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tabRatio="230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P8" i="1" l="1"/>
  <c r="Q8" i="1" s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O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N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M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L8" i="1"/>
  <c r="L9" i="1"/>
  <c r="L10" i="1" s="1"/>
  <c r="M10" i="1" s="1"/>
  <c r="L12" i="1"/>
  <c r="M12" i="1" s="1"/>
  <c r="L13" i="1"/>
  <c r="M13" i="1" s="1"/>
  <c r="L14" i="1"/>
  <c r="M14" i="1" s="1"/>
  <c r="L15" i="1"/>
  <c r="M15" i="1" s="1"/>
  <c r="L16" i="1"/>
  <c r="M16" i="1" s="1"/>
  <c r="L28" i="1"/>
  <c r="M28" i="1" s="1"/>
  <c r="L30" i="1"/>
  <c r="M30" i="1" s="1"/>
  <c r="L37" i="1"/>
  <c r="M37" i="1" s="1"/>
  <c r="L39" i="1"/>
  <c r="M39" i="1" s="1"/>
  <c r="L52" i="1"/>
  <c r="M52" i="1" s="1"/>
  <c r="L54" i="1"/>
  <c r="M54" i="1" s="1"/>
  <c r="L57" i="1"/>
  <c r="M57" i="1" s="1"/>
  <c r="L59" i="1"/>
  <c r="M59" i="1" s="1"/>
  <c r="L77" i="1"/>
  <c r="M77" i="1" s="1"/>
  <c r="M9" i="1" l="1"/>
  <c r="L11" i="1"/>
  <c r="L17" i="1" l="1"/>
  <c r="M17" i="1" s="1"/>
  <c r="M11" i="1"/>
  <c r="L18" i="1"/>
  <c r="M18" i="1" s="1"/>
  <c r="L19" i="1" l="1"/>
  <c r="M19" i="1" s="1"/>
  <c r="L20" i="1" l="1"/>
  <c r="M20" i="1" s="1"/>
  <c r="L21" i="1" l="1"/>
  <c r="M21" i="1" s="1"/>
  <c r="L22" i="1" l="1"/>
  <c r="L23" i="1" l="1"/>
  <c r="M23" i="1" s="1"/>
  <c r="M22" i="1"/>
  <c r="L24" i="1" l="1"/>
  <c r="M24" i="1" s="1"/>
  <c r="L25" i="1" l="1"/>
  <c r="L26" i="1" l="1"/>
  <c r="M25" i="1"/>
  <c r="L27" i="1" l="1"/>
  <c r="M26" i="1"/>
  <c r="L29" i="1" l="1"/>
  <c r="M27" i="1"/>
  <c r="L31" i="1" l="1"/>
  <c r="M29" i="1"/>
  <c r="L32" i="1" l="1"/>
  <c r="M31" i="1"/>
  <c r="L33" i="1" l="1"/>
  <c r="M32" i="1"/>
  <c r="L34" i="1" l="1"/>
  <c r="M33" i="1"/>
  <c r="L35" i="1" l="1"/>
  <c r="M34" i="1"/>
  <c r="L36" i="1" l="1"/>
  <c r="M35" i="1"/>
  <c r="L38" i="1" l="1"/>
  <c r="M36" i="1"/>
  <c r="L40" i="1" l="1"/>
  <c r="M38" i="1"/>
  <c r="L41" i="1" l="1"/>
  <c r="M40" i="1"/>
  <c r="L42" i="1" l="1"/>
  <c r="M41" i="1"/>
  <c r="L43" i="1" l="1"/>
  <c r="M42" i="1"/>
  <c r="L44" i="1" l="1"/>
  <c r="M43" i="1"/>
  <c r="L45" i="1" l="1"/>
  <c r="M44" i="1"/>
  <c r="L46" i="1" l="1"/>
  <c r="M45" i="1"/>
  <c r="L47" i="1" l="1"/>
  <c r="M46" i="1"/>
  <c r="L48" i="1" l="1"/>
  <c r="M47" i="1"/>
  <c r="L49" i="1" l="1"/>
  <c r="M48" i="1"/>
  <c r="L50" i="1" l="1"/>
  <c r="M49" i="1"/>
  <c r="L51" i="1" l="1"/>
  <c r="M50" i="1"/>
  <c r="L53" i="1" l="1"/>
  <c r="M51" i="1"/>
  <c r="L55" i="1" l="1"/>
  <c r="M53" i="1"/>
  <c r="L56" i="1" l="1"/>
  <c r="M55" i="1"/>
  <c r="L58" i="1" l="1"/>
  <c r="M56" i="1"/>
  <c r="L60" i="1" l="1"/>
  <c r="M58" i="1"/>
  <c r="L61" i="1" l="1"/>
  <c r="M60" i="1"/>
  <c r="L62" i="1" l="1"/>
  <c r="M61" i="1"/>
  <c r="L63" i="1" l="1"/>
  <c r="M62" i="1"/>
  <c r="L64" i="1" l="1"/>
  <c r="M63" i="1"/>
  <c r="L65" i="1" l="1"/>
  <c r="M64" i="1"/>
  <c r="L66" i="1" l="1"/>
  <c r="M65" i="1"/>
  <c r="L67" i="1" l="1"/>
  <c r="M66" i="1"/>
  <c r="L68" i="1" l="1"/>
  <c r="M67" i="1"/>
  <c r="L69" i="1" l="1"/>
  <c r="M68" i="1"/>
  <c r="L70" i="1" l="1"/>
  <c r="M69" i="1"/>
  <c r="L71" i="1" l="1"/>
  <c r="M70" i="1"/>
  <c r="L72" i="1" l="1"/>
  <c r="M71" i="1"/>
  <c r="L73" i="1" l="1"/>
  <c r="M72" i="1"/>
  <c r="L74" i="1" l="1"/>
  <c r="M73" i="1"/>
  <c r="L75" i="1" l="1"/>
  <c r="M74" i="1"/>
  <c r="L76" i="1" l="1"/>
  <c r="M76" i="1" s="1"/>
  <c r="M75" i="1"/>
</calcChain>
</file>

<file path=xl/sharedStrings.xml><?xml version="1.0" encoding="utf-8"?>
<sst xmlns="http://schemas.openxmlformats.org/spreadsheetml/2006/main" count="414" uniqueCount="224">
  <si>
    <t>Отгрузка № СФУТ-009823 от 8 августа 2019 г.</t>
  </si>
  <si>
    <t>Организация:</t>
  </si>
  <si>
    <t>Контрагент:</t>
  </si>
  <si>
    <t>№</t>
  </si>
  <si>
    <t>Реф №</t>
  </si>
  <si>
    <t>Бренд</t>
  </si>
  <si>
    <t>Артикул</t>
  </si>
  <si>
    <t>Код ТНВЭД</t>
  </si>
  <si>
    <t>Наименование Товара</t>
  </si>
  <si>
    <t>Кол-во</t>
  </si>
  <si>
    <t>Цена, руб.</t>
  </si>
  <si>
    <t>Сумма, руб.</t>
  </si>
  <si>
    <t>19794498</t>
  </si>
  <si>
    <t>22110008</t>
  </si>
  <si>
    <t>8708805509</t>
  </si>
  <si>
    <t>22110008 BAW</t>
  </si>
  <si>
    <t>1</t>
  </si>
  <si>
    <t>19800291</t>
  </si>
  <si>
    <t>Bosch</t>
  </si>
  <si>
    <t>1987302213</t>
  </si>
  <si>
    <t>7014000000</t>
  </si>
  <si>
    <t>1987302213 ЛАМПА НАКАЛИВАНИЯ, ФОНАРЬ УКАЗАТЕЛЯ ПОВОРОТА; ЛАМ</t>
  </si>
  <si>
    <t>10</t>
  </si>
  <si>
    <t>19803741</t>
  </si>
  <si>
    <t>Corteco</t>
  </si>
  <si>
    <t>12014584</t>
  </si>
  <si>
    <t>8487909000</t>
  </si>
  <si>
    <t>12014584 CORTECO  12014584  Комплект маслосъемных колпачков</t>
  </si>
  <si>
    <t>8</t>
  </si>
  <si>
    <t>19799119</t>
  </si>
  <si>
    <t>CTR</t>
  </si>
  <si>
    <t>CLMZ4</t>
  </si>
  <si>
    <t>8708809909</t>
  </si>
  <si>
    <t>CLMZ4 СТОЙКА СТАБИЛИЗАТОРА</t>
  </si>
  <si>
    <t>19803657</t>
  </si>
  <si>
    <t>CVN5</t>
  </si>
  <si>
    <t>8708299009</t>
  </si>
  <si>
    <t>CVN5 CTR  CVN-5  Сайлентблок рычага подвески</t>
  </si>
  <si>
    <t>19802741</t>
  </si>
  <si>
    <t>CVT79</t>
  </si>
  <si>
    <t>4016995709</t>
  </si>
  <si>
    <t>CVT79 CVT-79 Втулка стабилизатора</t>
  </si>
  <si>
    <t>19806125</t>
  </si>
  <si>
    <t>CVT86L</t>
  </si>
  <si>
    <t>4016995209</t>
  </si>
  <si>
    <t>CVT86L ВТУЛКА ПЕРЕДНЕГО СТАБИЛИЗАТОРА, ЛЕВАЯ CVT86L</t>
  </si>
  <si>
    <t>19806129</t>
  </si>
  <si>
    <t>CVT86R</t>
  </si>
  <si>
    <t>8708949909</t>
  </si>
  <si>
    <t>CVT86R ВТУЛКА ПЕРЕДНЕГО СТАБИЛИЗАТОРА, ПРАВАЯ CVT86R</t>
  </si>
  <si>
    <t>19805118</t>
  </si>
  <si>
    <t>Denso</t>
  </si>
  <si>
    <t>DPS17006</t>
  </si>
  <si>
    <t>8529101100</t>
  </si>
  <si>
    <t>DPS17006 Пневмоклапан</t>
  </si>
  <si>
    <t>19806100</t>
  </si>
  <si>
    <t>SUN</t>
  </si>
  <si>
    <t>5PK1070</t>
  </si>
  <si>
    <t>8708709909</t>
  </si>
  <si>
    <t>5PK1070 РЕМЕНЬ ПАЗОВЫЙ ГЕНЕРАТОРА</t>
  </si>
  <si>
    <t>19801896</t>
  </si>
  <si>
    <t>Avantech</t>
  </si>
  <si>
    <t>5PK705</t>
  </si>
  <si>
    <t>4010310000</t>
  </si>
  <si>
    <t>5PK705 РЕМЕНЬ ПОЛИКЛИНОВЫЙ</t>
  </si>
  <si>
    <t>19793042</t>
  </si>
  <si>
    <t>Dongil</t>
  </si>
  <si>
    <t>6PK1281</t>
  </si>
  <si>
    <t>6PK1281 РЕМЕНЬ ПРИВОДНОЙ ПОЛИКЛИНОВОЙ 6PK1281 HYUNDAI I40</t>
  </si>
  <si>
    <t>19803704</t>
  </si>
  <si>
    <t>ERA</t>
  </si>
  <si>
    <t>330007</t>
  </si>
  <si>
    <t>9026202000</t>
  </si>
  <si>
    <t>330007 ДАТЧИК ДАВЛЕНИЯ МАСЛА 330007</t>
  </si>
  <si>
    <t>19789075</t>
  </si>
  <si>
    <t>1907018</t>
  </si>
  <si>
    <t>8708999709</t>
  </si>
  <si>
    <t>1907018 FORMPART  1907018  Тяга рулевая</t>
  </si>
  <si>
    <t>19787962</t>
  </si>
  <si>
    <t>2903007XL</t>
  </si>
  <si>
    <t>2903007XL Опора шаровая верхняя</t>
  </si>
  <si>
    <t>19798320</t>
  </si>
  <si>
    <t>Parts-Mall</t>
  </si>
  <si>
    <t>0K01133152</t>
  </si>
  <si>
    <t>8421310000</t>
  </si>
  <si>
    <t>0K01133152 N.B.N ПОДШИПНИК ИГОЛЬЧАТЫЙ ПОВОРОТН...</t>
  </si>
  <si>
    <t>19801996</t>
  </si>
  <si>
    <t>534028610</t>
  </si>
  <si>
    <t>8409910001</t>
  </si>
  <si>
    <t>534028610 Ролик приводного ремня</t>
  </si>
  <si>
    <t>19803643</t>
  </si>
  <si>
    <t>Mitsubishi</t>
  </si>
  <si>
    <t>1145A031</t>
  </si>
  <si>
    <t>8409910008</t>
  </si>
  <si>
    <t>1145A031 НАТЯЖИТЕЛЬ РЕМНЯ</t>
  </si>
  <si>
    <t>19781847</t>
  </si>
  <si>
    <t>GXAH001</t>
  </si>
  <si>
    <t>8536419000</t>
  </si>
  <si>
    <t>GXAH001 ONNURI</t>
  </si>
  <si>
    <t>19804864</t>
  </si>
  <si>
    <t>PBK7414H</t>
  </si>
  <si>
    <t>PBK7414H PATRON</t>
  </si>
  <si>
    <t>19803531</t>
  </si>
  <si>
    <t>Patron</t>
  </si>
  <si>
    <t>PBLT010</t>
  </si>
  <si>
    <t>7318220009</t>
  </si>
  <si>
    <t>PBLT010 БОЛТЭКСЦЕНТРИК M12X1.5 L=112 НИЖНЕГО ПОПЕРЕЧНОГО</t>
  </si>
  <si>
    <t>2</t>
  </si>
  <si>
    <t>19803532</t>
  </si>
  <si>
    <t>PBLT022</t>
  </si>
  <si>
    <t>PBLT022 АВТОПРИНАДЛЕЖНОСТЬ</t>
  </si>
  <si>
    <t>19803533</t>
  </si>
  <si>
    <t>PBLT028</t>
  </si>
  <si>
    <t>PBLT028 Гайка</t>
  </si>
  <si>
    <t>19805355</t>
  </si>
  <si>
    <t>PBP074</t>
  </si>
  <si>
    <t>8708309109</t>
  </si>
  <si>
    <t>PBP074 PATRON</t>
  </si>
  <si>
    <t>19797159</t>
  </si>
  <si>
    <t>PBP1399</t>
  </si>
  <si>
    <t>PBP1399 Колодки тормозные дисковые</t>
  </si>
  <si>
    <t>19797446</t>
  </si>
  <si>
    <t>PBP1486</t>
  </si>
  <si>
    <t>PBP1486 Колодки тормозные дисковые</t>
  </si>
  <si>
    <t>19796896</t>
  </si>
  <si>
    <t>PBP406</t>
  </si>
  <si>
    <t>PBP406 Колодки тормозные дисковые</t>
  </si>
  <si>
    <t>19796945</t>
  </si>
  <si>
    <t>PBP878</t>
  </si>
  <si>
    <t>PBP878 Колодки тормозные дисковые</t>
  </si>
  <si>
    <t>19800657</t>
  </si>
  <si>
    <t>PBP950</t>
  </si>
  <si>
    <t>PBP950 Колодки тормозные дисковые</t>
  </si>
  <si>
    <t>19803067</t>
  </si>
  <si>
    <t>PH2244</t>
  </si>
  <si>
    <t>4009410000</t>
  </si>
  <si>
    <t>PH2244 PATRON</t>
  </si>
  <si>
    <t>19798593</t>
  </si>
  <si>
    <t>PH2301</t>
  </si>
  <si>
    <t>PH2301 PATRON</t>
  </si>
  <si>
    <t>19805096</t>
  </si>
  <si>
    <t>PH4072</t>
  </si>
  <si>
    <t>PH4072 PATRON</t>
  </si>
  <si>
    <t>19803758</t>
  </si>
  <si>
    <t>PP1045</t>
  </si>
  <si>
    <t>8483508000</t>
  </si>
  <si>
    <t>PP1045 PATRON</t>
  </si>
  <si>
    <t>19803449</t>
  </si>
  <si>
    <t>PRS2003</t>
  </si>
  <si>
    <t>8708913509</t>
  </si>
  <si>
    <t>PRS2003 Радиатор отопителя</t>
  </si>
  <si>
    <t>19799004</t>
  </si>
  <si>
    <t>PS4450L</t>
  </si>
  <si>
    <t>PS4450L Тяга стабилизатора</t>
  </si>
  <si>
    <t>19799007</t>
  </si>
  <si>
    <t>PS4450R</t>
  </si>
  <si>
    <t>PS4450R Тяга стабилизатора</t>
  </si>
  <si>
    <t>19805398</t>
  </si>
  <si>
    <t>PSP219</t>
  </si>
  <si>
    <t>PSP219 КОЛОДКИ ТОРМОЗНЫЕ</t>
  </si>
  <si>
    <t>19800544</t>
  </si>
  <si>
    <t>RTS</t>
  </si>
  <si>
    <t>01700423</t>
  </si>
  <si>
    <t>01700423 Сайл.блок пер.рычага [задн.]</t>
  </si>
  <si>
    <t>19800371</t>
  </si>
  <si>
    <t>9390405056</t>
  </si>
  <si>
    <t>9390405056 Опора шаровая</t>
  </si>
  <si>
    <t>19800880</t>
  </si>
  <si>
    <t>TYG</t>
  </si>
  <si>
    <t>BM04005BA</t>
  </si>
  <si>
    <t>8708109009</t>
  </si>
  <si>
    <t>BM04005BA Бампер пер. 11.96-05.98, черный BMW-3 (96-)</t>
  </si>
  <si>
    <t>19803787</t>
  </si>
  <si>
    <t>BZ11051BR</t>
  </si>
  <si>
    <t>BZ11051BR Подкрылок передн прав передняя часть MB: S-CLASS W (Tyg/BZ11051BR)</t>
  </si>
  <si>
    <t>19799409</t>
  </si>
  <si>
    <t>DS04066BAS</t>
  </si>
  <si>
    <t>DS04066BAS TYG</t>
  </si>
  <si>
    <t>19801975</t>
  </si>
  <si>
    <t>DS10169AL</t>
  </si>
  <si>
    <t>DS10169AL КРЫЛО ПЕРЕДНЕЕ DS10169AL</t>
  </si>
  <si>
    <t>19798958</t>
  </si>
  <si>
    <t>FD04063BA</t>
  </si>
  <si>
    <t>FD04063BA БАМПЕР</t>
  </si>
  <si>
    <t>19800612</t>
  </si>
  <si>
    <t>HN10053BR</t>
  </si>
  <si>
    <t>HN10053BR КРЫЛО ПЕРЕДНЕЕ</t>
  </si>
  <si>
    <t>19754308</t>
  </si>
  <si>
    <t>TYC</t>
  </si>
  <si>
    <t>MB11067BL</t>
  </si>
  <si>
    <t>MB11067BL ПОДКРЫЛОК</t>
  </si>
  <si>
    <t>19754309</t>
  </si>
  <si>
    <t>MB11067BR</t>
  </si>
  <si>
    <t>MB11067BR ПОДКРЫЛОК</t>
  </si>
  <si>
    <t>19798894</t>
  </si>
  <si>
    <t>SB11017AR</t>
  </si>
  <si>
    <t>SB11017AR ПОДКРЫЛОК ПЕРЕДНИЙ SUBARU FORESTER 0207 RH ПРАВЫЙ</t>
  </si>
  <si>
    <t>19803470</t>
  </si>
  <si>
    <t>TY11155AL</t>
  </si>
  <si>
    <t>TY11155AL Локер передний левый</t>
  </si>
  <si>
    <t>19803469</t>
  </si>
  <si>
    <t>TY11155AR</t>
  </si>
  <si>
    <t>TY11155AR Локер передний правый</t>
  </si>
  <si>
    <t>19805214</t>
  </si>
  <si>
    <t>TY11233AL</t>
  </si>
  <si>
    <t>TY11233AL ПОДКРЫЛОК</t>
  </si>
  <si>
    <t>19805213</t>
  </si>
  <si>
    <t>TY11233AR</t>
  </si>
  <si>
    <t>TY11233AR ПОДКРЫЛОК</t>
  </si>
  <si>
    <t>19796898</t>
  </si>
  <si>
    <t>PHC</t>
  </si>
  <si>
    <t>PRB05</t>
  </si>
  <si>
    <t>8708939009</t>
  </si>
  <si>
    <t>PRB05 Подшипник выжимной</t>
  </si>
  <si>
    <t>19798200</t>
  </si>
  <si>
    <t>703185100</t>
  </si>
  <si>
    <t>4016930005</t>
  </si>
  <si>
    <t>703185100 Прокладка водяного насоса</t>
  </si>
  <si>
    <t>19783829</t>
  </si>
  <si>
    <t>713403800</t>
  </si>
  <si>
    <t>713403800 REINZ</t>
  </si>
  <si>
    <t>ИТОГО</t>
  </si>
  <si>
    <t>Кол-во
итог</t>
  </si>
  <si>
    <t>Сумма
итог,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</si>
</sst>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8"/>
      <name val="Arial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2" fontId="4" fillId="0" borderId="4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2" fontId="4" fillId="3" borderId="4" xfId="0" applyNumberFormat="1" applyFont="1" applyFill="1" applyBorder="1" applyAlignment="1">
      <alignment horizontal="right" vertical="center" wrapText="1"/>
    </xf>
    <xf numFmtId="2" fontId="4" fillId="3" borderId="3" xfId="0" applyNumberFormat="1" applyFont="1" applyFill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165" fontId="4" fillId="0" borderId="3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Q77"/>
  <sheetViews>
    <sheetView tabSelected="1" workbookViewId="0">
      <selection activeCell="M8" sqref="M8"/>
    </sheetView>
  </sheetViews>
  <sheetFormatPr defaultColWidth="10.5" defaultRowHeight="11.45" customHeight="1" x14ac:dyDescent="0.2"/>
  <cols>
    <col min="1" max="11" width="10.5" style="1" customWidth="1"/>
  </cols>
  <sheetData>
    <row r="1" spans="1:17" ht="18.9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7" ht="11.1" customHeight="1" x14ac:dyDescent="0.2"/>
    <row r="3" spans="1:17" ht="11.1" customHeight="1" x14ac:dyDescent="0.2"/>
    <row r="4" spans="1:17" ht="12.95" customHeight="1" x14ac:dyDescent="0.2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7" ht="12.95" customHeight="1" x14ac:dyDescent="0.2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7" ht="11.1" customHeight="1" x14ac:dyDescent="0.2"/>
    <row r="7" spans="1:17" ht="24" customHeight="1" x14ac:dyDescent="0.2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1" t="s">
        <v>8</v>
      </c>
      <c r="G7" s="21"/>
      <c r="H7" s="21"/>
      <c r="I7" s="2" t="s">
        <v>9</v>
      </c>
      <c r="J7" s="2" t="s">
        <v>10</v>
      </c>
      <c r="K7" s="3" t="s">
        <v>11</v>
      </c>
      <c r="L7" s="2" t="s">
        <v>222</v>
      </c>
      <c r="M7" s="3" t="s">
        <v>223</v>
      </c>
      <c r="N7" s="2" t="s">
        <v>222</v>
      </c>
      <c r="O7" s="3" t="s">
        <v>223</v>
      </c>
      <c r="P7" s="2" t="s">
        <v>222</v>
      </c>
      <c r="Q7" s="3" t="s">
        <v>223</v>
      </c>
    </row>
    <row r="8" spans="1:17" ht="24" customHeight="1" x14ac:dyDescent="0.2">
      <c r="A8" s="4">
        <v>1</v>
      </c>
      <c r="B8" s="11" t="s">
        <v>12</v>
      </c>
      <c r="C8" s="12"/>
      <c r="D8" s="12" t="s">
        <v>13</v>
      </c>
      <c r="E8" s="12" t="s">
        <v>14</v>
      </c>
      <c r="F8" s="22" t="s">
        <v>15</v>
      </c>
      <c r="G8" s="22"/>
      <c r="H8" s="22"/>
      <c r="I8" s="11" t="s">
        <v>16</v>
      </c>
      <c r="J8" s="13">
        <v>201.79</v>
      </c>
      <c r="K8" s="14">
        <v>201.79</v>
      </c>
      <c r="L8" t="str">
        <f>IF(AND(B8=B9,D8=D9,J8=J9),"",SUMPRODUCT(--I$8:I8)-SUM(L$7:L7))</f>
        <v/>
      </c>
      <c r="M8" t="str">
        <f>IF(L8="","",L8*J8)</f>
        <v/>
      </c>
      <c r="N8" t="str">
        <f>IF(AND(B8=B9,D8=D9,J8=J9),"",IF(AND(B8=B7,D8=D7,J8=J7),SUMPRODUCT(--I$8:I8)-SUM(L$7:L7),--I8))</f>
        <v/>
      </c>
      <c r="O8" t="str">
        <f>IF(L8="","",L8*J8)</f>
        <v/>
      </c>
      <c r="P8">
        <f>IF(COUNTIFS(B$7:B7,B8,D$7:D7,D8,J$7:J7,J8),"",SUMPRODUCT((B$8:B$999=B8)*(D$8:D$999=D8)*(J$8:J$999=J8)*I$8:I$999))</f>
        <v>2</v>
      </c>
      <c r="Q8">
        <f>IF(P8="","",P8*J8)</f>
        <v>403.58</v>
      </c>
    </row>
    <row r="9" spans="1:17" ht="24" customHeight="1" x14ac:dyDescent="0.2">
      <c r="A9" s="4">
        <v>2</v>
      </c>
      <c r="B9" s="11" t="s">
        <v>12</v>
      </c>
      <c r="C9" s="12"/>
      <c r="D9" s="12" t="s">
        <v>13</v>
      </c>
      <c r="E9" s="12" t="s">
        <v>14</v>
      </c>
      <c r="F9" s="22" t="s">
        <v>15</v>
      </c>
      <c r="G9" s="22"/>
      <c r="H9" s="22"/>
      <c r="I9" s="11" t="s">
        <v>16</v>
      </c>
      <c r="J9" s="13">
        <v>201.79</v>
      </c>
      <c r="K9" s="14">
        <v>201.79</v>
      </c>
      <c r="L9">
        <f>IF(AND(B9=B10,D9=D10),"",SUMPRODUCT(--I$8:I9)-SUM(L$7:L8))</f>
        <v>2</v>
      </c>
      <c r="M9">
        <f t="shared" ref="M9:M72" si="0">IF(L9="","",L9*J9)</f>
        <v>403.58</v>
      </c>
      <c r="N9">
        <f>IF(AND(B9=B10,D9=D10,J9=J10),"",IF(AND(B9=B8,D9=D8,J9=J8),SUMPRODUCT(--I$8:I9)-SUM(L$7:L8),--I9))</f>
        <v>2</v>
      </c>
      <c r="O9">
        <f t="shared" ref="O9:O72" si="1">IF(L9="","",L9*J9)</f>
        <v>403.58</v>
      </c>
      <c r="P9" t="str">
        <f>IF(COUNTIFS(B$7:B8,B9,D$7:D8,D9,J$7:J8,J9),"",SUMPRODUCT((B$8:B$999=B9)*(D$8:D$999=D9)*(J$8:J$999=J9)*I$8:I$999))</f>
        <v/>
      </c>
      <c r="Q9" t="str">
        <f t="shared" ref="Q9:Q72" si="2">IF(P9="","",P9*J9)</f>
        <v/>
      </c>
    </row>
    <row r="10" spans="1:17" ht="36" customHeight="1" x14ac:dyDescent="0.2">
      <c r="A10" s="4">
        <v>3</v>
      </c>
      <c r="B10" s="5" t="s">
        <v>17</v>
      </c>
      <c r="C10" s="6" t="s">
        <v>18</v>
      </c>
      <c r="D10" s="6" t="s">
        <v>19</v>
      </c>
      <c r="E10" s="6" t="s">
        <v>20</v>
      </c>
      <c r="F10" s="23" t="s">
        <v>21</v>
      </c>
      <c r="G10" s="23"/>
      <c r="H10" s="23"/>
      <c r="I10" s="5" t="s">
        <v>22</v>
      </c>
      <c r="J10" s="7">
        <v>29.18</v>
      </c>
      <c r="K10" s="15">
        <v>291.8</v>
      </c>
      <c r="L10">
        <f>IF(AND(B10=B11,D10=D11),"",SUMPRODUCT(--I$8:I10)-SUM(L$7:L9))</f>
        <v>10</v>
      </c>
      <c r="M10">
        <f t="shared" si="0"/>
        <v>291.8</v>
      </c>
      <c r="N10">
        <f>IF(AND(B10=B11,D10=D11,J10=J11),"",IF(AND(B10=B9,D10=D9,J10=J9),SUMPRODUCT(--I$8:I10)-SUM(L$7:L9),--I10))</f>
        <v>10</v>
      </c>
      <c r="O10">
        <f t="shared" si="1"/>
        <v>291.8</v>
      </c>
      <c r="P10">
        <f>IF(COUNTIFS(B$7:B9,B10,D$7:D9,D10,J$7:J9,J10),"",SUMPRODUCT((B$8:B$999=B10)*(D$8:D$999=D10)*(J$8:J$999=J10)*I$8:I$999))</f>
        <v>10</v>
      </c>
      <c r="Q10">
        <f t="shared" si="2"/>
        <v>291.8</v>
      </c>
    </row>
    <row r="11" spans="1:17" ht="36" customHeight="1" x14ac:dyDescent="0.2">
      <c r="A11" s="4">
        <v>4</v>
      </c>
      <c r="B11" s="5" t="s">
        <v>23</v>
      </c>
      <c r="C11" s="6" t="s">
        <v>24</v>
      </c>
      <c r="D11" s="6" t="s">
        <v>25</v>
      </c>
      <c r="E11" s="6" t="s">
        <v>26</v>
      </c>
      <c r="F11" s="23" t="s">
        <v>27</v>
      </c>
      <c r="G11" s="23"/>
      <c r="H11" s="23"/>
      <c r="I11" s="5" t="s">
        <v>28</v>
      </c>
      <c r="J11" s="7">
        <v>14.79</v>
      </c>
      <c r="K11" s="16">
        <v>118.32</v>
      </c>
      <c r="L11">
        <f>IF(AND(B11=B12,D11=D12),"",SUMPRODUCT(--I$8:I11)-SUM(L$7:L10))</f>
        <v>8</v>
      </c>
      <c r="M11">
        <f t="shared" si="0"/>
        <v>118.32</v>
      </c>
      <c r="N11">
        <f>IF(AND(B11=B12,D11=D12,J11=J12),"",IF(AND(B11=B10,D11=D10,J11=J10),SUMPRODUCT(--I$8:I11)-SUM(L$7:L10),--I11))</f>
        <v>8</v>
      </c>
      <c r="O11">
        <f t="shared" si="1"/>
        <v>118.32</v>
      </c>
      <c r="P11">
        <f>IF(COUNTIFS(B$7:B10,B11,D$7:D10,D11,J$7:J10,J11),"",SUMPRODUCT((B$8:B$999=B11)*(D$8:D$999=D11)*(J$8:J$999=J11)*I$8:I$999))</f>
        <v>8</v>
      </c>
      <c r="Q11">
        <f t="shared" si="2"/>
        <v>118.32</v>
      </c>
    </row>
    <row r="12" spans="1:17" ht="24" customHeight="1" x14ac:dyDescent="0.2">
      <c r="A12" s="4">
        <v>5</v>
      </c>
      <c r="B12" s="11" t="s">
        <v>29</v>
      </c>
      <c r="C12" s="12" t="s">
        <v>30</v>
      </c>
      <c r="D12" s="12" t="s">
        <v>31</v>
      </c>
      <c r="E12" s="12" t="s">
        <v>32</v>
      </c>
      <c r="F12" s="22" t="s">
        <v>33</v>
      </c>
      <c r="G12" s="22"/>
      <c r="H12" s="22"/>
      <c r="I12" s="11" t="s">
        <v>16</v>
      </c>
      <c r="J12" s="13">
        <v>341.63</v>
      </c>
      <c r="K12" s="14">
        <v>341.63</v>
      </c>
      <c r="L12" t="str">
        <f>IF(AND(B12=B13,D12=D13),"",SUMPRODUCT(--I$8:I12)-SUM(L$7:L11))</f>
        <v/>
      </c>
      <c r="M12" t="str">
        <f t="shared" si="0"/>
        <v/>
      </c>
      <c r="N12" t="str">
        <f>IF(AND(B12=B13,D12=D13,J12=J13),"",IF(AND(B12=B11,D12=D11,J12=J11),SUMPRODUCT(--I$8:I12)-SUM(L$7:L11),--I12))</f>
        <v/>
      </c>
      <c r="O12" t="str">
        <f t="shared" si="1"/>
        <v/>
      </c>
      <c r="P12">
        <f>IF(COUNTIFS(B$7:B11,B12,D$7:D11,D12,J$7:J11,J12),"",SUMPRODUCT((B$8:B$999=B12)*(D$8:D$999=D12)*(J$8:J$999=J12)*I$8:I$999))</f>
        <v>6</v>
      </c>
      <c r="Q12">
        <f t="shared" si="2"/>
        <v>2049.7799999999997</v>
      </c>
    </row>
    <row r="13" spans="1:17" ht="24" customHeight="1" x14ac:dyDescent="0.2">
      <c r="A13" s="4">
        <v>6</v>
      </c>
      <c r="B13" s="11" t="s">
        <v>29</v>
      </c>
      <c r="C13" s="12" t="s">
        <v>30</v>
      </c>
      <c r="D13" s="12" t="s">
        <v>31</v>
      </c>
      <c r="E13" s="12" t="s">
        <v>32</v>
      </c>
      <c r="F13" s="22" t="s">
        <v>33</v>
      </c>
      <c r="G13" s="22"/>
      <c r="H13" s="22"/>
      <c r="I13" s="11" t="s">
        <v>16</v>
      </c>
      <c r="J13" s="13">
        <v>341.63</v>
      </c>
      <c r="K13" s="14">
        <v>341.63</v>
      </c>
      <c r="L13" t="str">
        <f>IF(AND(B13=B14,D13=D14),"",SUMPRODUCT(--I$8:I13)-SUM(L$7:L12))</f>
        <v/>
      </c>
      <c r="M13" t="str">
        <f t="shared" si="0"/>
        <v/>
      </c>
      <c r="N13" t="str">
        <f>IF(AND(B13=B14,D13=D14,J13=J14),"",IF(AND(B13=B12,D13=D12,J13=J12),SUMPRODUCT(--I$8:I13)-SUM(L$7:L12),--I13))</f>
        <v/>
      </c>
      <c r="O13" t="str">
        <f t="shared" si="1"/>
        <v/>
      </c>
      <c r="P13" t="str">
        <f>IF(COUNTIFS(B$7:B12,B13,D$7:D12,D13,J$7:J12,J13),"",SUMPRODUCT((B$8:B$999=B13)*(D$8:D$999=D13)*(J$8:J$999=J13)*I$8:I$999))</f>
        <v/>
      </c>
      <c r="Q13" t="str">
        <f t="shared" si="2"/>
        <v/>
      </c>
    </row>
    <row r="14" spans="1:17" ht="24" customHeight="1" x14ac:dyDescent="0.2">
      <c r="A14" s="4">
        <v>7</v>
      </c>
      <c r="B14" s="11" t="s">
        <v>29</v>
      </c>
      <c r="C14" s="12" t="s">
        <v>30</v>
      </c>
      <c r="D14" s="12" t="s">
        <v>31</v>
      </c>
      <c r="E14" s="12" t="s">
        <v>32</v>
      </c>
      <c r="F14" s="22" t="s">
        <v>33</v>
      </c>
      <c r="G14" s="22"/>
      <c r="H14" s="22"/>
      <c r="I14" s="11" t="s">
        <v>16</v>
      </c>
      <c r="J14" s="13">
        <v>341.63</v>
      </c>
      <c r="K14" s="14">
        <v>341.63</v>
      </c>
      <c r="L14" t="str">
        <f>IF(AND(B14=B15,D14=D15),"",SUMPRODUCT(--I$8:I14)-SUM(L$7:L13))</f>
        <v/>
      </c>
      <c r="M14" t="str">
        <f t="shared" si="0"/>
        <v/>
      </c>
      <c r="N14" t="str">
        <f>IF(AND(B14=B15,D14=D15,J14=J15),"",IF(AND(B14=B13,D14=D13,J14=J13),SUMPRODUCT(--I$8:I14)-SUM(L$7:L13),--I14))</f>
        <v/>
      </c>
      <c r="O14" t="str">
        <f t="shared" si="1"/>
        <v/>
      </c>
      <c r="P14" t="str">
        <f>IF(COUNTIFS(B$7:B13,B14,D$7:D13,D14,J$7:J13,J14),"",SUMPRODUCT((B$8:B$999=B14)*(D$8:D$999=D14)*(J$8:J$999=J14)*I$8:I$999))</f>
        <v/>
      </c>
      <c r="Q14" t="str">
        <f t="shared" si="2"/>
        <v/>
      </c>
    </row>
    <row r="15" spans="1:17" ht="24" customHeight="1" x14ac:dyDescent="0.2">
      <c r="A15" s="4">
        <v>8</v>
      </c>
      <c r="B15" s="11" t="s">
        <v>29</v>
      </c>
      <c r="C15" s="12" t="s">
        <v>30</v>
      </c>
      <c r="D15" s="12" t="s">
        <v>31</v>
      </c>
      <c r="E15" s="12" t="s">
        <v>32</v>
      </c>
      <c r="F15" s="22" t="s">
        <v>33</v>
      </c>
      <c r="G15" s="22"/>
      <c r="H15" s="22"/>
      <c r="I15" s="11" t="s">
        <v>16</v>
      </c>
      <c r="J15" s="13">
        <v>341.63</v>
      </c>
      <c r="K15" s="14">
        <v>341.63</v>
      </c>
      <c r="L15" t="str">
        <f>IF(AND(B15=B16,D15=D16),"",SUMPRODUCT(--I$8:I15)-SUM(L$7:L14))</f>
        <v/>
      </c>
      <c r="M15" t="str">
        <f t="shared" si="0"/>
        <v/>
      </c>
      <c r="N15" t="str">
        <f>IF(AND(B15=B16,D15=D16,J15=J16),"",IF(AND(B15=B14,D15=D14,J15=J14),SUMPRODUCT(--I$8:I15)-SUM(L$7:L14),--I15))</f>
        <v/>
      </c>
      <c r="O15" t="str">
        <f t="shared" si="1"/>
        <v/>
      </c>
      <c r="P15" t="str">
        <f>IF(COUNTIFS(B$7:B14,B15,D$7:D14,D15,J$7:J14,J15),"",SUMPRODUCT((B$8:B$999=B15)*(D$8:D$999=D15)*(J$8:J$999=J15)*I$8:I$999))</f>
        <v/>
      </c>
      <c r="Q15" t="str">
        <f t="shared" si="2"/>
        <v/>
      </c>
    </row>
    <row r="16" spans="1:17" ht="24" customHeight="1" x14ac:dyDescent="0.2">
      <c r="A16" s="4">
        <v>9</v>
      </c>
      <c r="B16" s="11" t="s">
        <v>29</v>
      </c>
      <c r="C16" s="12" t="s">
        <v>30</v>
      </c>
      <c r="D16" s="12" t="s">
        <v>31</v>
      </c>
      <c r="E16" s="12" t="s">
        <v>32</v>
      </c>
      <c r="F16" s="22" t="s">
        <v>33</v>
      </c>
      <c r="G16" s="22"/>
      <c r="H16" s="22"/>
      <c r="I16" s="11" t="s">
        <v>16</v>
      </c>
      <c r="J16" s="13">
        <v>341.63</v>
      </c>
      <c r="K16" s="14">
        <v>341.63</v>
      </c>
      <c r="L16" t="str">
        <f>IF(AND(B16=B17,D16=D17),"",SUMPRODUCT(--I$8:I16)-SUM(L$7:L15))</f>
        <v/>
      </c>
      <c r="M16" t="str">
        <f t="shared" si="0"/>
        <v/>
      </c>
      <c r="N16" t="str">
        <f>IF(AND(B16=B17,D16=D17,J16=J17),"",IF(AND(B16=B15,D16=D15,J16=J15),SUMPRODUCT(--I$8:I16)-SUM(L$7:L15),--I16))</f>
        <v/>
      </c>
      <c r="O16" t="str">
        <f t="shared" si="1"/>
        <v/>
      </c>
      <c r="P16" t="str">
        <f>IF(COUNTIFS(B$7:B15,B16,D$7:D15,D16,J$7:J15,J16),"",SUMPRODUCT((B$8:B$999=B16)*(D$8:D$999=D16)*(J$8:J$999=J16)*I$8:I$999))</f>
        <v/>
      </c>
      <c r="Q16" t="str">
        <f t="shared" si="2"/>
        <v/>
      </c>
    </row>
    <row r="17" spans="1:17" ht="24" customHeight="1" x14ac:dyDescent="0.2">
      <c r="A17" s="4">
        <v>10</v>
      </c>
      <c r="B17" s="11" t="s">
        <v>29</v>
      </c>
      <c r="C17" s="12" t="s">
        <v>30</v>
      </c>
      <c r="D17" s="12" t="s">
        <v>31</v>
      </c>
      <c r="E17" s="12" t="s">
        <v>32</v>
      </c>
      <c r="F17" s="22" t="s">
        <v>33</v>
      </c>
      <c r="G17" s="22"/>
      <c r="H17" s="22"/>
      <c r="I17" s="11" t="s">
        <v>16</v>
      </c>
      <c r="J17" s="13">
        <v>341.63</v>
      </c>
      <c r="K17" s="14">
        <v>341.63</v>
      </c>
      <c r="L17">
        <f>IF(AND(B17=B18,D17=D18),"",SUMPRODUCT(--I$8:I17)-SUM(L$7:L16))</f>
        <v>6</v>
      </c>
      <c r="M17">
        <f t="shared" si="0"/>
        <v>2049.7799999999997</v>
      </c>
      <c r="N17">
        <f>IF(AND(B17=B18,D17=D18,J17=J18),"",IF(AND(B17=B16,D17=D16,J17=J16),SUMPRODUCT(--I$8:I17)-SUM(L$7:L16),--I17))</f>
        <v>6</v>
      </c>
      <c r="O17">
        <f t="shared" si="1"/>
        <v>2049.7799999999997</v>
      </c>
      <c r="P17" t="str">
        <f>IF(COUNTIFS(B$7:B16,B17,D$7:D16,D17,J$7:J16,J17),"",SUMPRODUCT((B$8:B$999=B17)*(D$8:D$999=D17)*(J$8:J$999=J17)*I$8:I$999))</f>
        <v/>
      </c>
      <c r="Q17" t="str">
        <f t="shared" si="2"/>
        <v/>
      </c>
    </row>
    <row r="18" spans="1:17" ht="24" customHeight="1" x14ac:dyDescent="0.2">
      <c r="A18" s="4">
        <v>11</v>
      </c>
      <c r="B18" s="5" t="s">
        <v>34</v>
      </c>
      <c r="C18" s="6" t="s">
        <v>30</v>
      </c>
      <c r="D18" s="6" t="s">
        <v>35</v>
      </c>
      <c r="E18" s="6" t="s">
        <v>36</v>
      </c>
      <c r="F18" s="23" t="s">
        <v>37</v>
      </c>
      <c r="G18" s="23"/>
      <c r="H18" s="23"/>
      <c r="I18" s="5" t="s">
        <v>22</v>
      </c>
      <c r="J18" s="7">
        <v>101.28</v>
      </c>
      <c r="K18" s="17">
        <v>1012.8</v>
      </c>
      <c r="L18">
        <f>IF(AND(B18=B19,D18=D19),"",SUMPRODUCT(--I$8:I18)-SUM(L$7:L17))</f>
        <v>10</v>
      </c>
      <c r="M18">
        <f t="shared" si="0"/>
        <v>1012.8</v>
      </c>
      <c r="N18">
        <f>IF(AND(B18=B19,D18=D19,J18=J19),"",IF(AND(B18=B17,D18=D17,J18=J17),SUMPRODUCT(--I$8:I18)-SUM(L$7:L17),--I18))</f>
        <v>10</v>
      </c>
      <c r="O18">
        <f t="shared" si="1"/>
        <v>1012.8</v>
      </c>
      <c r="P18">
        <f>IF(COUNTIFS(B$7:B17,B18,D$7:D17,D18,J$7:J17,J18),"",SUMPRODUCT((B$8:B$999=B18)*(D$8:D$999=D18)*(J$8:J$999=J18)*I$8:I$999))</f>
        <v>10</v>
      </c>
      <c r="Q18">
        <f t="shared" si="2"/>
        <v>1012.8</v>
      </c>
    </row>
    <row r="19" spans="1:17" ht="24" customHeight="1" x14ac:dyDescent="0.2">
      <c r="A19" s="4">
        <v>12</v>
      </c>
      <c r="B19" s="5" t="s">
        <v>38</v>
      </c>
      <c r="C19" s="6" t="s">
        <v>30</v>
      </c>
      <c r="D19" s="6" t="s">
        <v>39</v>
      </c>
      <c r="E19" s="6" t="s">
        <v>40</v>
      </c>
      <c r="F19" s="23" t="s">
        <v>41</v>
      </c>
      <c r="G19" s="23"/>
      <c r="H19" s="23"/>
      <c r="I19" s="5" t="s">
        <v>22</v>
      </c>
      <c r="J19" s="7">
        <v>109.01</v>
      </c>
      <c r="K19" s="17">
        <v>1090.0999999999999</v>
      </c>
      <c r="L19">
        <f>IF(AND(B19=B20,D19=D20),"",SUMPRODUCT(--I$8:I19)-SUM(L$7:L18))</f>
        <v>10</v>
      </c>
      <c r="M19">
        <f t="shared" si="0"/>
        <v>1090.1000000000001</v>
      </c>
      <c r="N19">
        <f>IF(AND(B19=B20,D19=D20,J19=J20),"",IF(AND(B19=B18,D19=D18,J19=J18),SUMPRODUCT(--I$8:I19)-SUM(L$7:L18),--I19))</f>
        <v>10</v>
      </c>
      <c r="O19">
        <f t="shared" si="1"/>
        <v>1090.1000000000001</v>
      </c>
      <c r="P19">
        <f>IF(COUNTIFS(B$7:B18,B19,D$7:D18,D19,J$7:J18,J19),"",SUMPRODUCT((B$8:B$999=B19)*(D$8:D$999=D19)*(J$8:J$999=J19)*I$8:I$999))</f>
        <v>10</v>
      </c>
      <c r="Q19">
        <f t="shared" si="2"/>
        <v>1090.1000000000001</v>
      </c>
    </row>
    <row r="20" spans="1:17" ht="36" customHeight="1" x14ac:dyDescent="0.2">
      <c r="A20" s="4">
        <v>13</v>
      </c>
      <c r="B20" s="5" t="s">
        <v>42</v>
      </c>
      <c r="C20" s="6"/>
      <c r="D20" s="6" t="s">
        <v>43</v>
      </c>
      <c r="E20" s="6" t="s">
        <v>44</v>
      </c>
      <c r="F20" s="23" t="s">
        <v>45</v>
      </c>
      <c r="G20" s="23"/>
      <c r="H20" s="23"/>
      <c r="I20" s="5" t="s">
        <v>16</v>
      </c>
      <c r="J20" s="7">
        <v>136.47999999999999</v>
      </c>
      <c r="K20" s="16">
        <v>136.47999999999999</v>
      </c>
      <c r="L20">
        <f>IF(AND(B20=B21,D20=D21),"",SUMPRODUCT(--I$8:I20)-SUM(L$7:L19))</f>
        <v>1</v>
      </c>
      <c r="M20">
        <f t="shared" si="0"/>
        <v>136.47999999999999</v>
      </c>
      <c r="N20">
        <f>IF(AND(B20=B21,D20=D21,J20=J21),"",IF(AND(B20=B19,D20=D19,J20=J19),SUMPRODUCT(--I$8:I20)-SUM(L$7:L19),--I20))</f>
        <v>1</v>
      </c>
      <c r="O20">
        <f t="shared" si="1"/>
        <v>136.47999999999999</v>
      </c>
      <c r="P20">
        <f>IF(COUNTIFS(B$7:B19,B20,D$7:D19,D20,J$7:J19,J20),"",SUMPRODUCT((B$8:B$999=B20)*(D$8:D$999=D20)*(J$8:J$999=J20)*I$8:I$999))</f>
        <v>1</v>
      </c>
      <c r="Q20">
        <f t="shared" si="2"/>
        <v>136.47999999999999</v>
      </c>
    </row>
    <row r="21" spans="1:17" ht="36" customHeight="1" x14ac:dyDescent="0.2">
      <c r="A21" s="4">
        <v>14</v>
      </c>
      <c r="B21" s="5" t="s">
        <v>46</v>
      </c>
      <c r="C21" s="6"/>
      <c r="D21" s="6" t="s">
        <v>47</v>
      </c>
      <c r="E21" s="6" t="s">
        <v>48</v>
      </c>
      <c r="F21" s="23" t="s">
        <v>49</v>
      </c>
      <c r="G21" s="23"/>
      <c r="H21" s="23"/>
      <c r="I21" s="5" t="s">
        <v>16</v>
      </c>
      <c r="J21" s="7">
        <v>136.47999999999999</v>
      </c>
      <c r="K21" s="16">
        <v>136.47999999999999</v>
      </c>
      <c r="L21">
        <f>IF(AND(B21=B22,D21=D22),"",SUMPRODUCT(--I$8:I21)-SUM(L$7:L20))</f>
        <v>1</v>
      </c>
      <c r="M21">
        <f t="shared" si="0"/>
        <v>136.47999999999999</v>
      </c>
      <c r="N21">
        <f>IF(AND(B21=B22,D21=D22,J21=J22),"",IF(AND(B21=B20,D21=D20,J21=J20),SUMPRODUCT(--I$8:I21)-SUM(L$7:L20),--I21))</f>
        <v>1</v>
      </c>
      <c r="O21">
        <f t="shared" si="1"/>
        <v>136.47999999999999</v>
      </c>
      <c r="P21">
        <f>IF(COUNTIFS(B$7:B20,B21,D$7:D20,D21,J$7:J20,J21),"",SUMPRODUCT((B$8:B$999=B21)*(D$8:D$999=D21)*(J$8:J$999=J21)*I$8:I$999))</f>
        <v>1</v>
      </c>
      <c r="Q21">
        <f t="shared" si="2"/>
        <v>136.47999999999999</v>
      </c>
    </row>
    <row r="22" spans="1:17" ht="24" customHeight="1" x14ac:dyDescent="0.2">
      <c r="A22" s="4">
        <v>15</v>
      </c>
      <c r="B22" s="5" t="s">
        <v>50</v>
      </c>
      <c r="C22" s="6" t="s">
        <v>51</v>
      </c>
      <c r="D22" s="6" t="s">
        <v>52</v>
      </c>
      <c r="E22" s="6" t="s">
        <v>53</v>
      </c>
      <c r="F22" s="23" t="s">
        <v>54</v>
      </c>
      <c r="G22" s="23"/>
      <c r="H22" s="23"/>
      <c r="I22" s="5" t="s">
        <v>16</v>
      </c>
      <c r="J22" s="9">
        <v>2995.58</v>
      </c>
      <c r="K22" s="18">
        <v>2995.58</v>
      </c>
      <c r="L22">
        <f>IF(AND(B22=B23,D22=D23),"",SUMPRODUCT(--I$8:I22)-SUM(L$7:L21))</f>
        <v>1</v>
      </c>
      <c r="M22">
        <f t="shared" si="0"/>
        <v>2995.58</v>
      </c>
      <c r="N22">
        <f>IF(AND(B22=B23,D22=D23,J22=J23),"",IF(AND(B22=B21,D22=D21,J22=J21),SUMPRODUCT(--I$8:I22)-SUM(L$7:L21),--I22))</f>
        <v>1</v>
      </c>
      <c r="O22">
        <f t="shared" si="1"/>
        <v>2995.58</v>
      </c>
      <c r="P22">
        <f>IF(COUNTIFS(B$7:B21,B22,D$7:D21,D22,J$7:J21,J22),"",SUMPRODUCT((B$8:B$999=B22)*(D$8:D$999=D22)*(J$8:J$999=J22)*I$8:I$999))</f>
        <v>1</v>
      </c>
      <c r="Q22">
        <f t="shared" si="2"/>
        <v>2995.58</v>
      </c>
    </row>
    <row r="23" spans="1:17" ht="24" customHeight="1" x14ac:dyDescent="0.2">
      <c r="A23" s="4">
        <v>16</v>
      </c>
      <c r="B23" s="5" t="s">
        <v>55</v>
      </c>
      <c r="C23" s="6" t="s">
        <v>56</v>
      </c>
      <c r="D23" s="6" t="s">
        <v>57</v>
      </c>
      <c r="E23" s="6" t="s">
        <v>58</v>
      </c>
      <c r="F23" s="23" t="s">
        <v>59</v>
      </c>
      <c r="G23" s="23"/>
      <c r="H23" s="23"/>
      <c r="I23" s="5" t="s">
        <v>16</v>
      </c>
      <c r="J23" s="7">
        <v>213.38</v>
      </c>
      <c r="K23" s="16">
        <v>213.38</v>
      </c>
      <c r="L23">
        <f>IF(AND(B23=B24,D23=D24),"",SUMPRODUCT(--I$8:I23)-SUM(L$7:L22))</f>
        <v>1</v>
      </c>
      <c r="M23">
        <f t="shared" si="0"/>
        <v>213.38</v>
      </c>
      <c r="N23">
        <f>IF(AND(B23=B24,D23=D24,J23=J24),"",IF(AND(B23=B22,D23=D22,J23=J22),SUMPRODUCT(--I$8:I23)-SUM(L$7:L22),--I23))</f>
        <v>1</v>
      </c>
      <c r="O23">
        <f t="shared" si="1"/>
        <v>213.38</v>
      </c>
      <c r="P23">
        <f>IF(COUNTIFS(B$7:B22,B23,D$7:D22,D23,J$7:J22,J23),"",SUMPRODUCT((B$8:B$999=B23)*(D$8:D$999=D23)*(J$8:J$999=J23)*I$8:I$999))</f>
        <v>1</v>
      </c>
      <c r="Q23">
        <f t="shared" si="2"/>
        <v>213.38</v>
      </c>
    </row>
    <row r="24" spans="1:17" ht="24" customHeight="1" x14ac:dyDescent="0.2">
      <c r="A24" s="4">
        <v>17</v>
      </c>
      <c r="B24" s="5" t="s">
        <v>60</v>
      </c>
      <c r="C24" s="6" t="s">
        <v>61</v>
      </c>
      <c r="D24" s="6" t="s">
        <v>62</v>
      </c>
      <c r="E24" s="6" t="s">
        <v>63</v>
      </c>
      <c r="F24" s="23" t="s">
        <v>64</v>
      </c>
      <c r="G24" s="23"/>
      <c r="H24" s="23"/>
      <c r="I24" s="5" t="s">
        <v>16</v>
      </c>
      <c r="J24" s="7">
        <v>166.63</v>
      </c>
      <c r="K24" s="16">
        <v>166.63</v>
      </c>
      <c r="L24">
        <f>IF(AND(B24=B25,D24=D25),"",SUMPRODUCT(--I$8:I24)-SUM(L$7:L23))</f>
        <v>1</v>
      </c>
      <c r="M24">
        <f t="shared" si="0"/>
        <v>166.63</v>
      </c>
      <c r="N24">
        <f>IF(AND(B24=B25,D24=D25,J24=J25),"",IF(AND(B24=B23,D24=D23,J24=J23),SUMPRODUCT(--I$8:I24)-SUM(L$7:L23),--I24))</f>
        <v>1</v>
      </c>
      <c r="O24">
        <f t="shared" si="1"/>
        <v>166.63</v>
      </c>
      <c r="P24">
        <f>IF(COUNTIFS(B$7:B23,B24,D$7:D23,D24,J$7:J23,J24),"",SUMPRODUCT((B$8:B$999=B24)*(D$8:D$999=D24)*(J$8:J$999=J24)*I$8:I$999))</f>
        <v>1</v>
      </c>
      <c r="Q24">
        <f t="shared" si="2"/>
        <v>166.63</v>
      </c>
    </row>
    <row r="25" spans="1:17" ht="48" customHeight="1" x14ac:dyDescent="0.2">
      <c r="A25" s="4">
        <v>18</v>
      </c>
      <c r="B25" s="5" t="s">
        <v>65</v>
      </c>
      <c r="C25" s="6" t="s">
        <v>66</v>
      </c>
      <c r="D25" s="6" t="s">
        <v>67</v>
      </c>
      <c r="E25" s="6" t="s">
        <v>63</v>
      </c>
      <c r="F25" s="23" t="s">
        <v>68</v>
      </c>
      <c r="G25" s="23"/>
      <c r="H25" s="23"/>
      <c r="I25" s="5" t="s">
        <v>16</v>
      </c>
      <c r="J25" s="7">
        <v>302.49</v>
      </c>
      <c r="K25" s="16">
        <v>302.49</v>
      </c>
      <c r="L25">
        <f>IF(AND(B25=B26,D25=D26),"",SUMPRODUCT(--I$8:I25)-SUM(L$7:L24))</f>
        <v>1</v>
      </c>
      <c r="M25">
        <f t="shared" si="0"/>
        <v>302.49</v>
      </c>
      <c r="N25">
        <f>IF(AND(B25=B26,D25=D26,J25=J26),"",IF(AND(B25=B24,D25=D24,J25=J24),SUMPRODUCT(--I$8:I25)-SUM(L$7:L24),--I25))</f>
        <v>1</v>
      </c>
      <c r="O25">
        <f t="shared" si="1"/>
        <v>302.49</v>
      </c>
      <c r="P25">
        <f>IF(COUNTIFS(B$7:B24,B25,D$7:D24,D25,J$7:J24,J25),"",SUMPRODUCT((B$8:B$999=B25)*(D$8:D$999=D25)*(J$8:J$999=J25)*I$8:I$999))</f>
        <v>1</v>
      </c>
      <c r="Q25">
        <f t="shared" si="2"/>
        <v>302.49</v>
      </c>
    </row>
    <row r="26" spans="1:17" ht="24" customHeight="1" x14ac:dyDescent="0.2">
      <c r="A26" s="4">
        <v>19</v>
      </c>
      <c r="B26" s="5" t="s">
        <v>69</v>
      </c>
      <c r="C26" s="6" t="s">
        <v>70</v>
      </c>
      <c r="D26" s="6" t="s">
        <v>71</v>
      </c>
      <c r="E26" s="6" t="s">
        <v>72</v>
      </c>
      <c r="F26" s="23" t="s">
        <v>73</v>
      </c>
      <c r="G26" s="23"/>
      <c r="H26" s="23"/>
      <c r="I26" s="5" t="s">
        <v>16</v>
      </c>
      <c r="J26" s="7">
        <v>99.58</v>
      </c>
      <c r="K26" s="16">
        <v>99.58</v>
      </c>
      <c r="L26">
        <f>IF(AND(B26=B27,D26=D27),"",SUMPRODUCT(--I$8:I26)-SUM(L$7:L25))</f>
        <v>1</v>
      </c>
      <c r="M26">
        <f t="shared" si="0"/>
        <v>99.58</v>
      </c>
      <c r="N26">
        <f>IF(AND(B26=B27,D26=D27,J26=J27),"",IF(AND(B26=B25,D26=D25,J26=J25),SUMPRODUCT(--I$8:I26)-SUM(L$7:L25),--I26))</f>
        <v>1</v>
      </c>
      <c r="O26">
        <f t="shared" si="1"/>
        <v>99.58</v>
      </c>
      <c r="P26">
        <f>IF(COUNTIFS(B$7:B25,B26,D$7:D25,D26,J$7:J25,J26),"",SUMPRODUCT((B$8:B$999=B26)*(D$8:D$999=D26)*(J$8:J$999=J26)*I$8:I$999))</f>
        <v>1</v>
      </c>
      <c r="Q26">
        <f t="shared" si="2"/>
        <v>99.58</v>
      </c>
    </row>
    <row r="27" spans="1:17" ht="24" customHeight="1" x14ac:dyDescent="0.2">
      <c r="A27" s="4">
        <v>20</v>
      </c>
      <c r="B27" s="5" t="s">
        <v>74</v>
      </c>
      <c r="C27" s="6"/>
      <c r="D27" s="6" t="s">
        <v>75</v>
      </c>
      <c r="E27" s="6" t="s">
        <v>76</v>
      </c>
      <c r="F27" s="23" t="s">
        <v>77</v>
      </c>
      <c r="G27" s="23"/>
      <c r="H27" s="23"/>
      <c r="I27" s="5" t="s">
        <v>16</v>
      </c>
      <c r="J27" s="7">
        <v>402.94</v>
      </c>
      <c r="K27" s="16">
        <v>402.94</v>
      </c>
      <c r="L27">
        <f>IF(AND(B27=B28,D27=D28),"",SUMPRODUCT(--I$8:I27)-SUM(L$7:L26))</f>
        <v>1</v>
      </c>
      <c r="M27">
        <f t="shared" si="0"/>
        <v>402.94</v>
      </c>
      <c r="N27">
        <f>IF(AND(B27=B28,D27=D28,J27=J28),"",IF(AND(B27=B26,D27=D26,J27=J26),SUMPRODUCT(--I$8:I27)-SUM(L$7:L26),--I27))</f>
        <v>1</v>
      </c>
      <c r="O27">
        <f t="shared" si="1"/>
        <v>402.94</v>
      </c>
      <c r="P27">
        <f>IF(COUNTIFS(B$7:B26,B27,D$7:D26,D27,J$7:J26,J27),"",SUMPRODUCT((B$8:B$999=B27)*(D$8:D$999=D27)*(J$8:J$999=J27)*I$8:I$999))</f>
        <v>1</v>
      </c>
      <c r="Q27">
        <f t="shared" si="2"/>
        <v>402.94</v>
      </c>
    </row>
    <row r="28" spans="1:17" ht="24" customHeight="1" x14ac:dyDescent="0.2">
      <c r="A28" s="4">
        <v>21</v>
      </c>
      <c r="B28" s="5" t="s">
        <v>78</v>
      </c>
      <c r="C28" s="6"/>
      <c r="D28" s="6" t="s">
        <v>79</v>
      </c>
      <c r="E28" s="6" t="s">
        <v>48</v>
      </c>
      <c r="F28" s="23" t="s">
        <v>80</v>
      </c>
      <c r="G28" s="23"/>
      <c r="H28" s="23"/>
      <c r="I28" s="5" t="s">
        <v>16</v>
      </c>
      <c r="J28" s="7">
        <v>307.95</v>
      </c>
      <c r="K28" s="16">
        <v>307.95</v>
      </c>
      <c r="L28" t="str">
        <f>IF(AND(B28=B29,D28=D29),"",SUMPRODUCT(--I$8:I28)-SUM(L$7:L27))</f>
        <v/>
      </c>
      <c r="M28" t="str">
        <f t="shared" si="0"/>
        <v/>
      </c>
      <c r="N28" t="str">
        <f>IF(AND(B28=B29,D28=D29,J28=J29),"",IF(AND(B28=B27,D28=D27,J28=J27),SUMPRODUCT(--I$8:I28)-SUM(L$7:L27),--I28))</f>
        <v/>
      </c>
      <c r="O28" t="str">
        <f t="shared" si="1"/>
        <v/>
      </c>
      <c r="P28">
        <f>IF(COUNTIFS(B$7:B27,B28,D$7:D27,D28,J$7:J27,J28),"",SUMPRODUCT((B$8:B$999=B28)*(D$8:D$999=D28)*(J$8:J$999=J28)*I$8:I$999))</f>
        <v>2</v>
      </c>
      <c r="Q28">
        <f t="shared" si="2"/>
        <v>615.9</v>
      </c>
    </row>
    <row r="29" spans="1:17" ht="24" customHeight="1" x14ac:dyDescent="0.2">
      <c r="A29" s="4">
        <v>22</v>
      </c>
      <c r="B29" s="5" t="s">
        <v>78</v>
      </c>
      <c r="C29" s="6"/>
      <c r="D29" s="6" t="s">
        <v>79</v>
      </c>
      <c r="E29" s="6" t="s">
        <v>48</v>
      </c>
      <c r="F29" s="23" t="s">
        <v>80</v>
      </c>
      <c r="G29" s="23"/>
      <c r="H29" s="23"/>
      <c r="I29" s="5" t="s">
        <v>16</v>
      </c>
      <c r="J29" s="7">
        <v>307.95</v>
      </c>
      <c r="K29" s="16">
        <v>307.95</v>
      </c>
      <c r="L29">
        <f>IF(AND(B29=B30,D29=D30),"",SUMPRODUCT(--I$8:I29)-SUM(L$7:L28))</f>
        <v>2</v>
      </c>
      <c r="M29">
        <f t="shared" si="0"/>
        <v>615.9</v>
      </c>
      <c r="N29">
        <f>IF(AND(B29=B30,D29=D30,J29=J30),"",IF(AND(B29=B28,D29=D28,J29=J28),SUMPRODUCT(--I$8:I29)-SUM(L$7:L28),--I29))</f>
        <v>2</v>
      </c>
      <c r="O29">
        <f t="shared" si="1"/>
        <v>615.9</v>
      </c>
      <c r="P29" t="str">
        <f>IF(COUNTIFS(B$7:B28,B29,D$7:D28,D29,J$7:J28,J29),"",SUMPRODUCT((B$8:B$999=B29)*(D$8:D$999=D29)*(J$8:J$999=J29)*I$8:I$999))</f>
        <v/>
      </c>
      <c r="Q29" t="str">
        <f t="shared" si="2"/>
        <v/>
      </c>
    </row>
    <row r="30" spans="1:17" ht="36" customHeight="1" x14ac:dyDescent="0.2">
      <c r="A30" s="4">
        <v>23</v>
      </c>
      <c r="B30" s="5" t="s">
        <v>81</v>
      </c>
      <c r="C30" s="6" t="s">
        <v>82</v>
      </c>
      <c r="D30" s="6" t="s">
        <v>83</v>
      </c>
      <c r="E30" s="6" t="s">
        <v>84</v>
      </c>
      <c r="F30" s="23" t="s">
        <v>85</v>
      </c>
      <c r="G30" s="23"/>
      <c r="H30" s="23"/>
      <c r="I30" s="5" t="s">
        <v>16</v>
      </c>
      <c r="J30" s="9">
        <v>1079.81</v>
      </c>
      <c r="K30" s="18">
        <v>1079.81</v>
      </c>
      <c r="L30" t="str">
        <f>IF(AND(B30=B31,D30=D31),"",SUMPRODUCT(--I$8:I30)-SUM(L$7:L29))</f>
        <v/>
      </c>
      <c r="M30" t="str">
        <f t="shared" si="0"/>
        <v/>
      </c>
      <c r="N30" t="str">
        <f>IF(AND(B30=B31,D30=D31,J30=J31),"",IF(AND(B30=B29,D30=D29,J30=J29),SUMPRODUCT(--I$8:I30)-SUM(L$7:L29),--I30))</f>
        <v/>
      </c>
      <c r="O30" t="str">
        <f t="shared" si="1"/>
        <v/>
      </c>
      <c r="P30">
        <f>IF(COUNTIFS(B$7:B29,B30,D$7:D29,D30,J$7:J29,J30),"",SUMPRODUCT((B$8:B$999=B30)*(D$8:D$999=D30)*(J$8:J$999=J30)*I$8:I$999))</f>
        <v>2</v>
      </c>
      <c r="Q30">
        <f t="shared" si="2"/>
        <v>2159.62</v>
      </c>
    </row>
    <row r="31" spans="1:17" ht="36" customHeight="1" x14ac:dyDescent="0.2">
      <c r="A31" s="4">
        <v>24</v>
      </c>
      <c r="B31" s="5" t="s">
        <v>81</v>
      </c>
      <c r="C31" s="6" t="s">
        <v>82</v>
      </c>
      <c r="D31" s="6" t="s">
        <v>83</v>
      </c>
      <c r="E31" s="6" t="s">
        <v>84</v>
      </c>
      <c r="F31" s="23" t="s">
        <v>85</v>
      </c>
      <c r="G31" s="23"/>
      <c r="H31" s="23"/>
      <c r="I31" s="5" t="s">
        <v>16</v>
      </c>
      <c r="J31" s="9">
        <v>1079.81</v>
      </c>
      <c r="K31" s="18">
        <v>1079.81</v>
      </c>
      <c r="L31">
        <f>IF(AND(B31=B32,D31=D32),"",SUMPRODUCT(--I$8:I31)-SUM(L$7:L30))</f>
        <v>2</v>
      </c>
      <c r="M31">
        <f t="shared" si="0"/>
        <v>2159.62</v>
      </c>
      <c r="N31">
        <f>IF(AND(B31=B32,D31=D32,J31=J32),"",IF(AND(B31=B30,D31=D30,J31=J30),SUMPRODUCT(--I$8:I31)-SUM(L$7:L30),--I31))</f>
        <v>2</v>
      </c>
      <c r="O31">
        <f t="shared" si="1"/>
        <v>2159.62</v>
      </c>
      <c r="P31" t="str">
        <f>IF(COUNTIFS(B$7:B30,B31,D$7:D30,D31,J$7:J30,J31),"",SUMPRODUCT((B$8:B$999=B31)*(D$8:D$999=D31)*(J$8:J$999=J31)*I$8:I$999))</f>
        <v/>
      </c>
      <c r="Q31" t="str">
        <f t="shared" si="2"/>
        <v/>
      </c>
    </row>
    <row r="32" spans="1:17" ht="24" customHeight="1" x14ac:dyDescent="0.2">
      <c r="A32" s="4">
        <v>25</v>
      </c>
      <c r="B32" s="5" t="s">
        <v>86</v>
      </c>
      <c r="C32" s="6"/>
      <c r="D32" s="6" t="s">
        <v>87</v>
      </c>
      <c r="E32" s="6" t="s">
        <v>88</v>
      </c>
      <c r="F32" s="23" t="s">
        <v>89</v>
      </c>
      <c r="G32" s="23"/>
      <c r="H32" s="23"/>
      <c r="I32" s="5" t="s">
        <v>16</v>
      </c>
      <c r="J32" s="9">
        <v>2445.8200000000002</v>
      </c>
      <c r="K32" s="18">
        <v>2445.8200000000002</v>
      </c>
      <c r="L32">
        <f>IF(AND(B32=B33,D32=D33),"",SUMPRODUCT(--I$8:I32)-SUM(L$7:L31))</f>
        <v>1</v>
      </c>
      <c r="M32">
        <f t="shared" si="0"/>
        <v>2445.8200000000002</v>
      </c>
      <c r="N32">
        <f>IF(AND(B32=B33,D32=D33,J32=J33),"",IF(AND(B32=B31,D32=D31,J32=J31),SUMPRODUCT(--I$8:I32)-SUM(L$7:L31),--I32))</f>
        <v>1</v>
      </c>
      <c r="O32">
        <f t="shared" si="1"/>
        <v>2445.8200000000002</v>
      </c>
      <c r="P32">
        <f>IF(COUNTIFS(B$7:B31,B32,D$7:D31,D32,J$7:J31,J32),"",SUMPRODUCT((B$8:B$999=B32)*(D$8:D$999=D32)*(J$8:J$999=J32)*I$8:I$999))</f>
        <v>1</v>
      </c>
      <c r="Q32">
        <f t="shared" si="2"/>
        <v>2445.8200000000002</v>
      </c>
    </row>
    <row r="33" spans="1:17" ht="24" customHeight="1" x14ac:dyDescent="0.2">
      <c r="A33" s="4">
        <v>26</v>
      </c>
      <c r="B33" s="5" t="s">
        <v>90</v>
      </c>
      <c r="C33" s="6" t="s">
        <v>91</v>
      </c>
      <c r="D33" s="6" t="s">
        <v>92</v>
      </c>
      <c r="E33" s="6" t="s">
        <v>93</v>
      </c>
      <c r="F33" s="23" t="s">
        <v>94</v>
      </c>
      <c r="G33" s="23"/>
      <c r="H33" s="23"/>
      <c r="I33" s="5" t="s">
        <v>16</v>
      </c>
      <c r="J33" s="9">
        <v>1874.93</v>
      </c>
      <c r="K33" s="18">
        <v>1874.93</v>
      </c>
      <c r="L33">
        <f>IF(AND(B33=B34,D33=D34),"",SUMPRODUCT(--I$8:I33)-SUM(L$7:L32))</f>
        <v>1</v>
      </c>
      <c r="M33">
        <f t="shared" si="0"/>
        <v>1874.93</v>
      </c>
      <c r="N33">
        <f>IF(AND(B33=B34,D33=D34,J33=J34),"",IF(AND(B33=B32,D33=D32,J33=J32),SUMPRODUCT(--I$8:I33)-SUM(L$7:L32),--I33))</f>
        <v>1</v>
      </c>
      <c r="O33">
        <f t="shared" si="1"/>
        <v>1874.93</v>
      </c>
      <c r="P33">
        <f>IF(COUNTIFS(B$7:B32,B33,D$7:D32,D33,J$7:J32,J33),"",SUMPRODUCT((B$8:B$999=B33)*(D$8:D$999=D33)*(J$8:J$999=J33)*I$8:I$999))</f>
        <v>1</v>
      </c>
      <c r="Q33">
        <f t="shared" si="2"/>
        <v>1874.93</v>
      </c>
    </row>
    <row r="34" spans="1:17" ht="24" customHeight="1" x14ac:dyDescent="0.2">
      <c r="A34" s="4">
        <v>27</v>
      </c>
      <c r="B34" s="5" t="s">
        <v>95</v>
      </c>
      <c r="C34" s="6"/>
      <c r="D34" s="6" t="s">
        <v>96</v>
      </c>
      <c r="E34" s="6" t="s">
        <v>97</v>
      </c>
      <c r="F34" s="23" t="s">
        <v>98</v>
      </c>
      <c r="G34" s="23"/>
      <c r="H34" s="23"/>
      <c r="I34" s="5" t="s">
        <v>16</v>
      </c>
      <c r="J34" s="7">
        <v>511.06</v>
      </c>
      <c r="K34" s="16">
        <v>511.06</v>
      </c>
      <c r="L34">
        <f>IF(AND(B34=B35,D34=D35),"",SUMPRODUCT(--I$8:I34)-SUM(L$7:L33))</f>
        <v>1</v>
      </c>
      <c r="M34">
        <f t="shared" si="0"/>
        <v>511.06</v>
      </c>
      <c r="N34">
        <f>IF(AND(B34=B35,D34=D35,J34=J35),"",IF(AND(B34=B33,D34=D33,J34=J33),SUMPRODUCT(--I$8:I34)-SUM(L$7:L33),--I34))</f>
        <v>1</v>
      </c>
      <c r="O34">
        <f t="shared" si="1"/>
        <v>511.06</v>
      </c>
      <c r="P34">
        <f>IF(COUNTIFS(B$7:B33,B34,D$7:D33,D34,J$7:J33,J34),"",SUMPRODUCT((B$8:B$999=B34)*(D$8:D$999=D34)*(J$8:J$999=J34)*I$8:I$999))</f>
        <v>1</v>
      </c>
      <c r="Q34">
        <f t="shared" si="2"/>
        <v>511.06</v>
      </c>
    </row>
    <row r="35" spans="1:17" ht="24" customHeight="1" x14ac:dyDescent="0.2">
      <c r="A35" s="4">
        <v>28</v>
      </c>
      <c r="B35" s="5" t="s">
        <v>99</v>
      </c>
      <c r="C35" s="6"/>
      <c r="D35" s="6" t="s">
        <v>100</v>
      </c>
      <c r="E35" s="6" t="s">
        <v>58</v>
      </c>
      <c r="F35" s="23" t="s">
        <v>101</v>
      </c>
      <c r="G35" s="23"/>
      <c r="H35" s="23"/>
      <c r="I35" s="5" t="s">
        <v>16</v>
      </c>
      <c r="J35" s="9">
        <v>2230.58</v>
      </c>
      <c r="K35" s="18">
        <v>2230.58</v>
      </c>
      <c r="L35">
        <f>IF(AND(B35=B36,D35=D36),"",SUMPRODUCT(--I$8:I35)-SUM(L$7:L34))</f>
        <v>1</v>
      </c>
      <c r="M35">
        <f t="shared" si="0"/>
        <v>2230.58</v>
      </c>
      <c r="N35">
        <f>IF(AND(B35=B36,D35=D36,J35=J36),"",IF(AND(B35=B34,D35=D34,J35=J34),SUMPRODUCT(--I$8:I35)-SUM(L$7:L34),--I35))</f>
        <v>1</v>
      </c>
      <c r="O35">
        <f t="shared" si="1"/>
        <v>2230.58</v>
      </c>
      <c r="P35">
        <f>IF(COUNTIFS(B$7:B34,B35,D$7:D34,D35,J$7:J34,J35),"",SUMPRODUCT((B$8:B$999=B35)*(D$8:D$999=D35)*(J$8:J$999=J35)*I$8:I$999))</f>
        <v>1</v>
      </c>
      <c r="Q35">
        <f t="shared" si="2"/>
        <v>2230.58</v>
      </c>
    </row>
    <row r="36" spans="1:17" ht="36" customHeight="1" x14ac:dyDescent="0.2">
      <c r="A36" s="4">
        <v>29</v>
      </c>
      <c r="B36" s="5" t="s">
        <v>102</v>
      </c>
      <c r="C36" s="6" t="s">
        <v>103</v>
      </c>
      <c r="D36" s="6" t="s">
        <v>104</v>
      </c>
      <c r="E36" s="6" t="s">
        <v>105</v>
      </c>
      <c r="F36" s="23" t="s">
        <v>106</v>
      </c>
      <c r="G36" s="23"/>
      <c r="H36" s="23"/>
      <c r="I36" s="5" t="s">
        <v>107</v>
      </c>
      <c r="J36" s="7">
        <v>95.49</v>
      </c>
      <c r="K36" s="16">
        <v>190.98</v>
      </c>
      <c r="L36">
        <f>IF(AND(B36=B37,D36=D37),"",SUMPRODUCT(--I$8:I36)-SUM(L$7:L35))</f>
        <v>2</v>
      </c>
      <c r="M36">
        <f t="shared" si="0"/>
        <v>190.98</v>
      </c>
      <c r="N36">
        <f>IF(AND(B36=B37,D36=D37,J36=J37),"",IF(AND(B36=B35,D36=D35,J36=J35),SUMPRODUCT(--I$8:I36)-SUM(L$7:L35),--I36))</f>
        <v>2</v>
      </c>
      <c r="O36">
        <f t="shared" si="1"/>
        <v>190.98</v>
      </c>
      <c r="P36">
        <f>IF(COUNTIFS(B$7:B35,B36,D$7:D35,D36,J$7:J35,J36),"",SUMPRODUCT((B$8:B$999=B36)*(D$8:D$999=D36)*(J$8:J$999=J36)*I$8:I$999))</f>
        <v>2</v>
      </c>
      <c r="Q36">
        <f t="shared" si="2"/>
        <v>190.98</v>
      </c>
    </row>
    <row r="37" spans="1:17" ht="24" customHeight="1" x14ac:dyDescent="0.2">
      <c r="A37" s="4">
        <v>30</v>
      </c>
      <c r="B37" s="5" t="s">
        <v>108</v>
      </c>
      <c r="C37" s="6" t="s">
        <v>103</v>
      </c>
      <c r="D37" s="6" t="s">
        <v>109</v>
      </c>
      <c r="E37" s="6" t="s">
        <v>76</v>
      </c>
      <c r="F37" s="23" t="s">
        <v>110</v>
      </c>
      <c r="G37" s="23"/>
      <c r="H37" s="23"/>
      <c r="I37" s="5" t="s">
        <v>16</v>
      </c>
      <c r="J37" s="7">
        <v>17.36</v>
      </c>
      <c r="K37" s="16">
        <v>17.36</v>
      </c>
      <c r="L37" t="str">
        <f>IF(AND(B37=B38,D37=D38),"",SUMPRODUCT(--I$8:I37)-SUM(L$7:L36))</f>
        <v/>
      </c>
      <c r="M37" t="str">
        <f t="shared" si="0"/>
        <v/>
      </c>
      <c r="N37" t="str">
        <f>IF(AND(B37=B38,D37=D38,J37=J38),"",IF(AND(B37=B36,D37=D36,J37=J36),SUMPRODUCT(--I$8:I37)-SUM(L$7:L36),--I37))</f>
        <v/>
      </c>
      <c r="O37" t="str">
        <f t="shared" si="1"/>
        <v/>
      </c>
      <c r="P37">
        <f>IF(COUNTIFS(B$7:B36,B37,D$7:D36,D37,J$7:J36,J37),"",SUMPRODUCT((B$8:B$999=B37)*(D$8:D$999=D37)*(J$8:J$999=J37)*I$8:I$999))</f>
        <v>2</v>
      </c>
      <c r="Q37">
        <f t="shared" si="2"/>
        <v>34.72</v>
      </c>
    </row>
    <row r="38" spans="1:17" ht="24" customHeight="1" x14ac:dyDescent="0.2">
      <c r="A38" s="4">
        <v>31</v>
      </c>
      <c r="B38" s="5" t="s">
        <v>108</v>
      </c>
      <c r="C38" s="6" t="s">
        <v>103</v>
      </c>
      <c r="D38" s="6" t="s">
        <v>109</v>
      </c>
      <c r="E38" s="6" t="s">
        <v>76</v>
      </c>
      <c r="F38" s="23" t="s">
        <v>110</v>
      </c>
      <c r="G38" s="23"/>
      <c r="H38" s="23"/>
      <c r="I38" s="5" t="s">
        <v>16</v>
      </c>
      <c r="J38" s="7">
        <v>17.36</v>
      </c>
      <c r="K38" s="16">
        <v>17.36</v>
      </c>
      <c r="L38">
        <f>IF(AND(B38=B39,D38=D39),"",SUMPRODUCT(--I$8:I38)-SUM(L$7:L37))</f>
        <v>2</v>
      </c>
      <c r="M38">
        <f t="shared" si="0"/>
        <v>34.72</v>
      </c>
      <c r="N38">
        <f>IF(AND(B38=B39,D38=D39,J38=J39),"",IF(AND(B38=B37,D38=D37,J38=J37),SUMPRODUCT(--I$8:I38)-SUM(L$7:L37),--I38))</f>
        <v>2</v>
      </c>
      <c r="O38">
        <f t="shared" si="1"/>
        <v>34.72</v>
      </c>
      <c r="P38" t="str">
        <f>IF(COUNTIFS(B$7:B37,B38,D$7:D37,D38,J$7:J37,J38),"",SUMPRODUCT((B$8:B$999=B38)*(D$8:D$999=D38)*(J$8:J$999=J38)*I$8:I$999))</f>
        <v/>
      </c>
      <c r="Q38" t="str">
        <f t="shared" si="2"/>
        <v/>
      </c>
    </row>
    <row r="39" spans="1:17" ht="24" customHeight="1" x14ac:dyDescent="0.2">
      <c r="A39" s="4">
        <v>32</v>
      </c>
      <c r="B39" s="5" t="s">
        <v>111</v>
      </c>
      <c r="C39" s="6" t="s">
        <v>103</v>
      </c>
      <c r="D39" s="6" t="s">
        <v>112</v>
      </c>
      <c r="E39" s="6" t="s">
        <v>76</v>
      </c>
      <c r="F39" s="23" t="s">
        <v>113</v>
      </c>
      <c r="G39" s="23"/>
      <c r="H39" s="23"/>
      <c r="I39" s="5" t="s">
        <v>16</v>
      </c>
      <c r="J39" s="7">
        <v>30.45</v>
      </c>
      <c r="K39" s="16">
        <v>30.45</v>
      </c>
      <c r="L39" t="str">
        <f>IF(AND(B39=B40,D39=D40),"",SUMPRODUCT(--I$8:I39)-SUM(L$7:L38))</f>
        <v/>
      </c>
      <c r="M39" t="str">
        <f t="shared" si="0"/>
        <v/>
      </c>
      <c r="N39" t="str">
        <f>IF(AND(B39=B40,D39=D40,J39=J40),"",IF(AND(B39=B38,D39=D38,J39=J38),SUMPRODUCT(--I$8:I39)-SUM(L$7:L38),--I39))</f>
        <v/>
      </c>
      <c r="O39" t="str">
        <f t="shared" si="1"/>
        <v/>
      </c>
      <c r="P39">
        <f>IF(COUNTIFS(B$7:B38,B39,D$7:D38,D39,J$7:J38,J39),"",SUMPRODUCT((B$8:B$999=B39)*(D$8:D$999=D39)*(J$8:J$999=J39)*I$8:I$999))</f>
        <v>2</v>
      </c>
      <c r="Q39">
        <f t="shared" si="2"/>
        <v>60.9</v>
      </c>
    </row>
    <row r="40" spans="1:17" ht="24" customHeight="1" x14ac:dyDescent="0.2">
      <c r="A40" s="4">
        <v>33</v>
      </c>
      <c r="B40" s="5" t="s">
        <v>111</v>
      </c>
      <c r="C40" s="6" t="s">
        <v>103</v>
      </c>
      <c r="D40" s="6" t="s">
        <v>112</v>
      </c>
      <c r="E40" s="6" t="s">
        <v>76</v>
      </c>
      <c r="F40" s="23" t="s">
        <v>113</v>
      </c>
      <c r="G40" s="23"/>
      <c r="H40" s="23"/>
      <c r="I40" s="5" t="s">
        <v>16</v>
      </c>
      <c r="J40" s="7">
        <v>30.45</v>
      </c>
      <c r="K40" s="16">
        <v>30.45</v>
      </c>
      <c r="L40">
        <f>IF(AND(B40=B41,D40=D41),"",SUMPRODUCT(--I$8:I40)-SUM(L$7:L39))</f>
        <v>2</v>
      </c>
      <c r="M40">
        <f t="shared" si="0"/>
        <v>60.9</v>
      </c>
      <c r="N40">
        <f>IF(AND(B40=B41,D40=D41,J40=J41),"",IF(AND(B40=B39,D40=D39,J40=J39),SUMPRODUCT(--I$8:I40)-SUM(L$7:L39),--I40))</f>
        <v>2</v>
      </c>
      <c r="O40">
        <f t="shared" si="1"/>
        <v>60.9</v>
      </c>
      <c r="P40" t="str">
        <f>IF(COUNTIFS(B$7:B39,B40,D$7:D39,D40,J$7:J39,J40),"",SUMPRODUCT((B$8:B$999=B40)*(D$8:D$999=D40)*(J$8:J$999=J40)*I$8:I$999))</f>
        <v/>
      </c>
      <c r="Q40" t="str">
        <f t="shared" si="2"/>
        <v/>
      </c>
    </row>
    <row r="41" spans="1:17" ht="24" customHeight="1" x14ac:dyDescent="0.2">
      <c r="A41" s="4">
        <v>34</v>
      </c>
      <c r="B41" s="5" t="s">
        <v>114</v>
      </c>
      <c r="C41" s="6"/>
      <c r="D41" s="6" t="s">
        <v>115</v>
      </c>
      <c r="E41" s="6" t="s">
        <v>116</v>
      </c>
      <c r="F41" s="23" t="s">
        <v>117</v>
      </c>
      <c r="G41" s="23"/>
      <c r="H41" s="23"/>
      <c r="I41" s="5" t="s">
        <v>16</v>
      </c>
      <c r="J41" s="7">
        <v>461.73</v>
      </c>
      <c r="K41" s="16">
        <v>461.73</v>
      </c>
      <c r="L41">
        <f>IF(AND(B41=B42,D41=D42),"",SUMPRODUCT(--I$8:I41)-SUM(L$7:L40))</f>
        <v>1</v>
      </c>
      <c r="M41">
        <f t="shared" si="0"/>
        <v>461.73</v>
      </c>
      <c r="N41">
        <f>IF(AND(B41=B42,D41=D42,J41=J42),"",IF(AND(B41=B40,D41=D40,J41=J40),SUMPRODUCT(--I$8:I41)-SUM(L$7:L40),--I41))</f>
        <v>1</v>
      </c>
      <c r="O41">
        <f t="shared" si="1"/>
        <v>461.73</v>
      </c>
      <c r="P41">
        <f>IF(COUNTIFS(B$7:B40,B41,D$7:D40,D41,J$7:J40,J41),"",SUMPRODUCT((B$8:B$999=B41)*(D$8:D$999=D41)*(J$8:J$999=J41)*I$8:I$999))</f>
        <v>1</v>
      </c>
      <c r="Q41">
        <f t="shared" si="2"/>
        <v>461.73</v>
      </c>
    </row>
    <row r="42" spans="1:17" ht="24" customHeight="1" x14ac:dyDescent="0.2">
      <c r="A42" s="4">
        <v>35</v>
      </c>
      <c r="B42" s="5" t="s">
        <v>118</v>
      </c>
      <c r="C42" s="6" t="s">
        <v>103</v>
      </c>
      <c r="D42" s="6" t="s">
        <v>119</v>
      </c>
      <c r="E42" s="6" t="s">
        <v>116</v>
      </c>
      <c r="F42" s="23" t="s">
        <v>120</v>
      </c>
      <c r="G42" s="23"/>
      <c r="H42" s="23"/>
      <c r="I42" s="5" t="s">
        <v>16</v>
      </c>
      <c r="J42" s="7">
        <v>451.46</v>
      </c>
      <c r="K42" s="16">
        <v>451.46</v>
      </c>
      <c r="L42">
        <f>IF(AND(B42=B43,D42=D43),"",SUMPRODUCT(--I$8:I42)-SUM(L$7:L41))</f>
        <v>1</v>
      </c>
      <c r="M42">
        <f t="shared" si="0"/>
        <v>451.46</v>
      </c>
      <c r="N42">
        <f>IF(AND(B42=B43,D42=D43,J42=J43),"",IF(AND(B42=B41,D42=D41,J42=J41),SUMPRODUCT(--I$8:I42)-SUM(L$7:L41),--I42))</f>
        <v>1</v>
      </c>
      <c r="O42">
        <f t="shared" si="1"/>
        <v>451.46</v>
      </c>
      <c r="P42">
        <f>IF(COUNTIFS(B$7:B41,B42,D$7:D41,D42,J$7:J41,J42),"",SUMPRODUCT((B$8:B$999=B42)*(D$8:D$999=D42)*(J$8:J$999=J42)*I$8:I$999))</f>
        <v>1</v>
      </c>
      <c r="Q42">
        <f t="shared" si="2"/>
        <v>451.46</v>
      </c>
    </row>
    <row r="43" spans="1:17" ht="24" customHeight="1" x14ac:dyDescent="0.2">
      <c r="A43" s="4">
        <v>36</v>
      </c>
      <c r="B43" s="5" t="s">
        <v>121</v>
      </c>
      <c r="C43" s="6" t="s">
        <v>103</v>
      </c>
      <c r="D43" s="6" t="s">
        <v>122</v>
      </c>
      <c r="E43" s="6" t="s">
        <v>76</v>
      </c>
      <c r="F43" s="23" t="s">
        <v>123</v>
      </c>
      <c r="G43" s="23"/>
      <c r="H43" s="23"/>
      <c r="I43" s="5" t="s">
        <v>16</v>
      </c>
      <c r="J43" s="8">
        <v>344.2</v>
      </c>
      <c r="K43" s="15">
        <v>344.2</v>
      </c>
      <c r="L43">
        <f>IF(AND(B43=B44,D43=D44),"",SUMPRODUCT(--I$8:I43)-SUM(L$7:L42))</f>
        <v>1</v>
      </c>
      <c r="M43">
        <f t="shared" si="0"/>
        <v>344.2</v>
      </c>
      <c r="N43">
        <f>IF(AND(B43=B44,D43=D44,J43=J44),"",IF(AND(B43=B42,D43=D42,J43=J42),SUMPRODUCT(--I$8:I43)-SUM(L$7:L42),--I43))</f>
        <v>1</v>
      </c>
      <c r="O43">
        <f t="shared" si="1"/>
        <v>344.2</v>
      </c>
      <c r="P43">
        <f>IF(COUNTIFS(B$7:B42,B43,D$7:D42,D43,J$7:J42,J43),"",SUMPRODUCT((B$8:B$999=B43)*(D$8:D$999=D43)*(J$8:J$999=J43)*I$8:I$999))</f>
        <v>1</v>
      </c>
      <c r="Q43">
        <f t="shared" si="2"/>
        <v>344.2</v>
      </c>
    </row>
    <row r="44" spans="1:17" ht="24" customHeight="1" x14ac:dyDescent="0.2">
      <c r="A44" s="4">
        <v>37</v>
      </c>
      <c r="B44" s="5" t="s">
        <v>124</v>
      </c>
      <c r="C44" s="6" t="s">
        <v>103</v>
      </c>
      <c r="D44" s="6" t="s">
        <v>125</v>
      </c>
      <c r="E44" s="6" t="s">
        <v>116</v>
      </c>
      <c r="F44" s="23" t="s">
        <v>126</v>
      </c>
      <c r="G44" s="23"/>
      <c r="H44" s="23"/>
      <c r="I44" s="5" t="s">
        <v>16</v>
      </c>
      <c r="J44" s="7">
        <v>483.08</v>
      </c>
      <c r="K44" s="16">
        <v>483.08</v>
      </c>
      <c r="L44">
        <f>IF(AND(B44=B45,D44=D45),"",SUMPRODUCT(--I$8:I44)-SUM(L$7:L43))</f>
        <v>1</v>
      </c>
      <c r="M44">
        <f t="shared" si="0"/>
        <v>483.08</v>
      </c>
      <c r="N44">
        <f>IF(AND(B44=B45,D44=D45,J44=J45),"",IF(AND(B44=B43,D44=D43,J44=J43),SUMPRODUCT(--I$8:I44)-SUM(L$7:L43),--I44))</f>
        <v>1</v>
      </c>
      <c r="O44">
        <f t="shared" si="1"/>
        <v>483.08</v>
      </c>
      <c r="P44">
        <f>IF(COUNTIFS(B$7:B43,B44,D$7:D43,D44,J$7:J43,J44),"",SUMPRODUCT((B$8:B$999=B44)*(D$8:D$999=D44)*(J$8:J$999=J44)*I$8:I$999))</f>
        <v>1</v>
      </c>
      <c r="Q44">
        <f t="shared" si="2"/>
        <v>483.08</v>
      </c>
    </row>
    <row r="45" spans="1:17" ht="24" customHeight="1" x14ac:dyDescent="0.2">
      <c r="A45" s="4">
        <v>38</v>
      </c>
      <c r="B45" s="5" t="s">
        <v>127</v>
      </c>
      <c r="C45" s="6" t="s">
        <v>103</v>
      </c>
      <c r="D45" s="6" t="s">
        <v>128</v>
      </c>
      <c r="E45" s="6" t="s">
        <v>116</v>
      </c>
      <c r="F45" s="23" t="s">
        <v>129</v>
      </c>
      <c r="G45" s="23"/>
      <c r="H45" s="23"/>
      <c r="I45" s="5" t="s">
        <v>16</v>
      </c>
      <c r="J45" s="7">
        <v>432.76</v>
      </c>
      <c r="K45" s="16">
        <v>432.76</v>
      </c>
      <c r="L45">
        <f>IF(AND(B45=B46,D45=D46),"",SUMPRODUCT(--I$8:I45)-SUM(L$7:L44))</f>
        <v>1</v>
      </c>
      <c r="M45">
        <f t="shared" si="0"/>
        <v>432.76</v>
      </c>
      <c r="N45">
        <f>IF(AND(B45=B46,D45=D46,J45=J46),"",IF(AND(B45=B44,D45=D44,J45=J44),SUMPRODUCT(--I$8:I45)-SUM(L$7:L44),--I45))</f>
        <v>1</v>
      </c>
      <c r="O45">
        <f t="shared" si="1"/>
        <v>432.76</v>
      </c>
      <c r="P45">
        <f>IF(COUNTIFS(B$7:B44,B45,D$7:D44,D45,J$7:J44,J45),"",SUMPRODUCT((B$8:B$999=B45)*(D$8:D$999=D45)*(J$8:J$999=J45)*I$8:I$999))</f>
        <v>1</v>
      </c>
      <c r="Q45">
        <f t="shared" si="2"/>
        <v>432.76</v>
      </c>
    </row>
    <row r="46" spans="1:17" ht="24" customHeight="1" x14ac:dyDescent="0.2">
      <c r="A46" s="4">
        <v>39</v>
      </c>
      <c r="B46" s="5" t="s">
        <v>130</v>
      </c>
      <c r="C46" s="6"/>
      <c r="D46" s="6" t="s">
        <v>131</v>
      </c>
      <c r="E46" s="6" t="s">
        <v>116</v>
      </c>
      <c r="F46" s="23" t="s">
        <v>132</v>
      </c>
      <c r="G46" s="23"/>
      <c r="H46" s="23"/>
      <c r="I46" s="5" t="s">
        <v>16</v>
      </c>
      <c r="J46" s="7">
        <v>402.56</v>
      </c>
      <c r="K46" s="16">
        <v>402.56</v>
      </c>
      <c r="L46">
        <f>IF(AND(B46=B47,D46=D47),"",SUMPRODUCT(--I$8:I46)-SUM(L$7:L45))</f>
        <v>1</v>
      </c>
      <c r="M46">
        <f t="shared" si="0"/>
        <v>402.56</v>
      </c>
      <c r="N46">
        <f>IF(AND(B46=B47,D46=D47,J46=J47),"",IF(AND(B46=B45,D46=D45,J46=J45),SUMPRODUCT(--I$8:I46)-SUM(L$7:L45),--I46))</f>
        <v>1</v>
      </c>
      <c r="O46">
        <f t="shared" si="1"/>
        <v>402.56</v>
      </c>
      <c r="P46">
        <f>IF(COUNTIFS(B$7:B45,B46,D$7:D45,D46,J$7:J45,J46),"",SUMPRODUCT((B$8:B$999=B46)*(D$8:D$999=D46)*(J$8:J$999=J46)*I$8:I$999))</f>
        <v>1</v>
      </c>
      <c r="Q46">
        <f t="shared" si="2"/>
        <v>402.56</v>
      </c>
    </row>
    <row r="47" spans="1:17" ht="24" customHeight="1" x14ac:dyDescent="0.2">
      <c r="A47" s="4">
        <v>40</v>
      </c>
      <c r="B47" s="5" t="s">
        <v>133</v>
      </c>
      <c r="C47" s="6"/>
      <c r="D47" s="6" t="s">
        <v>134</v>
      </c>
      <c r="E47" s="6" t="s">
        <v>135</v>
      </c>
      <c r="F47" s="23" t="s">
        <v>136</v>
      </c>
      <c r="G47" s="23"/>
      <c r="H47" s="23"/>
      <c r="I47" s="5" t="s">
        <v>16</v>
      </c>
      <c r="J47" s="7">
        <v>759.27</v>
      </c>
      <c r="K47" s="16">
        <v>759.27</v>
      </c>
      <c r="L47">
        <f>IF(AND(B47=B48,D47=D48),"",SUMPRODUCT(--I$8:I47)-SUM(L$7:L46))</f>
        <v>1</v>
      </c>
      <c r="M47">
        <f t="shared" si="0"/>
        <v>759.27</v>
      </c>
      <c r="N47">
        <f>IF(AND(B47=B48,D47=D48,J47=J48),"",IF(AND(B47=B46,D47=D46,J47=J46),SUMPRODUCT(--I$8:I47)-SUM(L$7:L46),--I47))</f>
        <v>1</v>
      </c>
      <c r="O47">
        <f t="shared" si="1"/>
        <v>759.27</v>
      </c>
      <c r="P47">
        <f>IF(COUNTIFS(B$7:B46,B47,D$7:D46,D47,J$7:J46,J47),"",SUMPRODUCT((B$8:B$999=B47)*(D$8:D$999=D47)*(J$8:J$999=J47)*I$8:I$999))</f>
        <v>1</v>
      </c>
      <c r="Q47">
        <f t="shared" si="2"/>
        <v>759.27</v>
      </c>
    </row>
    <row r="48" spans="1:17" ht="24" customHeight="1" x14ac:dyDescent="0.2">
      <c r="A48" s="4">
        <v>41</v>
      </c>
      <c r="B48" s="5" t="s">
        <v>137</v>
      </c>
      <c r="C48" s="6"/>
      <c r="D48" s="6" t="s">
        <v>138</v>
      </c>
      <c r="E48" s="6" t="s">
        <v>135</v>
      </c>
      <c r="F48" s="23" t="s">
        <v>139</v>
      </c>
      <c r="G48" s="23"/>
      <c r="H48" s="23"/>
      <c r="I48" s="5" t="s">
        <v>16</v>
      </c>
      <c r="J48" s="7">
        <v>72.58</v>
      </c>
      <c r="K48" s="16">
        <v>72.58</v>
      </c>
      <c r="L48">
        <f>IF(AND(B48=B49,D48=D49),"",SUMPRODUCT(--I$8:I48)-SUM(L$7:L47))</f>
        <v>1</v>
      </c>
      <c r="M48">
        <f t="shared" si="0"/>
        <v>72.58</v>
      </c>
      <c r="N48">
        <f>IF(AND(B48=B49,D48=D49,J48=J49),"",IF(AND(B48=B47,D48=D47,J48=J47),SUMPRODUCT(--I$8:I48)-SUM(L$7:L47),--I48))</f>
        <v>1</v>
      </c>
      <c r="O48">
        <f t="shared" si="1"/>
        <v>72.58</v>
      </c>
      <c r="P48">
        <f>IF(COUNTIFS(B$7:B47,B48,D$7:D47,D48,J$7:J47,J48),"",SUMPRODUCT((B$8:B$999=B48)*(D$8:D$999=D48)*(J$8:J$999=J48)*I$8:I$999))</f>
        <v>1</v>
      </c>
      <c r="Q48">
        <f t="shared" si="2"/>
        <v>72.58</v>
      </c>
    </row>
    <row r="49" spans="1:17" ht="24" customHeight="1" x14ac:dyDescent="0.2">
      <c r="A49" s="4">
        <v>42</v>
      </c>
      <c r="B49" s="5" t="s">
        <v>140</v>
      </c>
      <c r="C49" s="6"/>
      <c r="D49" s="6" t="s">
        <v>141</v>
      </c>
      <c r="E49" s="6" t="s">
        <v>135</v>
      </c>
      <c r="F49" s="23" t="s">
        <v>142</v>
      </c>
      <c r="G49" s="23"/>
      <c r="H49" s="23"/>
      <c r="I49" s="5" t="s">
        <v>16</v>
      </c>
      <c r="J49" s="7">
        <v>320.55</v>
      </c>
      <c r="K49" s="16">
        <v>320.55</v>
      </c>
      <c r="L49">
        <f>IF(AND(B49=B50,D49=D50),"",SUMPRODUCT(--I$8:I49)-SUM(L$7:L48))</f>
        <v>1</v>
      </c>
      <c r="M49">
        <f t="shared" si="0"/>
        <v>320.55</v>
      </c>
      <c r="N49">
        <f>IF(AND(B49=B50,D49=D50,J49=J50),"",IF(AND(B49=B48,D49=D48,J49=J48),SUMPRODUCT(--I$8:I49)-SUM(L$7:L48),--I49))</f>
        <v>1</v>
      </c>
      <c r="O49">
        <f t="shared" si="1"/>
        <v>320.55</v>
      </c>
      <c r="P49">
        <f>IF(COUNTIFS(B$7:B48,B49,D$7:D48,D49,J$7:J48,J49),"",SUMPRODUCT((B$8:B$999=B49)*(D$8:D$999=D49)*(J$8:J$999=J49)*I$8:I$999))</f>
        <v>1</v>
      </c>
      <c r="Q49">
        <f t="shared" si="2"/>
        <v>320.55</v>
      </c>
    </row>
    <row r="50" spans="1:17" ht="24" customHeight="1" x14ac:dyDescent="0.2">
      <c r="A50" s="4">
        <v>43</v>
      </c>
      <c r="B50" s="5" t="s">
        <v>143</v>
      </c>
      <c r="C50" s="6"/>
      <c r="D50" s="6" t="s">
        <v>144</v>
      </c>
      <c r="E50" s="6" t="s">
        <v>145</v>
      </c>
      <c r="F50" s="23" t="s">
        <v>146</v>
      </c>
      <c r="G50" s="23"/>
      <c r="H50" s="23"/>
      <c r="I50" s="5" t="s">
        <v>16</v>
      </c>
      <c r="J50" s="9">
        <v>6344.81</v>
      </c>
      <c r="K50" s="18">
        <v>6344.81</v>
      </c>
      <c r="L50">
        <f>IF(AND(B50=B51,D50=D51),"",SUMPRODUCT(--I$8:I50)-SUM(L$7:L49))</f>
        <v>1</v>
      </c>
      <c r="M50">
        <f t="shared" si="0"/>
        <v>6344.81</v>
      </c>
      <c r="N50">
        <f>IF(AND(B50=B51,D50=D51,J50=J51),"",IF(AND(B50=B49,D50=D49,J50=J49),SUMPRODUCT(--I$8:I50)-SUM(L$7:L49),--I50))</f>
        <v>1</v>
      </c>
      <c r="O50">
        <f t="shared" si="1"/>
        <v>6344.81</v>
      </c>
      <c r="P50">
        <f>IF(COUNTIFS(B$7:B49,B50,D$7:D49,D50,J$7:J49,J50),"",SUMPRODUCT((B$8:B$999=B50)*(D$8:D$999=D50)*(J$8:J$999=J50)*I$8:I$999))</f>
        <v>1</v>
      </c>
      <c r="Q50">
        <f t="shared" si="2"/>
        <v>6344.81</v>
      </c>
    </row>
    <row r="51" spans="1:17" ht="24" customHeight="1" x14ac:dyDescent="0.2">
      <c r="A51" s="4">
        <v>44</v>
      </c>
      <c r="B51" s="5" t="s">
        <v>147</v>
      </c>
      <c r="C51" s="6" t="s">
        <v>103</v>
      </c>
      <c r="D51" s="6" t="s">
        <v>148</v>
      </c>
      <c r="E51" s="6" t="s">
        <v>149</v>
      </c>
      <c r="F51" s="23" t="s">
        <v>150</v>
      </c>
      <c r="G51" s="23"/>
      <c r="H51" s="23"/>
      <c r="I51" s="5" t="s">
        <v>16</v>
      </c>
      <c r="J51" s="7">
        <v>395.72</v>
      </c>
      <c r="K51" s="16">
        <v>395.72</v>
      </c>
      <c r="L51">
        <f>IF(AND(B51=B52,D51=D52),"",SUMPRODUCT(--I$8:I51)-SUM(L$7:L50))</f>
        <v>1</v>
      </c>
      <c r="M51">
        <f t="shared" si="0"/>
        <v>395.72</v>
      </c>
      <c r="N51">
        <f>IF(AND(B51=B52,D51=D52,J51=J52),"",IF(AND(B51=B50,D51=D50,J51=J50),SUMPRODUCT(--I$8:I51)-SUM(L$7:L50),--I51))</f>
        <v>1</v>
      </c>
      <c r="O51">
        <f t="shared" si="1"/>
        <v>395.72</v>
      </c>
      <c r="P51">
        <f>IF(COUNTIFS(B$7:B50,B51,D$7:D50,D51,J$7:J50,J51),"",SUMPRODUCT((B$8:B$999=B51)*(D$8:D$999=D51)*(J$8:J$999=J51)*I$8:I$999))</f>
        <v>1</v>
      </c>
      <c r="Q51">
        <f t="shared" si="2"/>
        <v>395.72</v>
      </c>
    </row>
    <row r="52" spans="1:17" ht="24" customHeight="1" x14ac:dyDescent="0.2">
      <c r="A52" s="4">
        <v>45</v>
      </c>
      <c r="B52" s="5" t="s">
        <v>151</v>
      </c>
      <c r="C52" s="6" t="s">
        <v>103</v>
      </c>
      <c r="D52" s="6" t="s">
        <v>152</v>
      </c>
      <c r="E52" s="6" t="s">
        <v>14</v>
      </c>
      <c r="F52" s="23" t="s">
        <v>153</v>
      </c>
      <c r="G52" s="23"/>
      <c r="H52" s="23"/>
      <c r="I52" s="5" t="s">
        <v>16</v>
      </c>
      <c r="J52" s="7">
        <v>210.99</v>
      </c>
      <c r="K52" s="16">
        <v>210.99</v>
      </c>
      <c r="L52" t="str">
        <f>IF(AND(B52=B53,D52=D53),"",SUMPRODUCT(--I$8:I52)-SUM(L$7:L51))</f>
        <v/>
      </c>
      <c r="M52" t="str">
        <f t="shared" si="0"/>
        <v/>
      </c>
      <c r="N52" t="str">
        <f>IF(AND(B52=B53,D52=D53,J52=J53),"",IF(AND(B52=B51,D52=D51,J52=J51),SUMPRODUCT(--I$8:I52)-SUM(L$7:L51),--I52))</f>
        <v/>
      </c>
      <c r="O52" t="str">
        <f t="shared" si="1"/>
        <v/>
      </c>
      <c r="P52">
        <f>IF(COUNTIFS(B$7:B51,B52,D$7:D51,D52,J$7:J51,J52),"",SUMPRODUCT((B$8:B$999=B52)*(D$8:D$999=D52)*(J$8:J$999=J52)*I$8:I$999))</f>
        <v>2</v>
      </c>
      <c r="Q52">
        <f t="shared" si="2"/>
        <v>421.98</v>
      </c>
    </row>
    <row r="53" spans="1:17" ht="24" customHeight="1" x14ac:dyDescent="0.2">
      <c r="A53" s="4">
        <v>46</v>
      </c>
      <c r="B53" s="5" t="s">
        <v>151</v>
      </c>
      <c r="C53" s="6" t="s">
        <v>103</v>
      </c>
      <c r="D53" s="6" t="s">
        <v>152</v>
      </c>
      <c r="E53" s="6" t="s">
        <v>14</v>
      </c>
      <c r="F53" s="23" t="s">
        <v>153</v>
      </c>
      <c r="G53" s="23"/>
      <c r="H53" s="23"/>
      <c r="I53" s="5" t="s">
        <v>16</v>
      </c>
      <c r="J53" s="7">
        <v>210.99</v>
      </c>
      <c r="K53" s="16">
        <v>210.99</v>
      </c>
      <c r="L53">
        <f>IF(AND(B53=B54,D53=D54),"",SUMPRODUCT(--I$8:I53)-SUM(L$7:L52))</f>
        <v>2</v>
      </c>
      <c r="M53">
        <f t="shared" si="0"/>
        <v>421.98</v>
      </c>
      <c r="N53">
        <f>IF(AND(B53=B54,D53=D54,J53=J54),"",IF(AND(B53=B52,D53=D52,J53=J52),SUMPRODUCT(--I$8:I53)-SUM(L$7:L52),--I53))</f>
        <v>2</v>
      </c>
      <c r="O53">
        <f t="shared" si="1"/>
        <v>421.98</v>
      </c>
      <c r="P53" t="str">
        <f>IF(COUNTIFS(B$7:B52,B53,D$7:D52,D53,J$7:J52,J53),"",SUMPRODUCT((B$8:B$999=B53)*(D$8:D$999=D53)*(J$8:J$999=J53)*I$8:I$999))</f>
        <v/>
      </c>
      <c r="Q53" t="str">
        <f t="shared" si="2"/>
        <v/>
      </c>
    </row>
    <row r="54" spans="1:17" ht="24" customHeight="1" x14ac:dyDescent="0.2">
      <c r="A54" s="4">
        <v>47</v>
      </c>
      <c r="B54" s="5" t="s">
        <v>154</v>
      </c>
      <c r="C54" s="6" t="s">
        <v>103</v>
      </c>
      <c r="D54" s="6" t="s">
        <v>155</v>
      </c>
      <c r="E54" s="6" t="s">
        <v>14</v>
      </c>
      <c r="F54" s="23" t="s">
        <v>156</v>
      </c>
      <c r="G54" s="23"/>
      <c r="H54" s="23"/>
      <c r="I54" s="5" t="s">
        <v>16</v>
      </c>
      <c r="J54" s="7">
        <v>210.99</v>
      </c>
      <c r="K54" s="16">
        <v>210.99</v>
      </c>
      <c r="L54" t="str">
        <f>IF(AND(B54=B55,D54=D55),"",SUMPRODUCT(--I$8:I54)-SUM(L$7:L53))</f>
        <v/>
      </c>
      <c r="M54" t="str">
        <f t="shared" si="0"/>
        <v/>
      </c>
      <c r="N54" t="str">
        <f>IF(AND(B54=B55,D54=D55,J54=J55),"",IF(AND(B54=B53,D54=D53,J54=J53),SUMPRODUCT(--I$8:I54)-SUM(L$7:L53),--I54))</f>
        <v/>
      </c>
      <c r="O54" t="str">
        <f t="shared" si="1"/>
        <v/>
      </c>
      <c r="P54">
        <f>IF(COUNTIFS(B$7:B53,B54,D$7:D53,D54,J$7:J53,J54),"",SUMPRODUCT((B$8:B$999=B54)*(D$8:D$999=D54)*(J$8:J$999=J54)*I$8:I$999))</f>
        <v>2</v>
      </c>
      <c r="Q54">
        <f t="shared" si="2"/>
        <v>421.98</v>
      </c>
    </row>
    <row r="55" spans="1:17" ht="24" customHeight="1" x14ac:dyDescent="0.2">
      <c r="A55" s="4">
        <v>48</v>
      </c>
      <c r="B55" s="5" t="s">
        <v>154</v>
      </c>
      <c r="C55" s="6" t="s">
        <v>103</v>
      </c>
      <c r="D55" s="6" t="s">
        <v>155</v>
      </c>
      <c r="E55" s="6" t="s">
        <v>14</v>
      </c>
      <c r="F55" s="23" t="s">
        <v>156</v>
      </c>
      <c r="G55" s="23"/>
      <c r="H55" s="23"/>
      <c r="I55" s="5" t="s">
        <v>16</v>
      </c>
      <c r="J55" s="7">
        <v>210.99</v>
      </c>
      <c r="K55" s="16">
        <v>210.99</v>
      </c>
      <c r="L55">
        <f>IF(AND(B55=B56,D55=D56),"",SUMPRODUCT(--I$8:I55)-SUM(L$7:L54))</f>
        <v>2</v>
      </c>
      <c r="M55">
        <f t="shared" si="0"/>
        <v>421.98</v>
      </c>
      <c r="N55">
        <f>IF(AND(B55=B56,D55=D56,J55=J56),"",IF(AND(B55=B54,D55=D54,J55=J54),SUMPRODUCT(--I$8:I55)-SUM(L$7:L54),--I55))</f>
        <v>2</v>
      </c>
      <c r="O55">
        <f t="shared" si="1"/>
        <v>421.98</v>
      </c>
      <c r="P55" t="str">
        <f>IF(COUNTIFS(B$7:B54,B55,D$7:D54,D55,J$7:J54,J55),"",SUMPRODUCT((B$8:B$999=B55)*(D$8:D$999=D55)*(J$8:J$999=J55)*I$8:I$999))</f>
        <v/>
      </c>
      <c r="Q55" t="str">
        <f t="shared" si="2"/>
        <v/>
      </c>
    </row>
    <row r="56" spans="1:17" ht="24" customHeight="1" x14ac:dyDescent="0.2">
      <c r="A56" s="4">
        <v>49</v>
      </c>
      <c r="B56" s="5" t="s">
        <v>157</v>
      </c>
      <c r="C56" s="6" t="s">
        <v>103</v>
      </c>
      <c r="D56" s="6" t="s">
        <v>158</v>
      </c>
      <c r="E56" s="6" t="s">
        <v>116</v>
      </c>
      <c r="F56" s="23" t="s">
        <v>159</v>
      </c>
      <c r="G56" s="23"/>
      <c r="H56" s="23"/>
      <c r="I56" s="5" t="s">
        <v>16</v>
      </c>
      <c r="J56" s="7">
        <v>399.72</v>
      </c>
      <c r="K56" s="16">
        <v>399.72</v>
      </c>
      <c r="L56">
        <f>IF(AND(B56=B57,D56=D57),"",SUMPRODUCT(--I$8:I56)-SUM(L$7:L55))</f>
        <v>1</v>
      </c>
      <c r="M56">
        <f t="shared" si="0"/>
        <v>399.72</v>
      </c>
      <c r="N56">
        <f>IF(AND(B56=B57,D56=D57,J56=J57),"",IF(AND(B56=B55,D56=D55,J56=J55),SUMPRODUCT(--I$8:I56)-SUM(L$7:L55),--I56))</f>
        <v>1</v>
      </c>
      <c r="O56">
        <f t="shared" si="1"/>
        <v>399.72</v>
      </c>
      <c r="P56">
        <f>IF(COUNTIFS(B$7:B55,B56,D$7:D55,D56,J$7:J55,J56),"",SUMPRODUCT((B$8:B$999=B56)*(D$8:D$999=D56)*(J$8:J$999=J56)*I$8:I$999))</f>
        <v>1</v>
      </c>
      <c r="Q56">
        <f t="shared" si="2"/>
        <v>399.72</v>
      </c>
    </row>
    <row r="57" spans="1:17" ht="24" customHeight="1" x14ac:dyDescent="0.2">
      <c r="A57" s="4">
        <v>50</v>
      </c>
      <c r="B57" s="5" t="s">
        <v>160</v>
      </c>
      <c r="C57" s="6" t="s">
        <v>161</v>
      </c>
      <c r="D57" s="6" t="s">
        <v>162</v>
      </c>
      <c r="E57" s="6" t="s">
        <v>32</v>
      </c>
      <c r="F57" s="23" t="s">
        <v>163</v>
      </c>
      <c r="G57" s="23"/>
      <c r="H57" s="23"/>
      <c r="I57" s="5" t="s">
        <v>16</v>
      </c>
      <c r="J57" s="7">
        <v>237.07</v>
      </c>
      <c r="K57" s="16">
        <v>237.07</v>
      </c>
      <c r="L57" t="str">
        <f>IF(AND(B57=B58,D57=D58),"",SUMPRODUCT(--I$8:I57)-SUM(L$7:L56))</f>
        <v/>
      </c>
      <c r="M57" t="str">
        <f t="shared" si="0"/>
        <v/>
      </c>
      <c r="N57" t="str">
        <f>IF(AND(B57=B58,D57=D58,J57=J58),"",IF(AND(B57=B56,D57=D56,J57=J56),SUMPRODUCT(--I$8:I57)-SUM(L$7:L56),--I57))</f>
        <v/>
      </c>
      <c r="O57" t="str">
        <f t="shared" si="1"/>
        <v/>
      </c>
      <c r="P57">
        <f>IF(COUNTIFS(B$7:B56,B57,D$7:D56,D57,J$7:J56,J57),"",SUMPRODUCT((B$8:B$999=B57)*(D$8:D$999=D57)*(J$8:J$999=J57)*I$8:I$999))</f>
        <v>2</v>
      </c>
      <c r="Q57">
        <f t="shared" si="2"/>
        <v>474.14</v>
      </c>
    </row>
    <row r="58" spans="1:17" ht="24" customHeight="1" x14ac:dyDescent="0.2">
      <c r="A58" s="4">
        <v>51</v>
      </c>
      <c r="B58" s="5" t="s">
        <v>160</v>
      </c>
      <c r="C58" s="6" t="s">
        <v>161</v>
      </c>
      <c r="D58" s="6" t="s">
        <v>162</v>
      </c>
      <c r="E58" s="6" t="s">
        <v>32</v>
      </c>
      <c r="F58" s="23" t="s">
        <v>163</v>
      </c>
      <c r="G58" s="23"/>
      <c r="H58" s="23"/>
      <c r="I58" s="5" t="s">
        <v>16</v>
      </c>
      <c r="J58" s="7">
        <v>237.07</v>
      </c>
      <c r="K58" s="16">
        <v>237.07</v>
      </c>
      <c r="L58">
        <f>IF(AND(B58=B59,D58=D59),"",SUMPRODUCT(--I$8:I58)-SUM(L$7:L57))</f>
        <v>2</v>
      </c>
      <c r="M58">
        <f t="shared" si="0"/>
        <v>474.14</v>
      </c>
      <c r="N58">
        <f>IF(AND(B58=B59,D58=D59,J58=J59),"",IF(AND(B58=B57,D58=D57,J58=J57),SUMPRODUCT(--I$8:I58)-SUM(L$7:L57),--I58))</f>
        <v>2</v>
      </c>
      <c r="O58">
        <f t="shared" si="1"/>
        <v>474.14</v>
      </c>
      <c r="P58" t="str">
        <f>IF(COUNTIFS(B$7:B57,B58,D$7:D57,D58,J$7:J57,J58),"",SUMPRODUCT((B$8:B$999=B58)*(D$8:D$999=D58)*(J$8:J$999=J58)*I$8:I$999))</f>
        <v/>
      </c>
      <c r="Q58" t="str">
        <f t="shared" si="2"/>
        <v/>
      </c>
    </row>
    <row r="59" spans="1:17" ht="24" customHeight="1" x14ac:dyDescent="0.2">
      <c r="A59" s="4">
        <v>52</v>
      </c>
      <c r="B59" s="5" t="s">
        <v>164</v>
      </c>
      <c r="C59" s="6" t="s">
        <v>161</v>
      </c>
      <c r="D59" s="6" t="s">
        <v>165</v>
      </c>
      <c r="E59" s="6" t="s">
        <v>32</v>
      </c>
      <c r="F59" s="23" t="s">
        <v>166</v>
      </c>
      <c r="G59" s="23"/>
      <c r="H59" s="23"/>
      <c r="I59" s="5" t="s">
        <v>16</v>
      </c>
      <c r="J59" s="7">
        <v>467.66</v>
      </c>
      <c r="K59" s="16">
        <v>467.66</v>
      </c>
      <c r="L59" t="str">
        <f>IF(AND(B59=B60,D59=D60),"",SUMPRODUCT(--I$8:I59)-SUM(L$7:L58))</f>
        <v/>
      </c>
      <c r="M59" t="str">
        <f t="shared" si="0"/>
        <v/>
      </c>
      <c r="N59" t="str">
        <f>IF(AND(B59=B60,D59=D60,J59=J60),"",IF(AND(B59=B58,D59=D58,J59=J58),SUMPRODUCT(--I$8:I59)-SUM(L$7:L58),--I59))</f>
        <v/>
      </c>
      <c r="O59" t="str">
        <f t="shared" si="1"/>
        <v/>
      </c>
      <c r="P59">
        <f>IF(COUNTIFS(B$7:B58,B59,D$7:D58,D59,J$7:J58,J59),"",SUMPRODUCT((B$8:B$999=B59)*(D$8:D$999=D59)*(J$8:J$999=J59)*I$8:I$999))</f>
        <v>2</v>
      </c>
      <c r="Q59">
        <f t="shared" si="2"/>
        <v>935.32</v>
      </c>
    </row>
    <row r="60" spans="1:17" ht="24" customHeight="1" x14ac:dyDescent="0.2">
      <c r="A60" s="4">
        <v>53</v>
      </c>
      <c r="B60" s="5" t="s">
        <v>164</v>
      </c>
      <c r="C60" s="6" t="s">
        <v>161</v>
      </c>
      <c r="D60" s="6" t="s">
        <v>165</v>
      </c>
      <c r="E60" s="6" t="s">
        <v>32</v>
      </c>
      <c r="F60" s="23" t="s">
        <v>166</v>
      </c>
      <c r="G60" s="23"/>
      <c r="H60" s="23"/>
      <c r="I60" s="5" t="s">
        <v>16</v>
      </c>
      <c r="J60" s="7">
        <v>467.66</v>
      </c>
      <c r="K60" s="16">
        <v>467.66</v>
      </c>
      <c r="L60">
        <f>IF(AND(B60=B61,D60=D61),"",SUMPRODUCT(--I$8:I60)-SUM(L$7:L59))</f>
        <v>2</v>
      </c>
      <c r="M60">
        <f t="shared" si="0"/>
        <v>935.32</v>
      </c>
      <c r="N60">
        <f>IF(AND(B60=B61,D60=D61,J60=J61),"",IF(AND(B60=B59,D60=D59,J60=J59),SUMPRODUCT(--I$8:I60)-SUM(L$7:L59),--I60))</f>
        <v>2</v>
      </c>
      <c r="O60">
        <f t="shared" si="1"/>
        <v>935.32</v>
      </c>
      <c r="P60" t="str">
        <f>IF(COUNTIFS(B$7:B59,B60,D$7:D59,D60,J$7:J59,J60),"",SUMPRODUCT((B$8:B$999=B60)*(D$8:D$999=D60)*(J$8:J$999=J60)*I$8:I$999))</f>
        <v/>
      </c>
      <c r="Q60" t="str">
        <f t="shared" si="2"/>
        <v/>
      </c>
    </row>
    <row r="61" spans="1:17" ht="36" customHeight="1" x14ac:dyDescent="0.2">
      <c r="A61" s="4">
        <v>54</v>
      </c>
      <c r="B61" s="5" t="s">
        <v>167</v>
      </c>
      <c r="C61" s="6" t="s">
        <v>168</v>
      </c>
      <c r="D61" s="6" t="s">
        <v>169</v>
      </c>
      <c r="E61" s="6" t="s">
        <v>170</v>
      </c>
      <c r="F61" s="23" t="s">
        <v>171</v>
      </c>
      <c r="G61" s="23"/>
      <c r="H61" s="23"/>
      <c r="I61" s="5" t="s">
        <v>16</v>
      </c>
      <c r="J61" s="9">
        <v>1335.43</v>
      </c>
      <c r="K61" s="18">
        <v>1335.43</v>
      </c>
      <c r="L61">
        <f>IF(AND(B61=B62,D61=D62),"",SUMPRODUCT(--I$8:I61)-SUM(L$7:L60))</f>
        <v>1</v>
      </c>
      <c r="M61">
        <f t="shared" si="0"/>
        <v>1335.43</v>
      </c>
      <c r="N61">
        <f>IF(AND(B61=B62,D61=D62,J61=J62),"",IF(AND(B61=B60,D61=D60,J61=J60),SUMPRODUCT(--I$8:I61)-SUM(L$7:L60),--I61))</f>
        <v>1</v>
      </c>
      <c r="O61">
        <f t="shared" si="1"/>
        <v>1335.43</v>
      </c>
      <c r="P61">
        <f>IF(COUNTIFS(B$7:B60,B61,D$7:D60,D61,J$7:J60,J61),"",SUMPRODUCT((B$8:B$999=B61)*(D$8:D$999=D61)*(J$8:J$999=J61)*I$8:I$999))</f>
        <v>1</v>
      </c>
      <c r="Q61">
        <f t="shared" si="2"/>
        <v>1335.43</v>
      </c>
    </row>
    <row r="62" spans="1:17" ht="36" customHeight="1" x14ac:dyDescent="0.2">
      <c r="A62" s="4">
        <v>55</v>
      </c>
      <c r="B62" s="5" t="s">
        <v>172</v>
      </c>
      <c r="C62" s="6" t="s">
        <v>168</v>
      </c>
      <c r="D62" s="6" t="s">
        <v>173</v>
      </c>
      <c r="E62" s="6" t="s">
        <v>36</v>
      </c>
      <c r="F62" s="23" t="s">
        <v>174</v>
      </c>
      <c r="G62" s="23"/>
      <c r="H62" s="23"/>
      <c r="I62" s="5" t="s">
        <v>16</v>
      </c>
      <c r="J62" s="7">
        <v>710.57</v>
      </c>
      <c r="K62" s="16">
        <v>710.57</v>
      </c>
      <c r="L62">
        <f>IF(AND(B62=B63,D62=D63),"",SUMPRODUCT(--I$8:I62)-SUM(L$7:L61))</f>
        <v>1</v>
      </c>
      <c r="M62">
        <f t="shared" si="0"/>
        <v>710.57</v>
      </c>
      <c r="N62">
        <f>IF(AND(B62=B63,D62=D63,J62=J63),"",IF(AND(B62=B61,D62=D61,J62=J61),SUMPRODUCT(--I$8:I62)-SUM(L$7:L61),--I62))</f>
        <v>1</v>
      </c>
      <c r="O62">
        <f t="shared" si="1"/>
        <v>710.57</v>
      </c>
      <c r="P62">
        <f>IF(COUNTIFS(B$7:B61,B62,D$7:D61,D62,J$7:J61,J62),"",SUMPRODUCT((B$8:B$999=B62)*(D$8:D$999=D62)*(J$8:J$999=J62)*I$8:I$999))</f>
        <v>1</v>
      </c>
      <c r="Q62">
        <f t="shared" si="2"/>
        <v>710.57</v>
      </c>
    </row>
    <row r="63" spans="1:17" ht="24" customHeight="1" x14ac:dyDescent="0.2">
      <c r="A63" s="4">
        <v>56</v>
      </c>
      <c r="B63" s="5" t="s">
        <v>175</v>
      </c>
      <c r="C63" s="6"/>
      <c r="D63" s="6" t="s">
        <v>176</v>
      </c>
      <c r="E63" s="6" t="s">
        <v>170</v>
      </c>
      <c r="F63" s="23" t="s">
        <v>177</v>
      </c>
      <c r="G63" s="23"/>
      <c r="H63" s="23"/>
      <c r="I63" s="5" t="s">
        <v>16</v>
      </c>
      <c r="J63" s="9">
        <v>1378.28</v>
      </c>
      <c r="K63" s="18">
        <v>1378.28</v>
      </c>
      <c r="L63">
        <f>IF(AND(B63=B64,D63=D64),"",SUMPRODUCT(--I$8:I63)-SUM(L$7:L62))</f>
        <v>1</v>
      </c>
      <c r="M63">
        <f t="shared" si="0"/>
        <v>1378.28</v>
      </c>
      <c r="N63">
        <f>IF(AND(B63=B64,D63=D64,J63=J64),"",IF(AND(B63=B62,D63=D62,J63=J62),SUMPRODUCT(--I$8:I63)-SUM(L$7:L62),--I63))</f>
        <v>1</v>
      </c>
      <c r="O63">
        <f t="shared" si="1"/>
        <v>1378.28</v>
      </c>
      <c r="P63">
        <f>IF(COUNTIFS(B$7:B62,B63,D$7:D62,D63,J$7:J62,J63),"",SUMPRODUCT((B$8:B$999=B63)*(D$8:D$999=D63)*(J$8:J$999=J63)*I$8:I$999))</f>
        <v>1</v>
      </c>
      <c r="Q63">
        <f t="shared" si="2"/>
        <v>1378.28</v>
      </c>
    </row>
    <row r="64" spans="1:17" ht="24" customHeight="1" x14ac:dyDescent="0.2">
      <c r="A64" s="4">
        <v>57</v>
      </c>
      <c r="B64" s="5" t="s">
        <v>178</v>
      </c>
      <c r="C64" s="6" t="s">
        <v>168</v>
      </c>
      <c r="D64" s="6" t="s">
        <v>179</v>
      </c>
      <c r="E64" s="6" t="s">
        <v>36</v>
      </c>
      <c r="F64" s="23" t="s">
        <v>180</v>
      </c>
      <c r="G64" s="23"/>
      <c r="H64" s="23"/>
      <c r="I64" s="5" t="s">
        <v>16</v>
      </c>
      <c r="J64" s="9">
        <v>2185.25</v>
      </c>
      <c r="K64" s="18">
        <v>2185.25</v>
      </c>
      <c r="L64">
        <f>IF(AND(B64=B65,D64=D65),"",SUMPRODUCT(--I$8:I64)-SUM(L$7:L63))</f>
        <v>1</v>
      </c>
      <c r="M64">
        <f t="shared" si="0"/>
        <v>2185.25</v>
      </c>
      <c r="N64">
        <f>IF(AND(B64=B65,D64=D65,J64=J65),"",IF(AND(B64=B63,D64=D63,J64=J63),SUMPRODUCT(--I$8:I64)-SUM(L$7:L63),--I64))</f>
        <v>1</v>
      </c>
      <c r="O64">
        <f t="shared" si="1"/>
        <v>2185.25</v>
      </c>
      <c r="P64">
        <f>IF(COUNTIFS(B$7:B63,B64,D$7:D63,D64,J$7:J63,J64),"",SUMPRODUCT((B$8:B$999=B64)*(D$8:D$999=D64)*(J$8:J$999=J64)*I$8:I$999))</f>
        <v>1</v>
      </c>
      <c r="Q64">
        <f t="shared" si="2"/>
        <v>2185.25</v>
      </c>
    </row>
    <row r="65" spans="1:17" ht="24" customHeight="1" x14ac:dyDescent="0.2">
      <c r="A65" s="4">
        <v>58</v>
      </c>
      <c r="B65" s="5" t="s">
        <v>181</v>
      </c>
      <c r="C65" s="6" t="s">
        <v>168</v>
      </c>
      <c r="D65" s="6" t="s">
        <v>182</v>
      </c>
      <c r="E65" s="6" t="s">
        <v>170</v>
      </c>
      <c r="F65" s="23" t="s">
        <v>183</v>
      </c>
      <c r="G65" s="23"/>
      <c r="H65" s="23"/>
      <c r="I65" s="5" t="s">
        <v>16</v>
      </c>
      <c r="J65" s="9">
        <v>3070.77</v>
      </c>
      <c r="K65" s="18">
        <v>3070.77</v>
      </c>
      <c r="L65">
        <f>IF(AND(B65=B66,D65=D66),"",SUMPRODUCT(--I$8:I65)-SUM(L$7:L64))</f>
        <v>1</v>
      </c>
      <c r="M65">
        <f t="shared" si="0"/>
        <v>3070.77</v>
      </c>
      <c r="N65">
        <f>IF(AND(B65=B66,D65=D66,J65=J66),"",IF(AND(B65=B64,D65=D64,J65=J64),SUMPRODUCT(--I$8:I65)-SUM(L$7:L64),--I65))</f>
        <v>1</v>
      </c>
      <c r="O65">
        <f t="shared" si="1"/>
        <v>3070.77</v>
      </c>
      <c r="P65">
        <f>IF(COUNTIFS(B$7:B64,B65,D$7:D64,D65,J$7:J64,J65),"",SUMPRODUCT((B$8:B$999=B65)*(D$8:D$999=D65)*(J$8:J$999=J65)*I$8:I$999))</f>
        <v>1</v>
      </c>
      <c r="Q65">
        <f t="shared" si="2"/>
        <v>3070.77</v>
      </c>
    </row>
    <row r="66" spans="1:17" ht="24" customHeight="1" x14ac:dyDescent="0.2">
      <c r="A66" s="4">
        <v>59</v>
      </c>
      <c r="B66" s="5" t="s">
        <v>184</v>
      </c>
      <c r="C66" s="6" t="s">
        <v>168</v>
      </c>
      <c r="D66" s="6" t="s">
        <v>185</v>
      </c>
      <c r="E66" s="6" t="s">
        <v>36</v>
      </c>
      <c r="F66" s="23" t="s">
        <v>186</v>
      </c>
      <c r="G66" s="23"/>
      <c r="H66" s="23"/>
      <c r="I66" s="5" t="s">
        <v>16</v>
      </c>
      <c r="J66" s="9">
        <v>1171.19</v>
      </c>
      <c r="K66" s="18">
        <v>1171.19</v>
      </c>
      <c r="L66">
        <f>IF(AND(B66=B67,D66=D67),"",SUMPRODUCT(--I$8:I66)-SUM(L$7:L65))</f>
        <v>1</v>
      </c>
      <c r="M66">
        <f t="shared" si="0"/>
        <v>1171.19</v>
      </c>
      <c r="N66">
        <f>IF(AND(B66=B67,D66=D67,J66=J67),"",IF(AND(B66=B65,D66=D65,J66=J65),SUMPRODUCT(--I$8:I66)-SUM(L$7:L65),--I66))</f>
        <v>1</v>
      </c>
      <c r="O66">
        <f t="shared" si="1"/>
        <v>1171.19</v>
      </c>
      <c r="P66">
        <f>IF(COUNTIFS(B$7:B65,B66,D$7:D65,D66,J$7:J65,J66),"",SUMPRODUCT((B$8:B$999=B66)*(D$8:D$999=D66)*(J$8:J$999=J66)*I$8:I$999))</f>
        <v>1</v>
      </c>
      <c r="Q66">
        <f t="shared" si="2"/>
        <v>1171.19</v>
      </c>
    </row>
    <row r="67" spans="1:17" ht="24" customHeight="1" x14ac:dyDescent="0.2">
      <c r="A67" s="4">
        <v>60</v>
      </c>
      <c r="B67" s="5" t="s">
        <v>187</v>
      </c>
      <c r="C67" s="6" t="s">
        <v>188</v>
      </c>
      <c r="D67" s="6" t="s">
        <v>189</v>
      </c>
      <c r="E67" s="6" t="s">
        <v>36</v>
      </c>
      <c r="F67" s="23" t="s">
        <v>190</v>
      </c>
      <c r="G67" s="23"/>
      <c r="H67" s="23"/>
      <c r="I67" s="5" t="s">
        <v>16</v>
      </c>
      <c r="J67" s="7">
        <v>371.35</v>
      </c>
      <c r="K67" s="16">
        <v>371.35</v>
      </c>
      <c r="L67">
        <f>IF(AND(B67=B68,D67=D68),"",SUMPRODUCT(--I$8:I67)-SUM(L$7:L66))</f>
        <v>1</v>
      </c>
      <c r="M67">
        <f t="shared" si="0"/>
        <v>371.35</v>
      </c>
      <c r="N67">
        <f>IF(AND(B67=B68,D67=D68,J67=J68),"",IF(AND(B67=B66,D67=D66,J67=J66),SUMPRODUCT(--I$8:I67)-SUM(L$7:L66),--I67))</f>
        <v>1</v>
      </c>
      <c r="O67">
        <f t="shared" si="1"/>
        <v>371.35</v>
      </c>
      <c r="P67">
        <f>IF(COUNTIFS(B$7:B66,B67,D$7:D66,D67,J$7:J66,J67),"",SUMPRODUCT((B$8:B$999=B67)*(D$8:D$999=D67)*(J$8:J$999=J67)*I$8:I$999))</f>
        <v>1</v>
      </c>
      <c r="Q67">
        <f t="shared" si="2"/>
        <v>371.35</v>
      </c>
    </row>
    <row r="68" spans="1:17" ht="24" customHeight="1" x14ac:dyDescent="0.2">
      <c r="A68" s="4">
        <v>61</v>
      </c>
      <c r="B68" s="5" t="s">
        <v>191</v>
      </c>
      <c r="C68" s="6" t="s">
        <v>168</v>
      </c>
      <c r="D68" s="6" t="s">
        <v>192</v>
      </c>
      <c r="E68" s="6" t="s">
        <v>36</v>
      </c>
      <c r="F68" s="23" t="s">
        <v>193</v>
      </c>
      <c r="G68" s="23"/>
      <c r="H68" s="23"/>
      <c r="I68" s="5" t="s">
        <v>16</v>
      </c>
      <c r="J68" s="7">
        <v>371.35</v>
      </c>
      <c r="K68" s="16">
        <v>371.35</v>
      </c>
      <c r="L68">
        <f>IF(AND(B68=B69,D68=D69),"",SUMPRODUCT(--I$8:I68)-SUM(L$7:L67))</f>
        <v>1</v>
      </c>
      <c r="M68">
        <f t="shared" si="0"/>
        <v>371.35</v>
      </c>
      <c r="N68">
        <f>IF(AND(B68=B69,D68=D69,J68=J69),"",IF(AND(B68=B67,D68=D67,J68=J67),SUMPRODUCT(--I$8:I68)-SUM(L$7:L67),--I68))</f>
        <v>1</v>
      </c>
      <c r="O68">
        <f t="shared" si="1"/>
        <v>371.35</v>
      </c>
      <c r="P68">
        <f>IF(COUNTIFS(B$7:B67,B68,D$7:D67,D68,J$7:J67,J68),"",SUMPRODUCT((B$8:B$999=B68)*(D$8:D$999=D68)*(J$8:J$999=J68)*I$8:I$999))</f>
        <v>1</v>
      </c>
      <c r="Q68">
        <f t="shared" si="2"/>
        <v>371.35</v>
      </c>
    </row>
    <row r="69" spans="1:17" ht="36" customHeight="1" x14ac:dyDescent="0.2">
      <c r="A69" s="4">
        <v>62</v>
      </c>
      <c r="B69" s="5" t="s">
        <v>194</v>
      </c>
      <c r="C69" s="6" t="s">
        <v>168</v>
      </c>
      <c r="D69" s="6" t="s">
        <v>195</v>
      </c>
      <c r="E69" s="6" t="s">
        <v>36</v>
      </c>
      <c r="F69" s="23" t="s">
        <v>196</v>
      </c>
      <c r="G69" s="23"/>
      <c r="H69" s="23"/>
      <c r="I69" s="5" t="s">
        <v>16</v>
      </c>
      <c r="J69" s="8">
        <v>560.6</v>
      </c>
      <c r="K69" s="15">
        <v>560.6</v>
      </c>
      <c r="L69">
        <f>IF(AND(B69=B70,D69=D70),"",SUMPRODUCT(--I$8:I69)-SUM(L$7:L68))</f>
        <v>1</v>
      </c>
      <c r="M69">
        <f t="shared" si="0"/>
        <v>560.6</v>
      </c>
      <c r="N69">
        <f>IF(AND(B69=B70,D69=D70,J69=J70),"",IF(AND(B69=B68,D69=D68,J69=J68),SUMPRODUCT(--I$8:I69)-SUM(L$7:L68),--I69))</f>
        <v>1</v>
      </c>
      <c r="O69">
        <f t="shared" si="1"/>
        <v>560.6</v>
      </c>
      <c r="P69">
        <f>IF(COUNTIFS(B$7:B68,B69,D$7:D68,D69,J$7:J68,J69),"",SUMPRODUCT((B$8:B$999=B69)*(D$8:D$999=D69)*(J$8:J$999=J69)*I$8:I$999))</f>
        <v>1</v>
      </c>
      <c r="Q69">
        <f t="shared" si="2"/>
        <v>560.6</v>
      </c>
    </row>
    <row r="70" spans="1:17" ht="24" customHeight="1" x14ac:dyDescent="0.2">
      <c r="A70" s="4">
        <v>63</v>
      </c>
      <c r="B70" s="5" t="s">
        <v>197</v>
      </c>
      <c r="C70" s="6" t="s">
        <v>168</v>
      </c>
      <c r="D70" s="6" t="s">
        <v>198</v>
      </c>
      <c r="E70" s="6" t="s">
        <v>36</v>
      </c>
      <c r="F70" s="23" t="s">
        <v>199</v>
      </c>
      <c r="G70" s="23"/>
      <c r="H70" s="23"/>
      <c r="I70" s="5" t="s">
        <v>16</v>
      </c>
      <c r="J70" s="7">
        <v>485.62</v>
      </c>
      <c r="K70" s="16">
        <v>485.62</v>
      </c>
      <c r="L70">
        <f>IF(AND(B70=B71,D70=D71),"",SUMPRODUCT(--I$8:I70)-SUM(L$7:L69))</f>
        <v>1</v>
      </c>
      <c r="M70">
        <f t="shared" si="0"/>
        <v>485.62</v>
      </c>
      <c r="N70">
        <f>IF(AND(B70=B71,D70=D71,J70=J71),"",IF(AND(B70=B69,D70=D69,J70=J69),SUMPRODUCT(--I$8:I70)-SUM(L$7:L69),--I70))</f>
        <v>1</v>
      </c>
      <c r="O70">
        <f t="shared" si="1"/>
        <v>485.62</v>
      </c>
      <c r="P70">
        <f>IF(COUNTIFS(B$7:B69,B70,D$7:D69,D70,J$7:J69,J70),"",SUMPRODUCT((B$8:B$999=B70)*(D$8:D$999=D70)*(J$8:J$999=J70)*I$8:I$999))</f>
        <v>1</v>
      </c>
      <c r="Q70">
        <f t="shared" si="2"/>
        <v>485.62</v>
      </c>
    </row>
    <row r="71" spans="1:17" ht="24" customHeight="1" x14ac:dyDescent="0.2">
      <c r="A71" s="4">
        <v>64</v>
      </c>
      <c r="B71" s="5" t="s">
        <v>200</v>
      </c>
      <c r="C71" s="6" t="s">
        <v>168</v>
      </c>
      <c r="D71" s="6" t="s">
        <v>201</v>
      </c>
      <c r="E71" s="6" t="s">
        <v>36</v>
      </c>
      <c r="F71" s="23" t="s">
        <v>202</v>
      </c>
      <c r="G71" s="23"/>
      <c r="H71" s="23"/>
      <c r="I71" s="5" t="s">
        <v>16</v>
      </c>
      <c r="J71" s="7">
        <v>485.62</v>
      </c>
      <c r="K71" s="16">
        <v>485.62</v>
      </c>
      <c r="L71">
        <f>IF(AND(B71=B72,D71=D72),"",SUMPRODUCT(--I$8:I71)-SUM(L$7:L70))</f>
        <v>1</v>
      </c>
      <c r="M71">
        <f t="shared" si="0"/>
        <v>485.62</v>
      </c>
      <c r="N71">
        <f>IF(AND(B71=B72,D71=D72,J71=J72),"",IF(AND(B71=B70,D71=D70,J71=J70),SUMPRODUCT(--I$8:I71)-SUM(L$7:L70),--I71))</f>
        <v>1</v>
      </c>
      <c r="O71">
        <f t="shared" si="1"/>
        <v>485.62</v>
      </c>
      <c r="P71">
        <f>IF(COUNTIFS(B$7:B70,B71,D$7:D70,D71,J$7:J70,J71),"",SUMPRODUCT((B$8:B$999=B71)*(D$8:D$999=D71)*(J$8:J$999=J71)*I$8:I$999))</f>
        <v>1</v>
      </c>
      <c r="Q71">
        <f t="shared" si="2"/>
        <v>485.62</v>
      </c>
    </row>
    <row r="72" spans="1:17" ht="24" customHeight="1" x14ac:dyDescent="0.2">
      <c r="A72" s="4">
        <v>65</v>
      </c>
      <c r="B72" s="5" t="s">
        <v>203</v>
      </c>
      <c r="C72" s="6" t="s">
        <v>168</v>
      </c>
      <c r="D72" s="6" t="s">
        <v>204</v>
      </c>
      <c r="E72" s="6" t="s">
        <v>36</v>
      </c>
      <c r="F72" s="23" t="s">
        <v>205</v>
      </c>
      <c r="G72" s="23"/>
      <c r="H72" s="23"/>
      <c r="I72" s="5" t="s">
        <v>16</v>
      </c>
      <c r="J72" s="7">
        <v>592.74</v>
      </c>
      <c r="K72" s="16">
        <v>592.74</v>
      </c>
      <c r="L72">
        <f>IF(AND(B72=B73,D72=D73),"",SUMPRODUCT(--I$8:I72)-SUM(L$7:L71))</f>
        <v>1</v>
      </c>
      <c r="M72">
        <f t="shared" si="0"/>
        <v>592.74</v>
      </c>
      <c r="N72">
        <f>IF(AND(B72=B73,D72=D73,J72=J73),"",IF(AND(B72=B71,D72=D71,J72=J71),SUMPRODUCT(--I$8:I72)-SUM(L$7:L71),--I72))</f>
        <v>1</v>
      </c>
      <c r="O72">
        <f t="shared" si="1"/>
        <v>592.74</v>
      </c>
      <c r="P72">
        <f>IF(COUNTIFS(B$7:B71,B72,D$7:D71,D72,J$7:J71,J72),"",SUMPRODUCT((B$8:B$999=B72)*(D$8:D$999=D72)*(J$8:J$999=J72)*I$8:I$999))</f>
        <v>1</v>
      </c>
      <c r="Q72">
        <f t="shared" si="2"/>
        <v>592.74</v>
      </c>
    </row>
    <row r="73" spans="1:17" ht="24" customHeight="1" x14ac:dyDescent="0.2">
      <c r="A73" s="4">
        <v>66</v>
      </c>
      <c r="B73" s="5" t="s">
        <v>206</v>
      </c>
      <c r="C73" s="6" t="s">
        <v>168</v>
      </c>
      <c r="D73" s="6" t="s">
        <v>207</v>
      </c>
      <c r="E73" s="6" t="s">
        <v>36</v>
      </c>
      <c r="F73" s="23" t="s">
        <v>208</v>
      </c>
      <c r="G73" s="23"/>
      <c r="H73" s="23"/>
      <c r="I73" s="5" t="s">
        <v>16</v>
      </c>
      <c r="J73" s="7">
        <v>592.74</v>
      </c>
      <c r="K73" s="16">
        <v>592.74</v>
      </c>
      <c r="L73">
        <f>IF(AND(B73=B74,D73=D74),"",SUMPRODUCT(--I$8:I73)-SUM(L$7:L72))</f>
        <v>1</v>
      </c>
      <c r="M73">
        <f t="shared" ref="M73:M77" si="3">IF(L73="","",L73*J73)</f>
        <v>592.74</v>
      </c>
      <c r="N73">
        <f>IF(AND(B73=B74,D73=D74,J73=J74),"",IF(AND(B73=B72,D73=D72,J73=J72),SUMPRODUCT(--I$8:I73)-SUM(L$7:L72),--I73))</f>
        <v>1</v>
      </c>
      <c r="O73">
        <f t="shared" ref="O73:O77" si="4">IF(L73="","",L73*J73)</f>
        <v>592.74</v>
      </c>
      <c r="P73">
        <f>IF(COUNTIFS(B$7:B72,B73,D$7:D72,D73,J$7:J72,J73),"",SUMPRODUCT((B$8:B$999=B73)*(D$8:D$999=D73)*(J$8:J$999=J73)*I$8:I$999))</f>
        <v>1</v>
      </c>
      <c r="Q73">
        <f t="shared" ref="Q73:Q77" si="5">IF(P73="","",P73*J73)</f>
        <v>592.74</v>
      </c>
    </row>
    <row r="74" spans="1:17" ht="24" customHeight="1" x14ac:dyDescent="0.2">
      <c r="A74" s="4">
        <v>67</v>
      </c>
      <c r="B74" s="5" t="s">
        <v>209</v>
      </c>
      <c r="C74" s="6" t="s">
        <v>210</v>
      </c>
      <c r="D74" s="6" t="s">
        <v>211</v>
      </c>
      <c r="E74" s="6" t="s">
        <v>212</v>
      </c>
      <c r="F74" s="23" t="s">
        <v>213</v>
      </c>
      <c r="G74" s="23"/>
      <c r="H74" s="23"/>
      <c r="I74" s="5" t="s">
        <v>16</v>
      </c>
      <c r="J74" s="7">
        <v>693.74</v>
      </c>
      <c r="K74" s="16">
        <v>693.74</v>
      </c>
      <c r="L74">
        <f>IF(AND(B74=B75,D74=D75),"",SUMPRODUCT(--I$8:I74)-SUM(L$7:L73))</f>
        <v>1</v>
      </c>
      <c r="M74">
        <f t="shared" si="3"/>
        <v>693.74</v>
      </c>
      <c r="N74">
        <f>IF(AND(B74=B75,D74=D75,J74=J75),"",IF(AND(B74=B73,D74=D73,J74=J73),SUMPRODUCT(--I$8:I74)-SUM(L$7:L73),--I74))</f>
        <v>1</v>
      </c>
      <c r="O74">
        <f t="shared" si="4"/>
        <v>693.74</v>
      </c>
      <c r="P74">
        <f>IF(COUNTIFS(B$7:B73,B74,D$7:D73,D74,J$7:J73,J74),"",SUMPRODUCT((B$8:B$999=B74)*(D$8:D$999=D74)*(J$8:J$999=J74)*I$8:I$999))</f>
        <v>1</v>
      </c>
      <c r="Q74">
        <f t="shared" si="5"/>
        <v>693.74</v>
      </c>
    </row>
    <row r="75" spans="1:17" ht="24" customHeight="1" x14ac:dyDescent="0.2">
      <c r="A75" s="4">
        <v>68</v>
      </c>
      <c r="B75" s="5" t="s">
        <v>214</v>
      </c>
      <c r="C75" s="6"/>
      <c r="D75" s="6" t="s">
        <v>215</v>
      </c>
      <c r="E75" s="6" t="s">
        <v>216</v>
      </c>
      <c r="F75" s="23" t="s">
        <v>217</v>
      </c>
      <c r="G75" s="23"/>
      <c r="H75" s="23"/>
      <c r="I75" s="5" t="s">
        <v>16</v>
      </c>
      <c r="J75" s="7">
        <v>62.65</v>
      </c>
      <c r="K75" s="16">
        <v>62.65</v>
      </c>
      <c r="L75">
        <f>IF(AND(B75=B76,D75=D76),"",SUMPRODUCT(--I$8:I75)-SUM(L$7:L74))</f>
        <v>1</v>
      </c>
      <c r="M75">
        <f t="shared" si="3"/>
        <v>62.65</v>
      </c>
      <c r="N75">
        <f>IF(AND(B75=B76,D75=D76,J75=J76),"",IF(AND(B75=B74,D75=D74,J75=J74),SUMPRODUCT(--I$8:I75)-SUM(L$7:L74),--I75))</f>
        <v>1</v>
      </c>
      <c r="O75">
        <f t="shared" si="4"/>
        <v>62.65</v>
      </c>
      <c r="P75">
        <f>IF(COUNTIFS(B$7:B74,B75,D$7:D74,D75,J$7:J74,J75),"",SUMPRODUCT((B$8:B$999=B75)*(D$8:D$999=D75)*(J$8:J$999=J75)*I$8:I$999))</f>
        <v>1</v>
      </c>
      <c r="Q75">
        <f t="shared" si="5"/>
        <v>62.65</v>
      </c>
    </row>
    <row r="76" spans="1:17" ht="24" customHeight="1" x14ac:dyDescent="0.2">
      <c r="A76" s="4">
        <v>69</v>
      </c>
      <c r="B76" s="5" t="s">
        <v>218</v>
      </c>
      <c r="C76" s="6"/>
      <c r="D76" s="6" t="s">
        <v>219</v>
      </c>
      <c r="E76" s="6" t="s">
        <v>216</v>
      </c>
      <c r="F76" s="23" t="s">
        <v>220</v>
      </c>
      <c r="G76" s="23"/>
      <c r="H76" s="23"/>
      <c r="I76" s="5" t="s">
        <v>16</v>
      </c>
      <c r="J76" s="7">
        <v>512.01</v>
      </c>
      <c r="K76" s="16">
        <v>512.01</v>
      </c>
      <c r="L76">
        <f>IF(AND(B76=B77,D76=D77),"",SUMPRODUCT(--I$8:I76)-SUM(L$7:L75))</f>
        <v>1</v>
      </c>
      <c r="M76">
        <f t="shared" si="3"/>
        <v>512.01</v>
      </c>
      <c r="N76">
        <f>IF(AND(B76=B77,D76=D77,J76=J77),"",IF(AND(B76=B75,D76=D75,J76=J75),SUMPRODUCT(--I$8:I76)-SUM(L$7:L75),--I76))</f>
        <v>1</v>
      </c>
      <c r="O76">
        <f t="shared" si="4"/>
        <v>512.01</v>
      </c>
      <c r="P76">
        <f>IF(COUNTIFS(B$7:B75,B76,D$7:D75,D76,J$7:J75,J76),"",SUMPRODUCT((B$8:B$999=B76)*(D$8:D$999=D76)*(J$8:J$999=J76)*I$8:I$999))</f>
        <v>1</v>
      </c>
      <c r="Q76">
        <f t="shared" si="5"/>
        <v>512.01</v>
      </c>
    </row>
    <row r="77" spans="1:17" ht="12.95" customHeight="1" x14ac:dyDescent="0.2">
      <c r="A77" s="24" t="s">
        <v>221</v>
      </c>
      <c r="B77" s="24"/>
      <c r="C77" s="24"/>
      <c r="D77" s="24"/>
      <c r="E77" s="24"/>
      <c r="F77" s="24"/>
      <c r="G77" s="24"/>
      <c r="H77" s="24"/>
      <c r="I77" s="24"/>
      <c r="J77" s="24"/>
      <c r="K77" s="10">
        <v>47246.22</v>
      </c>
      <c r="L77" t="str">
        <f>IF(AND(B77=B78,D77=D78),"",SUMPRODUCT(--I$8:I77)-SUM(L$7:L76))</f>
        <v/>
      </c>
      <c r="M77" t="str">
        <f t="shared" si="3"/>
        <v/>
      </c>
      <c r="N77" t="str">
        <f>IF(AND(B77=B78,D77=D78,J77=J78),"",IF(AND(B77=B76,D77=D76,J77=J76),SUMPRODUCT(--I$8:I77)-SUM(L$7:L76),--I77))</f>
        <v/>
      </c>
      <c r="O77" t="str">
        <f t="shared" si="4"/>
        <v/>
      </c>
      <c r="P77">
        <f>IF(COUNTIFS(B$7:B76,B77,D$7:D76,D77,J$7:J76,J77),"",SUMPRODUCT((B$8:B$999=B77)*(D$8:D$999=D77)*(J$8:J$999=J77)*I$8:I$999))</f>
        <v>0</v>
      </c>
      <c r="Q77">
        <f t="shared" si="5"/>
        <v>0</v>
      </c>
    </row>
  </sheetData>
  <mergeCells count="76">
    <mergeCell ref="A77:J77"/>
    <mergeCell ref="F72:H72"/>
    <mergeCell ref="F73:H73"/>
    <mergeCell ref="F74:H74"/>
    <mergeCell ref="F75:H75"/>
    <mergeCell ref="F76:H76"/>
    <mergeCell ref="F67:H67"/>
    <mergeCell ref="F68:H68"/>
    <mergeCell ref="F69:H69"/>
    <mergeCell ref="F70:H70"/>
    <mergeCell ref="F71:H71"/>
    <mergeCell ref="F55:H55"/>
    <mergeCell ref="F56:H56"/>
    <mergeCell ref="F65:H65"/>
    <mergeCell ref="F66:H66"/>
    <mergeCell ref="F57:H57"/>
    <mergeCell ref="F58:H58"/>
    <mergeCell ref="F59:H59"/>
    <mergeCell ref="F60:H60"/>
    <mergeCell ref="F61:H61"/>
    <mergeCell ref="F62:H62"/>
    <mergeCell ref="F63:H63"/>
    <mergeCell ref="F64:H64"/>
    <mergeCell ref="F46:H46"/>
    <mergeCell ref="F47:H47"/>
    <mergeCell ref="F48:H48"/>
    <mergeCell ref="F49:H49"/>
    <mergeCell ref="F50:H50"/>
    <mergeCell ref="F51:H51"/>
    <mergeCell ref="F52:H52"/>
    <mergeCell ref="F53:H53"/>
    <mergeCell ref="F54:H54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A1:K1"/>
    <mergeCell ref="A4:C4"/>
    <mergeCell ref="D4:K4"/>
    <mergeCell ref="A5:C5"/>
    <mergeCell ref="D5:K5"/>
    <mergeCell ref="F7:H7"/>
    <mergeCell ref="F8:H8"/>
    <mergeCell ref="F9:H9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ГАВ</cp:lastModifiedBy>
  <dcterms:created xsi:type="dcterms:W3CDTF">2019-08-09T04:43:55Z</dcterms:created>
  <dcterms:modified xsi:type="dcterms:W3CDTF">2019-08-09T06:34:52Z</dcterms:modified>
</cp:coreProperties>
</file>