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6440" windowHeight="7020" activeTab="1"/>
  </bookViews>
  <sheets>
    <sheet name="списки" sheetId="1" r:id="rId1"/>
    <sheet name="расписание" sheetId="3" r:id="rId2"/>
    <sheet name="календарь" sheetId="4" r:id="rId3"/>
    <sheet name="Лист3" sheetId="5" r:id="rId4"/>
    <sheet name="Лист1" sheetId="6" r:id="rId5"/>
  </sheets>
  <definedNames>
    <definedName name="_xlnm._FilterDatabase" localSheetId="1" hidden="1">расписание!$A$2:$L$2</definedName>
    <definedName name="_xlnm._FilterDatabase" localSheetId="0" hidden="1">списки!$D$2:$N$2</definedName>
    <definedName name="start_day">календарь!$AL$24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 a="1"/>
  <c r="C12" i="4" s="1"/>
  <c r="D12" i="4" a="1"/>
  <c r="D12" i="4"/>
  <c r="E12" i="4" a="1"/>
  <c r="E12" i="4" s="1"/>
  <c r="F12" i="4" a="1"/>
  <c r="F12" i="4" s="1"/>
  <c r="G12" i="4" a="1"/>
  <c r="G12" i="4" s="1"/>
  <c r="H12" i="4" a="1"/>
  <c r="H12" i="4" s="1"/>
  <c r="I12" i="4" a="1"/>
  <c r="I12" i="4" s="1"/>
  <c r="J12" i="4"/>
  <c r="J11" i="4"/>
  <c r="I11" i="4" a="1"/>
  <c r="I11" i="4" s="1"/>
  <c r="H11" i="4" a="1"/>
  <c r="H11" i="4" s="1"/>
  <c r="G11" i="4" a="1"/>
  <c r="G11" i="4" s="1"/>
  <c r="D19" i="4" a="1"/>
  <c r="D19" i="4" s="1"/>
  <c r="D18" i="4" a="1"/>
  <c r="D18" i="4" s="1"/>
  <c r="D17" i="4" a="1"/>
  <c r="D17" i="4" s="1"/>
  <c r="H30" i="4"/>
  <c r="H29" i="4" a="1"/>
  <c r="H29" i="4" s="1"/>
  <c r="H24" i="4"/>
  <c r="H23" i="4" a="1"/>
  <c r="H23" i="4" s="1"/>
  <c r="H18" i="4"/>
  <c r="H17" i="4" a="1"/>
  <c r="H17" i="4" s="1"/>
  <c r="F11" i="4" l="1" a="1"/>
  <c r="F11" i="4" s="1"/>
  <c r="E11" i="4" a="1"/>
  <c r="E11" i="4" s="1"/>
  <c r="D11" i="4" a="1"/>
  <c r="D11" i="4" s="1"/>
  <c r="C11" i="4" a="1"/>
  <c r="C11" i="4" s="1"/>
  <c r="B12" i="3" l="1"/>
  <c r="B10" i="3"/>
  <c r="B11" i="3"/>
  <c r="B8" i="3"/>
  <c r="O12" i="4" l="1"/>
  <c r="P12" i="4"/>
  <c r="Q12" i="4"/>
  <c r="R12" i="4"/>
  <c r="O13" i="4"/>
  <c r="P13" i="4"/>
  <c r="Q13" i="4"/>
  <c r="R13" i="4"/>
  <c r="R11" i="4"/>
  <c r="Q11" i="4"/>
  <c r="P11" i="4"/>
  <c r="O11" i="4"/>
  <c r="S12" i="4"/>
  <c r="T12" i="4"/>
  <c r="U12" i="4"/>
  <c r="V12" i="4"/>
  <c r="W12" i="4"/>
  <c r="X12" i="4"/>
  <c r="Y12" i="4"/>
  <c r="Z12" i="4"/>
  <c r="Y11" i="4"/>
  <c r="W11" i="4"/>
  <c r="U11" i="4"/>
  <c r="S11" i="4"/>
  <c r="Z11" i="4"/>
  <c r="X11" i="4"/>
  <c r="V11" i="4"/>
  <c r="T11" i="4"/>
  <c r="K12" i="4"/>
  <c r="K11" i="4"/>
  <c r="L12" i="4"/>
  <c r="L11" i="4"/>
  <c r="N12" i="4"/>
  <c r="N11" i="4"/>
  <c r="M12" i="4"/>
  <c r="M11" i="4"/>
  <c r="AG2" i="4"/>
  <c r="AF2" i="4"/>
  <c r="AE2" i="4"/>
  <c r="AD2" i="4"/>
  <c r="AC2" i="4"/>
  <c r="AB2" i="4"/>
  <c r="AA2" i="4"/>
  <c r="Y2" i="4"/>
  <c r="X2" i="4"/>
  <c r="W2" i="4"/>
  <c r="V2" i="4"/>
  <c r="U2" i="4"/>
  <c r="T2" i="4"/>
  <c r="S2" i="4"/>
  <c r="A1" i="4"/>
  <c r="A10" i="4" s="1"/>
  <c r="S1" i="4" l="1"/>
  <c r="X8" i="4" s="1"/>
  <c r="A9" i="4"/>
  <c r="AA1" i="4"/>
  <c r="U5" i="4"/>
  <c r="B3" i="5"/>
  <c r="J3" i="5" s="1"/>
  <c r="B13" i="5" s="1"/>
  <c r="J13" i="5" s="1"/>
  <c r="X6" i="4" l="1"/>
  <c r="U6" i="4"/>
  <c r="W8" i="4"/>
  <c r="S5" i="4"/>
  <c r="T6" i="4"/>
  <c r="W4" i="4"/>
  <c r="T5" i="4"/>
  <c r="W3" i="4"/>
  <c r="V4" i="4"/>
  <c r="T4" i="4"/>
  <c r="U7" i="4"/>
  <c r="U3" i="4"/>
  <c r="X7" i="4"/>
  <c r="U8" i="4"/>
  <c r="V3" i="4"/>
  <c r="W6" i="4"/>
  <c r="T7" i="4"/>
  <c r="W7" i="4"/>
  <c r="T8" i="4"/>
  <c r="V5" i="4"/>
  <c r="Y6" i="4"/>
  <c r="S8" i="4"/>
  <c r="S6" i="4"/>
  <c r="S4" i="4"/>
  <c r="Y8" i="4"/>
  <c r="U4" i="4"/>
  <c r="V6" i="4"/>
  <c r="X3" i="4"/>
  <c r="W5" i="4"/>
  <c r="V7" i="4"/>
  <c r="X4" i="4"/>
  <c r="Y4" i="4"/>
  <c r="Y7" i="4"/>
  <c r="Y5" i="4"/>
  <c r="Y3" i="4"/>
  <c r="S7" i="4"/>
  <c r="V8" i="4"/>
  <c r="X5" i="4"/>
  <c r="T3" i="4"/>
  <c r="S3" i="4"/>
  <c r="C9" i="4"/>
  <c r="AG8" i="4"/>
  <c r="AC8" i="4"/>
  <c r="AE7" i="4"/>
  <c r="AA7" i="4"/>
  <c r="AG6" i="4"/>
  <c r="AC6" i="4"/>
  <c r="AE5" i="4"/>
  <c r="AA5" i="4"/>
  <c r="AG4" i="4"/>
  <c r="AC4" i="4"/>
  <c r="AE3" i="4"/>
  <c r="AA3" i="4"/>
  <c r="AB7" i="4"/>
  <c r="AB5" i="4"/>
  <c r="AF8" i="4"/>
  <c r="AB8" i="4"/>
  <c r="AD7" i="4"/>
  <c r="AF6" i="4"/>
  <c r="AB6" i="4"/>
  <c r="AD5" i="4"/>
  <c r="AF4" i="4"/>
  <c r="AB4" i="4"/>
  <c r="AD3" i="4"/>
  <c r="AF7" i="4"/>
  <c r="AB3" i="4"/>
  <c r="AE8" i="4"/>
  <c r="AA8" i="4"/>
  <c r="AG7" i="4"/>
  <c r="AC7" i="4"/>
  <c r="AE6" i="4"/>
  <c r="AA6" i="4"/>
  <c r="AG5" i="4"/>
  <c r="AC5" i="4"/>
  <c r="AE4" i="4"/>
  <c r="AA4" i="4"/>
  <c r="AG3" i="4"/>
  <c r="AC3" i="4"/>
  <c r="AD8" i="4"/>
  <c r="AD6" i="4"/>
  <c r="AF5" i="4"/>
  <c r="AD4" i="4"/>
  <c r="AF3" i="4"/>
  <c r="B20" i="3"/>
  <c r="B4" i="3"/>
  <c r="B19" i="3"/>
  <c r="B18" i="3"/>
  <c r="B17" i="3"/>
  <c r="B16" i="3"/>
  <c r="B14" i="3"/>
  <c r="B9" i="3"/>
  <c r="B7" i="3"/>
  <c r="B3" i="3"/>
  <c r="K10" i="4" l="1"/>
  <c r="G9" i="4"/>
  <c r="O10" i="4" l="1"/>
  <c r="S10" i="4" s="1"/>
  <c r="K9" i="4"/>
  <c r="O9" i="4" l="1"/>
  <c r="AA10" i="4" l="1"/>
  <c r="S9" i="4"/>
  <c r="A16" i="4" l="1"/>
  <c r="C16" i="4" s="1"/>
  <c r="G16" i="4" s="1"/>
  <c r="K16" i="4" s="1"/>
  <c r="O16" i="4" s="1"/>
  <c r="S16" i="4" s="1"/>
  <c r="AA16" i="4" s="1"/>
  <c r="A22" i="4" s="1"/>
  <c r="C22" i="4" s="1"/>
  <c r="G22" i="4" s="1"/>
  <c r="K22" i="4" s="1"/>
  <c r="O22" i="4" s="1"/>
  <c r="S22" i="4" s="1"/>
  <c r="AA22" i="4" s="1"/>
  <c r="A28" i="4" s="1"/>
  <c r="C28" i="4" s="1"/>
  <c r="G28" i="4" s="1"/>
  <c r="K28" i="4" s="1"/>
  <c r="O28" i="4" s="1"/>
  <c r="S28" i="4" s="1"/>
  <c r="AA28" i="4" s="1"/>
  <c r="A34" i="4" s="1"/>
  <c r="C34" i="4" s="1"/>
  <c r="G34" i="4" s="1"/>
  <c r="K34" i="4" s="1"/>
  <c r="O34" i="4" s="1"/>
  <c r="S34" i="4" s="1"/>
  <c r="AA34" i="4" s="1"/>
  <c r="A40" i="4" s="1"/>
  <c r="C40" i="4" s="1"/>
  <c r="AA9" i="4"/>
</calcChain>
</file>

<file path=xl/sharedStrings.xml><?xml version="1.0" encoding="utf-8"?>
<sst xmlns="http://schemas.openxmlformats.org/spreadsheetml/2006/main" count="216" uniqueCount="100">
  <si>
    <t>Номер аудитории</t>
  </si>
  <si>
    <t>Учебные недели</t>
  </si>
  <si>
    <t>Учебные дни</t>
  </si>
  <si>
    <t>Начало занятий</t>
  </si>
  <si>
    <t>Заявитель</t>
  </si>
  <si>
    <t>Преподаватели</t>
  </si>
  <si>
    <t>Группа</t>
  </si>
  <si>
    <t>Количество человек</t>
  </si>
  <si>
    <t>Количество часов</t>
  </si>
  <si>
    <t>Ауд.22</t>
  </si>
  <si>
    <t>Ауд.4</t>
  </si>
  <si>
    <t>Ауд. 9</t>
  </si>
  <si>
    <t>Ауд. 10</t>
  </si>
  <si>
    <t>Ауд.12</t>
  </si>
  <si>
    <t>Ауд.16</t>
  </si>
  <si>
    <t>Ауд.18</t>
  </si>
  <si>
    <t>ПН</t>
  </si>
  <si>
    <t xml:space="preserve">ВТ </t>
  </si>
  <si>
    <t>СР</t>
  </si>
  <si>
    <t>ЧТ</t>
  </si>
  <si>
    <t>ПТ</t>
  </si>
  <si>
    <t>СБ</t>
  </si>
  <si>
    <t>Россельхозцентр</t>
  </si>
  <si>
    <t>Госсорткомиссия</t>
  </si>
  <si>
    <t>23х</t>
  </si>
  <si>
    <t>24х</t>
  </si>
  <si>
    <t>25х</t>
  </si>
  <si>
    <t>Форма обучения</t>
  </si>
  <si>
    <t>Наименование направления</t>
  </si>
  <si>
    <t>Наименование программы</t>
  </si>
  <si>
    <t>Повышение квалификации до 36 часов</t>
  </si>
  <si>
    <t>Повышение квалификации от 36 до 72 часов</t>
  </si>
  <si>
    <t>Повышение квалификации от 72 до 100 часов</t>
  </si>
  <si>
    <t>Повышение квалификации свыше 100 часов</t>
  </si>
  <si>
    <t>Профессиональная переподготовка</t>
  </si>
  <si>
    <t>Безопасность производственной деятельности в АПК</t>
  </si>
  <si>
    <t>Бухгалтерский учет и аудит</t>
  </si>
  <si>
    <t>Компьютерное и информационное обеспечение АПК</t>
  </si>
  <si>
    <t>Менеджмент</t>
  </si>
  <si>
    <t>Менеджмент агротуризма</t>
  </si>
  <si>
    <t xml:space="preserve">Ветеринарное дело </t>
  </si>
  <si>
    <t>Организация охраны труда</t>
  </si>
  <si>
    <t>Организация охраны труда и техники безопасности</t>
  </si>
  <si>
    <t>Охрана окружающей среды</t>
  </si>
  <si>
    <t>Охрана труда</t>
  </si>
  <si>
    <t>Охрана труда. Оказание первой помощи</t>
  </si>
  <si>
    <t>Пожарно-технический минимум</t>
  </si>
  <si>
    <t>Правовое обеспечение АПК</t>
  </si>
  <si>
    <t>Прогрессивные технологии производства и переработки сельскохозяйственной продукции</t>
  </si>
  <si>
    <t>Фермерское дело</t>
  </si>
  <si>
    <t>Организация воспроизводства сельскохозяйственных животных</t>
  </si>
  <si>
    <t>Племенное дело в животноводстве</t>
  </si>
  <si>
    <t xml:space="preserve">Профессионально обучение </t>
  </si>
  <si>
    <t>Кафедра</t>
  </si>
  <si>
    <t>БУ</t>
  </si>
  <si>
    <t>ЦОЖ</t>
  </si>
  <si>
    <t>Дата</t>
  </si>
  <si>
    <t>День недели</t>
  </si>
  <si>
    <t>Время</t>
  </si>
  <si>
    <t>Аудитория</t>
  </si>
  <si>
    <t>ФИО преподавателя</t>
  </si>
  <si>
    <t>Кол-во часов</t>
  </si>
  <si>
    <t>Вид занятий</t>
  </si>
  <si>
    <t>лекция</t>
  </si>
  <si>
    <t>практика</t>
  </si>
  <si>
    <t>выездное занятие</t>
  </si>
  <si>
    <t>консультация</t>
  </si>
  <si>
    <t xml:space="preserve">зачет </t>
  </si>
  <si>
    <t>экзамен</t>
  </si>
  <si>
    <r>
      <rPr>
        <b/>
        <sz val="11"/>
        <color theme="1"/>
        <rFont val="Calibri"/>
        <family val="2"/>
        <charset val="204"/>
        <scheme val="minor"/>
      </rPr>
      <t>Расписание занятий</t>
    </r>
    <r>
      <rPr>
        <sz val="11"/>
        <color theme="1"/>
        <rFont val="Calibri"/>
        <family val="2"/>
        <scheme val="minor"/>
      </rPr>
      <t xml:space="preserve"> сентябрь 2019</t>
    </r>
  </si>
  <si>
    <t>Чт</t>
  </si>
  <si>
    <t>Пн</t>
  </si>
  <si>
    <t>Вт</t>
  </si>
  <si>
    <t>Ср</t>
  </si>
  <si>
    <t>Пт</t>
  </si>
  <si>
    <t>Вс</t>
  </si>
  <si>
    <t>Календарь на 2019 год</t>
  </si>
  <si>
    <t>Сб</t>
  </si>
  <si>
    <r>
      <t>Step 1:</t>
    </r>
    <r>
      <rPr>
        <b/>
        <sz val="12"/>
        <color theme="1" tint="0.34998626667073579"/>
        <rFont val="Calibri"/>
        <family val="2"/>
        <scheme val="minor"/>
      </rPr>
      <t xml:space="preserve"> Enter the Year and Start Month</t>
    </r>
  </si>
  <si>
    <t>Year</t>
  </si>
  <si>
    <t>Start Month</t>
  </si>
  <si>
    <r>
      <t>Step 2:</t>
    </r>
    <r>
      <rPr>
        <b/>
        <sz val="12"/>
        <color theme="1" tint="0.34998626667073579"/>
        <rFont val="Calibri"/>
        <family val="2"/>
        <scheme val="minor"/>
      </rPr>
      <t xml:space="preserve"> Choose the Start Day</t>
    </r>
  </si>
  <si>
    <t>Start Day of Week</t>
  </si>
  <si>
    <r>
      <t>Step 3:</t>
    </r>
    <r>
      <rPr>
        <b/>
        <sz val="12"/>
        <color theme="1" tint="0.34998626667073579"/>
        <rFont val="Calibri"/>
        <family val="2"/>
        <scheme val="minor"/>
      </rPr>
      <t xml:space="preserve"> Customize the Theme Colors / Fonts</t>
    </r>
  </si>
  <si>
    <t>Go to Page Layout &gt; Themes to choose</t>
  </si>
  <si>
    <t>different colors and fonts.</t>
  </si>
  <si>
    <r>
      <t>Step 4:</t>
    </r>
    <r>
      <rPr>
        <b/>
        <sz val="12"/>
        <color theme="1" tint="0.34998626667073579"/>
        <rFont val="Calibri"/>
        <family val="2"/>
        <scheme val="minor"/>
      </rPr>
      <t xml:space="preserve"> Print to Paper or PDF</t>
    </r>
  </si>
  <si>
    <t>Print the entire workbook, or print</t>
  </si>
  <si>
    <t>only the selected worksheets.</t>
  </si>
  <si>
    <t>Соблюдение требований ФЗ "О противодействии коррупции"</t>
  </si>
  <si>
    <t>Кошоридзе Н.Г.</t>
  </si>
  <si>
    <t>Кусин А.О.</t>
  </si>
  <si>
    <t>Сочинский С.Ю.</t>
  </si>
  <si>
    <t>семинар</t>
  </si>
  <si>
    <t>Агростартапы, кооперативы - грантовая поддержка МСХ</t>
  </si>
  <si>
    <t>03х</t>
  </si>
  <si>
    <t>Государственное и муниципальное управление</t>
  </si>
  <si>
    <t xml:space="preserve">Семинар </t>
  </si>
  <si>
    <t>Наименорвание дисциплины</t>
  </si>
  <si>
    <t>Соблюдение требований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</si>
</sst>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[$-F400]h:mm:ss\ AM/PM"/>
    <numFmt numFmtId="165" formatCode="[$-419]mmmm\ yyyy;@"/>
    <numFmt numFmtId="166" formatCode="mmmm\ yyyy"/>
    <numFmt numFmtId="167" formatCode="mmmm\ \'yy"/>
    <numFmt numFmtId="168" formatCode="d"/>
    <numFmt numFmtId="169" formatCode="dddd"/>
    <numFmt numFmtId="170" formatCode="h:mm;@"/>
    <numFmt numFmtId="171" formatCode="[$-419]d\ mm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99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48"/>
      <color theme="4" tint="-0.249977111117893"/>
      <name val="Calibri Light"/>
      <family val="2"/>
      <scheme val="major"/>
    </font>
    <font>
      <b/>
      <sz val="11"/>
      <color theme="4" tint="-0.499984740745262"/>
      <name val="Calibri Light"/>
      <family val="2"/>
      <scheme val="major"/>
    </font>
    <font>
      <sz val="8"/>
      <name val="Arial"/>
      <family val="2"/>
    </font>
    <font>
      <b/>
      <sz val="9"/>
      <color theme="4"/>
      <name val="Calibri"/>
      <family val="2"/>
      <scheme val="minor"/>
    </font>
    <font>
      <sz val="9"/>
      <name val="Calibri"/>
      <family val="1"/>
      <scheme val="minor"/>
    </font>
    <font>
      <sz val="7"/>
      <name val="Arial"/>
      <family val="2"/>
    </font>
    <font>
      <b/>
      <sz val="9"/>
      <color theme="4" tint="-0.249977111117893"/>
      <name val="Calibri Light"/>
      <family val="2"/>
      <scheme val="major"/>
    </font>
    <font>
      <sz val="9"/>
      <name val="Arial"/>
      <family val="2"/>
    </font>
    <font>
      <sz val="9"/>
      <color indexed="60"/>
      <name val="Century Gothic"/>
      <family val="2"/>
    </font>
    <font>
      <b/>
      <sz val="16"/>
      <color theme="0"/>
      <name val="Calibri Light"/>
      <family val="2"/>
      <scheme val="major"/>
    </font>
    <font>
      <b/>
      <sz val="12"/>
      <color theme="1" tint="0.499984740745262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0" tint="-0.499984740745262"/>
      </bottom>
      <diagonal/>
    </border>
    <border>
      <left/>
      <right/>
      <top style="thin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20" fontId="0" fillId="0" borderId="0" xfId="0" applyNumberForma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4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166" fontId="6" fillId="0" borderId="0" xfId="0" applyNumberFormat="1" applyFont="1" applyFill="1" applyBorder="1" applyAlignment="1">
      <alignment horizontal="left" vertical="top"/>
    </xf>
    <xf numFmtId="0" fontId="8" fillId="0" borderId="0" xfId="0" applyFont="1" applyBorder="1"/>
    <xf numFmtId="0" fontId="8" fillId="0" borderId="0" xfId="0" applyFont="1"/>
    <xf numFmtId="0" fontId="9" fillId="0" borderId="0" xfId="0" applyFont="1" applyFill="1" applyBorder="1" applyAlignment="1">
      <alignment horizontal="center" shrinkToFit="1"/>
    </xf>
    <xf numFmtId="168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Border="1"/>
    <xf numFmtId="0" fontId="11" fillId="0" borderId="0" xfId="0" applyFont="1"/>
    <xf numFmtId="166" fontId="12" fillId="0" borderId="0" xfId="0" applyNumberFormat="1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Border="1"/>
    <xf numFmtId="0" fontId="14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 applyNumberFormat="1" applyFont="1" applyFill="1" applyAlignment="1">
      <alignment horizontal="left"/>
    </xf>
    <xf numFmtId="168" fontId="17" fillId="8" borderId="7" xfId="0" applyNumberFormat="1" applyFont="1" applyFill="1" applyBorder="1" applyAlignment="1">
      <alignment horizontal="center" vertical="center" shrinkToFit="1"/>
    </xf>
    <xf numFmtId="0" fontId="18" fillId="8" borderId="8" xfId="0" applyNumberFormat="1" applyFont="1" applyFill="1" applyBorder="1" applyAlignment="1">
      <alignment horizontal="left" vertical="center" shrinkToFit="1"/>
    </xf>
    <xf numFmtId="168" fontId="17" fillId="0" borderId="7" xfId="0" applyNumberFormat="1" applyFont="1" applyFill="1" applyBorder="1" applyAlignment="1">
      <alignment horizontal="center" vertical="center" shrinkToFit="1"/>
    </xf>
    <xf numFmtId="0" fontId="18" fillId="0" borderId="9" xfId="0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20" fillId="0" borderId="0" xfId="2" applyFont="1" applyAlignment="1" applyProtection="1">
      <alignment horizontal="left"/>
    </xf>
    <xf numFmtId="0" fontId="8" fillId="0" borderId="0" xfId="0" applyFont="1" applyAlignment="1">
      <alignment vertical="center"/>
    </xf>
    <xf numFmtId="0" fontId="22" fillId="9" borderId="0" xfId="0" applyFont="1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Border="1"/>
    <xf numFmtId="0" fontId="25" fillId="7" borderId="15" xfId="0" applyFont="1" applyFill="1" applyBorder="1" applyAlignment="1">
      <alignment horizontal="center" vertical="center"/>
    </xf>
    <xf numFmtId="0" fontId="26" fillId="9" borderId="1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7" xfId="0" applyFont="1" applyFill="1" applyBorder="1" applyAlignment="1">
      <alignment horizontal="left" vertical="center" indent="1"/>
    </xf>
    <xf numFmtId="0" fontId="21" fillId="0" borderId="8" xfId="0" applyFont="1" applyFill="1" applyBorder="1"/>
    <xf numFmtId="0" fontId="29" fillId="0" borderId="9" xfId="0" applyFont="1" applyFill="1" applyBorder="1" applyAlignment="1"/>
    <xf numFmtId="0" fontId="0" fillId="0" borderId="0" xfId="0" applyFont="1"/>
    <xf numFmtId="0" fontId="21" fillId="0" borderId="1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11" xfId="0" applyFill="1" applyBorder="1"/>
    <xf numFmtId="0" fontId="30" fillId="0" borderId="11" xfId="0" applyFont="1" applyFill="1" applyBorder="1" applyAlignment="1">
      <alignment vertical="center"/>
    </xf>
    <xf numFmtId="0" fontId="21" fillId="0" borderId="12" xfId="2" applyFont="1" applyFill="1" applyBorder="1" applyAlignment="1" applyProtection="1">
      <alignment horizontal="left" vertical="center"/>
    </xf>
    <xf numFmtId="0" fontId="21" fillId="0" borderId="13" xfId="2" applyFont="1" applyFill="1" applyBorder="1" applyAlignment="1" applyProtection="1">
      <alignment vertical="center"/>
    </xf>
    <xf numFmtId="168" fontId="17" fillId="0" borderId="8" xfId="0" applyNumberFormat="1" applyFont="1" applyFill="1" applyBorder="1" applyAlignment="1">
      <alignment horizontal="center" vertical="center" shrinkToFit="1"/>
    </xf>
    <xf numFmtId="0" fontId="21" fillId="0" borderId="1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11" xfId="0" applyNumberFormat="1" applyFont="1" applyFill="1" applyBorder="1" applyAlignment="1">
      <alignment vertical="center"/>
    </xf>
    <xf numFmtId="0" fontId="21" fillId="0" borderId="12" xfId="0" applyNumberFormat="1" applyFont="1" applyFill="1" applyBorder="1" applyAlignment="1">
      <alignment vertical="center"/>
    </xf>
    <xf numFmtId="0" fontId="21" fillId="0" borderId="13" xfId="0" applyNumberFormat="1" applyFont="1" applyFill="1" applyBorder="1" applyAlignment="1">
      <alignment vertical="center"/>
    </xf>
    <xf numFmtId="0" fontId="21" fillId="0" borderId="14" xfId="0" applyNumberFormat="1" applyFont="1" applyFill="1" applyBorder="1" applyAlignment="1">
      <alignment vertical="center"/>
    </xf>
    <xf numFmtId="0" fontId="28" fillId="0" borderId="8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/>
    </xf>
    <xf numFmtId="0" fontId="21" fillId="0" borderId="13" xfId="2" applyFont="1" applyFill="1" applyBorder="1" applyAlignment="1" applyProtection="1">
      <alignment horizontal="left" vertical="center"/>
    </xf>
    <xf numFmtId="170" fontId="21" fillId="0" borderId="0" xfId="0" applyNumberFormat="1" applyFont="1" applyFill="1" applyBorder="1" applyAlignment="1">
      <alignment vertical="center"/>
    </xf>
    <xf numFmtId="0" fontId="21" fillId="0" borderId="17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left" vertical="center"/>
    </xf>
    <xf numFmtId="168" fontId="17" fillId="0" borderId="7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0" fontId="0" fillId="0" borderId="0" xfId="0" applyNumberFormat="1" applyAlignment="1">
      <alignment horizontal="center" vertic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0" xfId="0" applyNumberFormat="1" applyAlignment="1">
      <alignment horizontal="center" vertical="center"/>
    </xf>
    <xf numFmtId="17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71" fontId="0" fillId="0" borderId="2" xfId="0" applyNumberFormat="1" applyBorder="1" applyAlignment="1" applyProtection="1">
      <protection locked="0"/>
    </xf>
    <xf numFmtId="14" fontId="21" fillId="0" borderId="10" xfId="0" applyNumberFormat="1" applyFont="1" applyFill="1" applyBorder="1" applyAlignment="1">
      <alignment vertical="center"/>
    </xf>
    <xf numFmtId="164" fontId="21" fillId="0" borderId="10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8" borderId="10" xfId="0" applyNumberFormat="1" applyFont="1" applyFill="1" applyBorder="1" applyAlignment="1">
      <alignment horizontal="center" vertical="center"/>
    </xf>
    <xf numFmtId="0" fontId="21" fillId="8" borderId="0" xfId="0" applyNumberFormat="1" applyFont="1" applyFill="1" applyBorder="1" applyAlignment="1">
      <alignment horizontal="center" vertical="center"/>
    </xf>
    <xf numFmtId="0" fontId="21" fillId="8" borderId="11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8" borderId="12" xfId="0" applyNumberFormat="1" applyFont="1" applyFill="1" applyBorder="1" applyAlignment="1">
      <alignment horizontal="center" vertical="center"/>
    </xf>
    <xf numFmtId="0" fontId="21" fillId="8" borderId="13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31" fillId="0" borderId="13" xfId="2" applyFont="1" applyFill="1" applyBorder="1" applyAlignment="1" applyProtection="1">
      <alignment horizontal="right" vertical="center"/>
    </xf>
    <xf numFmtId="0" fontId="31" fillId="0" borderId="14" xfId="2" applyFont="1" applyFill="1" applyBorder="1" applyAlignment="1" applyProtection="1">
      <alignment horizontal="right" vertical="center"/>
    </xf>
    <xf numFmtId="0" fontId="21" fillId="8" borderId="14" xfId="0" applyNumberFormat="1" applyFont="1" applyFill="1" applyBorder="1" applyAlignment="1">
      <alignment horizontal="center" vertical="center"/>
    </xf>
    <xf numFmtId="0" fontId="31" fillId="0" borderId="0" xfId="2" applyFont="1" applyFill="1" applyBorder="1" applyAlignment="1" applyProtection="1">
      <alignment horizontal="right" vertical="center"/>
    </xf>
    <xf numFmtId="0" fontId="31" fillId="0" borderId="11" xfId="2" applyFont="1" applyFill="1" applyBorder="1" applyAlignment="1" applyProtection="1">
      <alignment horizontal="right" vertical="center"/>
    </xf>
    <xf numFmtId="168" fontId="17" fillId="0" borderId="7" xfId="0" applyNumberFormat="1" applyFont="1" applyFill="1" applyBorder="1" applyAlignment="1">
      <alignment horizontal="center" vertical="center" shrinkToFit="1"/>
    </xf>
    <xf numFmtId="168" fontId="17" fillId="0" borderId="8" xfId="0" applyNumberFormat="1" applyFont="1" applyFill="1" applyBorder="1" applyAlignment="1">
      <alignment horizontal="center" vertical="center" shrinkToFit="1"/>
    </xf>
    <xf numFmtId="0" fontId="18" fillId="0" borderId="8" xfId="0" applyNumberFormat="1" applyFont="1" applyFill="1" applyBorder="1" applyAlignment="1">
      <alignment horizontal="left" vertical="center" shrinkToFit="1"/>
    </xf>
    <xf numFmtId="0" fontId="18" fillId="0" borderId="9" xfId="0" applyNumberFormat="1" applyFont="1" applyFill="1" applyBorder="1" applyAlignment="1">
      <alignment horizontal="left" vertical="center" shrinkToFit="1"/>
    </xf>
    <xf numFmtId="168" fontId="17" fillId="8" borderId="7" xfId="0" applyNumberFormat="1" applyFont="1" applyFill="1" applyBorder="1" applyAlignment="1">
      <alignment horizontal="center" vertical="center" shrinkToFit="1"/>
    </xf>
    <xf numFmtId="168" fontId="17" fillId="8" borderId="8" xfId="0" applyNumberFormat="1" applyFont="1" applyFill="1" applyBorder="1" applyAlignment="1">
      <alignment horizontal="center" vertical="center" shrinkToFit="1"/>
    </xf>
    <xf numFmtId="0" fontId="18" fillId="8" borderId="8" xfId="0" applyNumberFormat="1" applyFont="1" applyFill="1" applyBorder="1" applyAlignment="1">
      <alignment horizontal="left" vertical="center" shrinkToFit="1"/>
    </xf>
    <xf numFmtId="0" fontId="18" fillId="8" borderId="9" xfId="0" applyNumberFormat="1" applyFont="1" applyFill="1" applyBorder="1" applyAlignment="1">
      <alignment horizontal="left" vertical="center" shrinkToFit="1"/>
    </xf>
    <xf numFmtId="168" fontId="17" fillId="0" borderId="9" xfId="0" applyNumberFormat="1" applyFont="1" applyFill="1" applyBorder="1" applyAlignment="1">
      <alignment horizontal="center" vertical="center" shrinkToFit="1"/>
    </xf>
    <xf numFmtId="170" fontId="21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top"/>
    </xf>
    <xf numFmtId="167" fontId="7" fillId="6" borderId="0" xfId="0" applyNumberFormat="1" applyFont="1" applyFill="1" applyBorder="1" applyAlignment="1">
      <alignment horizontal="center" vertical="center"/>
    </xf>
    <xf numFmtId="169" fontId="15" fillId="7" borderId="4" xfId="0" applyNumberFormat="1" applyFont="1" applyFill="1" applyBorder="1" applyAlignment="1">
      <alignment horizontal="center" vertical="center" shrinkToFit="1"/>
    </xf>
    <xf numFmtId="169" fontId="15" fillId="7" borderId="5" xfId="0" applyNumberFormat="1" applyFont="1" applyFill="1" applyBorder="1" applyAlignment="1">
      <alignment horizontal="center" vertical="center" shrinkToFit="1"/>
    </xf>
    <xf numFmtId="169" fontId="15" fillId="7" borderId="6" xfId="0" applyNumberFormat="1" applyFont="1" applyFill="1" applyBorder="1" applyAlignment="1">
      <alignment horizontal="center" vertical="center" shrinkToFit="1"/>
    </xf>
    <xf numFmtId="165" fontId="0" fillId="3" borderId="3" xfId="0" applyNumberForma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0" fontId="21" fillId="0" borderId="10" xfId="0" applyNumberFormat="1" applyFont="1" applyFill="1" applyBorder="1" applyAlignment="1">
      <alignment vertical="center"/>
    </xf>
    <xf numFmtId="170" fontId="21" fillId="0" borderId="13" xfId="0" applyNumberFormat="1" applyFont="1" applyFill="1" applyBorder="1" applyAlignment="1">
      <alignment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Таблица3" displayName="Таблица3" ref="B2:B20" totalsRowShown="0" headerRowDxfId="11" dataDxfId="10">
  <autoFilter ref="B2:B20"/>
  <tableColumns count="1">
    <tableColumn id="1" name="Учебные недели" dataDxfId="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C2:C8" totalsRowShown="0" headerRowDxfId="8" dataDxfId="7">
  <autoFilter ref="C2:C8"/>
  <tableColumns count="1">
    <tableColumn id="1" name="Учебные дни" dataDxfId="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?utm_source=ms&amp;utm_medium=file&amp;utm_campaign=office&amp;utm_term=monthly&amp;utm_content=text" TargetMode="External"/><Relationship Id="rId1" Type="http://schemas.openxmlformats.org/officeDocument/2006/relationships/hyperlink" Target="https://www.vertex42.com/calendars/?utm_source=ms&amp;utm_medium=file&amp;utm_campaign=office&amp;utm_term=monthly&amp;utm_content=text&amp;utm_content=ur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zoomScale="80" zoomScaleNormal="80" workbookViewId="0">
      <selection activeCell="J3" sqref="J3"/>
    </sheetView>
  </sheetViews>
  <sheetFormatPr defaultRowHeight="15" x14ac:dyDescent="0.25"/>
  <cols>
    <col min="1" max="1" width="18.28515625" style="6" customWidth="1"/>
    <col min="2" max="2" width="18.85546875" style="6" customWidth="1"/>
    <col min="3" max="3" width="15.42578125" customWidth="1"/>
    <col min="4" max="4" width="14.28515625" style="6" customWidth="1"/>
    <col min="5" max="5" width="24" customWidth="1"/>
    <col min="6" max="6" width="18.7109375" customWidth="1"/>
    <col min="7" max="7" width="11.140625" customWidth="1"/>
    <col min="8" max="8" width="29.85546875" customWidth="1"/>
    <col min="9" max="9" width="10.42578125" customWidth="1"/>
    <col min="10" max="10" width="30.140625" customWidth="1"/>
    <col min="11" max="11" width="15.85546875" customWidth="1"/>
    <col min="12" max="12" width="18.7109375" customWidth="1"/>
    <col min="13" max="13" width="13.5703125" customWidth="1"/>
    <col min="14" max="14" width="19.140625" bestFit="1" customWidth="1"/>
  </cols>
  <sheetData>
    <row r="2" spans="1:14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27</v>
      </c>
      <c r="F2" s="1" t="s">
        <v>4</v>
      </c>
      <c r="G2" s="1" t="s">
        <v>6</v>
      </c>
      <c r="H2" s="1" t="s">
        <v>28</v>
      </c>
      <c r="I2" s="1" t="s">
        <v>53</v>
      </c>
      <c r="J2" s="1" t="s">
        <v>29</v>
      </c>
      <c r="K2" s="1" t="s">
        <v>7</v>
      </c>
      <c r="L2" s="1" t="s">
        <v>5</v>
      </c>
      <c r="M2" s="1" t="s">
        <v>8</v>
      </c>
      <c r="N2" s="8" t="s">
        <v>62</v>
      </c>
    </row>
    <row r="3" spans="1:14" ht="47.25" x14ac:dyDescent="0.25">
      <c r="A3" s="72" t="s">
        <v>10</v>
      </c>
      <c r="B3" s="6">
        <v>35</v>
      </c>
      <c r="C3" s="6" t="s">
        <v>16</v>
      </c>
      <c r="D3" s="75">
        <v>0.375</v>
      </c>
      <c r="E3" s="3" t="s">
        <v>30</v>
      </c>
      <c r="F3" t="s">
        <v>22</v>
      </c>
      <c r="G3" s="6">
        <v>22</v>
      </c>
      <c r="H3" s="5" t="s">
        <v>35</v>
      </c>
      <c r="I3" s="5" t="s">
        <v>54</v>
      </c>
      <c r="J3" s="3" t="s">
        <v>89</v>
      </c>
      <c r="K3" s="6">
        <v>1</v>
      </c>
      <c r="L3" t="s">
        <v>90</v>
      </c>
      <c r="M3" s="6">
        <v>1</v>
      </c>
      <c r="N3" s="8" t="s">
        <v>63</v>
      </c>
    </row>
    <row r="4" spans="1:14" ht="45" x14ac:dyDescent="0.25">
      <c r="A4" s="73" t="s">
        <v>11</v>
      </c>
      <c r="B4" s="6">
        <v>36</v>
      </c>
      <c r="C4" s="6" t="s">
        <v>17</v>
      </c>
      <c r="D4" s="75">
        <v>0.40972222222222227</v>
      </c>
      <c r="E4" s="3" t="s">
        <v>31</v>
      </c>
      <c r="F4" t="s">
        <v>23</v>
      </c>
      <c r="G4" s="6">
        <v>23</v>
      </c>
      <c r="H4" s="5" t="s">
        <v>36</v>
      </c>
      <c r="I4" s="5" t="s">
        <v>20</v>
      </c>
      <c r="J4" s="3" t="s">
        <v>96</v>
      </c>
      <c r="K4" s="6">
        <v>2</v>
      </c>
      <c r="L4" t="s">
        <v>91</v>
      </c>
      <c r="M4" s="6">
        <v>2</v>
      </c>
      <c r="N4" s="8" t="s">
        <v>64</v>
      </c>
    </row>
    <row r="5" spans="1:14" ht="47.25" x14ac:dyDescent="0.25">
      <c r="A5" s="72" t="s">
        <v>12</v>
      </c>
      <c r="B5" s="6">
        <v>37</v>
      </c>
      <c r="C5" s="6" t="s">
        <v>18</v>
      </c>
      <c r="D5" s="75">
        <v>0.41666666666666669</v>
      </c>
      <c r="E5" s="3" t="s">
        <v>32</v>
      </c>
      <c r="G5" s="6">
        <v>24</v>
      </c>
      <c r="H5" s="5" t="s">
        <v>37</v>
      </c>
      <c r="I5" s="5" t="s">
        <v>55</v>
      </c>
      <c r="K5" s="6">
        <v>3</v>
      </c>
      <c r="L5" t="s">
        <v>92</v>
      </c>
      <c r="M5" s="6">
        <v>3</v>
      </c>
      <c r="N5" s="7" t="s">
        <v>65</v>
      </c>
    </row>
    <row r="6" spans="1:14" ht="45" x14ac:dyDescent="0.25">
      <c r="A6" s="73" t="s">
        <v>13</v>
      </c>
      <c r="B6" s="6">
        <v>38</v>
      </c>
      <c r="C6" s="6" t="s">
        <v>19</v>
      </c>
      <c r="D6" s="75">
        <v>0.44444444444444442</v>
      </c>
      <c r="E6" s="3" t="s">
        <v>33</v>
      </c>
      <c r="G6" s="6">
        <v>25</v>
      </c>
      <c r="H6" s="5" t="s">
        <v>38</v>
      </c>
      <c r="I6" s="5"/>
      <c r="K6" s="6">
        <v>4</v>
      </c>
      <c r="M6" s="6">
        <v>4</v>
      </c>
      <c r="N6" s="7" t="s">
        <v>66</v>
      </c>
    </row>
    <row r="7" spans="1:14" ht="30" x14ac:dyDescent="0.25">
      <c r="A7" s="72" t="s">
        <v>14</v>
      </c>
      <c r="B7" s="6">
        <v>39</v>
      </c>
      <c r="C7" s="6" t="s">
        <v>20</v>
      </c>
      <c r="D7" s="75">
        <v>0.4513888888888889</v>
      </c>
      <c r="E7" s="3" t="s">
        <v>34</v>
      </c>
      <c r="G7" s="6" t="s">
        <v>24</v>
      </c>
      <c r="H7" s="5" t="s">
        <v>39</v>
      </c>
      <c r="I7" s="5"/>
      <c r="K7" s="6">
        <v>5</v>
      </c>
      <c r="M7" s="6">
        <v>5</v>
      </c>
      <c r="N7" s="7" t="s">
        <v>67</v>
      </c>
    </row>
    <row r="8" spans="1:14" ht="30" x14ac:dyDescent="0.25">
      <c r="A8" s="73" t="s">
        <v>15</v>
      </c>
      <c r="B8" s="6">
        <v>40</v>
      </c>
      <c r="C8" s="6" t="s">
        <v>21</v>
      </c>
      <c r="D8" s="75">
        <v>0.47916666666666669</v>
      </c>
      <c r="E8" s="4" t="s">
        <v>52</v>
      </c>
      <c r="G8" s="6" t="s">
        <v>25</v>
      </c>
      <c r="H8" s="5" t="s">
        <v>40</v>
      </c>
      <c r="I8" s="5"/>
      <c r="K8" s="6">
        <v>6</v>
      </c>
      <c r="M8" s="6">
        <v>6</v>
      </c>
      <c r="N8" s="7" t="s">
        <v>68</v>
      </c>
    </row>
    <row r="9" spans="1:14" ht="15.75" x14ac:dyDescent="0.25">
      <c r="A9" s="72" t="s">
        <v>9</v>
      </c>
      <c r="B9" s="6">
        <v>41</v>
      </c>
      <c r="C9" s="6"/>
      <c r="D9" s="75">
        <v>0.4861111111111111</v>
      </c>
      <c r="E9" s="3" t="s">
        <v>97</v>
      </c>
      <c r="G9" s="6" t="s">
        <v>26</v>
      </c>
      <c r="H9" s="5" t="s">
        <v>41</v>
      </c>
      <c r="I9" s="5"/>
      <c r="K9" s="6">
        <v>7</v>
      </c>
      <c r="M9" s="6"/>
      <c r="N9" s="7" t="s">
        <v>93</v>
      </c>
    </row>
    <row r="10" spans="1:14" ht="31.5" x14ac:dyDescent="0.25">
      <c r="B10" s="6">
        <v>42</v>
      </c>
      <c r="D10" s="75">
        <v>0.52083333333333337</v>
      </c>
      <c r="G10" s="6" t="s">
        <v>95</v>
      </c>
      <c r="H10" s="5" t="s">
        <v>42</v>
      </c>
      <c r="I10" s="5"/>
      <c r="K10" s="6">
        <v>8</v>
      </c>
      <c r="M10" s="6"/>
    </row>
    <row r="11" spans="1:14" ht="15.75" x14ac:dyDescent="0.25">
      <c r="B11" s="6">
        <v>43</v>
      </c>
      <c r="D11" s="75">
        <v>0.55208333333333337</v>
      </c>
      <c r="G11" s="82">
        <v>4</v>
      </c>
      <c r="H11" s="5" t="s">
        <v>43</v>
      </c>
      <c r="I11" s="5"/>
      <c r="K11" s="6">
        <v>9</v>
      </c>
      <c r="M11" s="6"/>
    </row>
    <row r="12" spans="1:14" ht="15.75" x14ac:dyDescent="0.25">
      <c r="B12" s="6">
        <v>44</v>
      </c>
      <c r="D12" s="75">
        <v>0.5625</v>
      </c>
      <c r="G12" s="82">
        <v>3</v>
      </c>
      <c r="H12" s="5" t="s">
        <v>44</v>
      </c>
      <c r="I12" s="5"/>
      <c r="K12" s="6">
        <v>10</v>
      </c>
      <c r="M12" s="6"/>
    </row>
    <row r="13" spans="1:14" ht="31.5" x14ac:dyDescent="0.25">
      <c r="B13" s="6">
        <v>45</v>
      </c>
      <c r="D13" s="75">
        <v>0.59375</v>
      </c>
      <c r="G13" s="6"/>
      <c r="H13" s="5" t="s">
        <v>45</v>
      </c>
      <c r="I13" s="5"/>
      <c r="K13" s="6">
        <v>11</v>
      </c>
    </row>
    <row r="14" spans="1:14" ht="31.5" x14ac:dyDescent="0.25">
      <c r="B14" s="6">
        <v>46</v>
      </c>
      <c r="D14" s="80">
        <v>0.58333333333333337</v>
      </c>
      <c r="G14" s="6"/>
      <c r="H14" s="5" t="s">
        <v>46</v>
      </c>
      <c r="I14" s="5"/>
      <c r="K14" s="6">
        <v>12</v>
      </c>
    </row>
    <row r="15" spans="1:14" ht="15.75" x14ac:dyDescent="0.25">
      <c r="B15" s="6">
        <v>47</v>
      </c>
      <c r="G15" s="6"/>
      <c r="H15" s="5" t="s">
        <v>47</v>
      </c>
      <c r="I15" s="5"/>
      <c r="K15" s="6">
        <v>13</v>
      </c>
    </row>
    <row r="16" spans="1:14" ht="63" x14ac:dyDescent="0.25">
      <c r="B16" s="6">
        <v>48</v>
      </c>
      <c r="G16" s="6"/>
      <c r="H16" s="5" t="s">
        <v>48</v>
      </c>
      <c r="I16" s="5"/>
      <c r="K16" s="6">
        <v>14</v>
      </c>
    </row>
    <row r="17" spans="2:11" ht="15.75" x14ac:dyDescent="0.25">
      <c r="B17" s="6">
        <v>49</v>
      </c>
      <c r="G17" s="6"/>
      <c r="H17" s="5" t="s">
        <v>49</v>
      </c>
      <c r="I17" s="5"/>
      <c r="K17" s="6">
        <v>15</v>
      </c>
    </row>
    <row r="18" spans="2:11" ht="63" x14ac:dyDescent="0.25">
      <c r="B18" s="6">
        <v>50</v>
      </c>
      <c r="G18" s="6"/>
      <c r="H18" s="5" t="s">
        <v>50</v>
      </c>
      <c r="I18" s="5"/>
      <c r="K18" s="6">
        <v>16</v>
      </c>
    </row>
    <row r="19" spans="2:11" ht="31.5" x14ac:dyDescent="0.25">
      <c r="B19" s="6">
        <v>51</v>
      </c>
      <c r="G19" s="6"/>
      <c r="H19" s="5" t="s">
        <v>51</v>
      </c>
      <c r="I19" s="5"/>
      <c r="K19" s="6">
        <v>17</v>
      </c>
    </row>
    <row r="20" spans="2:11" x14ac:dyDescent="0.25">
      <c r="B20" s="6">
        <v>52</v>
      </c>
      <c r="G20" s="6"/>
      <c r="K20" s="6">
        <v>18</v>
      </c>
    </row>
    <row r="21" spans="2:11" x14ac:dyDescent="0.25">
      <c r="G21" s="6"/>
      <c r="K21" s="6">
        <v>19</v>
      </c>
    </row>
    <row r="22" spans="2:11" x14ac:dyDescent="0.25">
      <c r="G22" s="6"/>
      <c r="K22" s="6">
        <v>20</v>
      </c>
    </row>
    <row r="23" spans="2:11" x14ac:dyDescent="0.25">
      <c r="G23" s="6"/>
      <c r="K23" s="6">
        <v>21</v>
      </c>
    </row>
    <row r="24" spans="2:11" x14ac:dyDescent="0.25">
      <c r="G24" s="6"/>
      <c r="K24" s="6">
        <v>22</v>
      </c>
    </row>
    <row r="25" spans="2:11" x14ac:dyDescent="0.25">
      <c r="G25" s="74"/>
      <c r="K25" s="6">
        <v>23</v>
      </c>
    </row>
    <row r="26" spans="2:11" x14ac:dyDescent="0.25">
      <c r="G26" s="74"/>
      <c r="K26" s="6">
        <v>24</v>
      </c>
    </row>
  </sheetData>
  <autoFilter ref="D2:N2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A5" sqref="A5:XFD5"/>
    </sheetView>
  </sheetViews>
  <sheetFormatPr defaultRowHeight="15" x14ac:dyDescent="0.25"/>
  <cols>
    <col min="1" max="1" width="10.140625" style="2" bestFit="1" customWidth="1"/>
    <col min="2" max="2" width="13.140625" style="11" bestFit="1" customWidth="1"/>
    <col min="3" max="3" width="8.140625" style="76" bestFit="1" customWidth="1"/>
    <col min="4" max="4" width="10.85546875" style="11" bestFit="1" customWidth="1"/>
    <col min="5" max="5" width="10.85546875" style="11" customWidth="1"/>
    <col min="6" max="6" width="10.85546875" style="2" customWidth="1"/>
    <col min="7" max="7" width="22.42578125" style="2" customWidth="1"/>
    <col min="8" max="8" width="27.140625" style="2" bestFit="1" customWidth="1"/>
    <col min="9" max="9" width="27.140625" style="2" customWidth="1"/>
    <col min="10" max="10" width="20" style="11" bestFit="1" customWidth="1"/>
    <col min="11" max="11" width="12.7109375" style="11" bestFit="1" customWidth="1"/>
    <col min="12" max="12" width="12" style="11" bestFit="1" customWidth="1"/>
    <col min="13" max="16384" width="9.140625" style="2"/>
  </cols>
  <sheetData>
    <row r="1" spans="1:17" x14ac:dyDescent="0.25">
      <c r="A1" s="8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30" x14ac:dyDescent="0.25">
      <c r="A2" s="12" t="s">
        <v>56</v>
      </c>
      <c r="B2" s="12" t="s">
        <v>57</v>
      </c>
      <c r="C2" s="83" t="s">
        <v>58</v>
      </c>
      <c r="D2" s="12" t="s">
        <v>59</v>
      </c>
      <c r="E2" s="12" t="s">
        <v>53</v>
      </c>
      <c r="F2" s="12" t="s">
        <v>6</v>
      </c>
      <c r="G2" s="12" t="s">
        <v>27</v>
      </c>
      <c r="H2" s="12" t="s">
        <v>28</v>
      </c>
      <c r="I2" s="12" t="s">
        <v>98</v>
      </c>
      <c r="J2" s="12" t="s">
        <v>60</v>
      </c>
      <c r="K2" s="12" t="s">
        <v>61</v>
      </c>
      <c r="L2" s="12" t="s">
        <v>62</v>
      </c>
    </row>
    <row r="3" spans="1:17" ht="45" x14ac:dyDescent="0.25">
      <c r="A3" s="85">
        <v>43710</v>
      </c>
      <c r="B3" s="77" t="str">
        <f>TEXT(A3,"ддд")</f>
        <v>Пн</v>
      </c>
      <c r="C3" s="78">
        <v>0.41666666666666669</v>
      </c>
      <c r="D3" s="77" t="s">
        <v>15</v>
      </c>
      <c r="E3" s="77" t="s">
        <v>54</v>
      </c>
      <c r="F3" s="77" t="s">
        <v>24</v>
      </c>
      <c r="G3" s="81" t="s">
        <v>30</v>
      </c>
      <c r="H3" s="81" t="s">
        <v>38</v>
      </c>
      <c r="I3" s="84" t="s">
        <v>99</v>
      </c>
      <c r="J3" s="77" t="s">
        <v>92</v>
      </c>
      <c r="K3" s="77">
        <v>3</v>
      </c>
      <c r="L3" s="77" t="s">
        <v>63</v>
      </c>
    </row>
    <row r="4" spans="1:17" x14ac:dyDescent="0.25">
      <c r="A4" s="85">
        <v>43710</v>
      </c>
      <c r="B4" s="77" t="str">
        <f>TEXT(A4,"ддд")</f>
        <v>Пн</v>
      </c>
      <c r="C4" s="78">
        <v>0.52083333333333337</v>
      </c>
      <c r="D4" s="77" t="s">
        <v>15</v>
      </c>
      <c r="E4" s="77" t="s">
        <v>54</v>
      </c>
      <c r="F4" s="77" t="s">
        <v>24</v>
      </c>
      <c r="G4" s="77"/>
      <c r="H4" s="84"/>
      <c r="I4" s="84"/>
      <c r="J4" s="77" t="s">
        <v>90</v>
      </c>
      <c r="K4" s="77">
        <v>1</v>
      </c>
      <c r="L4" s="77" t="s">
        <v>64</v>
      </c>
    </row>
    <row r="5" spans="1:17" x14ac:dyDescent="0.25">
      <c r="A5" s="85">
        <v>43711</v>
      </c>
      <c r="B5" s="77" t="s">
        <v>17</v>
      </c>
      <c r="C5" s="78">
        <v>0.41666666666666669</v>
      </c>
      <c r="D5" s="77" t="s">
        <v>15</v>
      </c>
      <c r="E5" s="77" t="s">
        <v>54</v>
      </c>
      <c r="F5" s="77" t="s">
        <v>24</v>
      </c>
      <c r="G5" s="77"/>
      <c r="H5" s="84"/>
      <c r="I5" s="84"/>
      <c r="J5" s="77" t="s">
        <v>92</v>
      </c>
      <c r="K5" s="77">
        <v>2</v>
      </c>
      <c r="L5" s="77" t="s">
        <v>64</v>
      </c>
    </row>
    <row r="6" spans="1:17" ht="45" x14ac:dyDescent="0.25">
      <c r="A6" s="85">
        <v>43711</v>
      </c>
      <c r="B6" s="77" t="s">
        <v>17</v>
      </c>
      <c r="C6" s="78">
        <v>0.58333333333333337</v>
      </c>
      <c r="D6" s="77" t="s">
        <v>9</v>
      </c>
      <c r="E6" s="77" t="s">
        <v>20</v>
      </c>
      <c r="F6" s="77" t="s">
        <v>26</v>
      </c>
      <c r="G6" s="77"/>
      <c r="H6" s="81" t="s">
        <v>94</v>
      </c>
      <c r="I6" s="81"/>
      <c r="J6" s="77"/>
      <c r="K6" s="77">
        <v>4</v>
      </c>
      <c r="L6" s="77" t="s">
        <v>93</v>
      </c>
    </row>
    <row r="7" spans="1:17" x14ac:dyDescent="0.25">
      <c r="A7" s="85">
        <v>43711</v>
      </c>
      <c r="B7" s="77" t="str">
        <f t="shared" ref="B7:B12" si="0">TEXT(A7,"ддд")</f>
        <v>Вт</v>
      </c>
      <c r="C7" s="78">
        <v>0.4861111111111111</v>
      </c>
      <c r="D7" s="77" t="s">
        <v>15</v>
      </c>
      <c r="E7" s="77" t="s">
        <v>54</v>
      </c>
      <c r="F7" s="77" t="s">
        <v>24</v>
      </c>
      <c r="G7" s="77"/>
      <c r="H7" s="84"/>
      <c r="I7" s="84"/>
      <c r="J7" s="77" t="s">
        <v>90</v>
      </c>
      <c r="K7" s="77">
        <v>1</v>
      </c>
      <c r="L7" s="77" t="s">
        <v>63</v>
      </c>
    </row>
    <row r="8" spans="1:17" x14ac:dyDescent="0.25">
      <c r="A8" s="85">
        <v>43711</v>
      </c>
      <c r="B8" s="77" t="str">
        <f t="shared" si="0"/>
        <v>Вт</v>
      </c>
      <c r="C8" s="78">
        <v>0.52083333333333337</v>
      </c>
      <c r="D8" s="77" t="s">
        <v>15</v>
      </c>
      <c r="E8" s="77" t="s">
        <v>54</v>
      </c>
      <c r="F8" s="77" t="s">
        <v>24</v>
      </c>
      <c r="G8" s="77"/>
      <c r="H8" s="84"/>
      <c r="I8" s="84"/>
      <c r="J8" s="77" t="s">
        <v>90</v>
      </c>
      <c r="K8" s="77">
        <v>2</v>
      </c>
      <c r="L8" s="77" t="s">
        <v>64</v>
      </c>
    </row>
    <row r="9" spans="1:17" x14ac:dyDescent="0.25">
      <c r="A9" s="85">
        <v>43712</v>
      </c>
      <c r="B9" s="77" t="str">
        <f t="shared" si="0"/>
        <v>Ср</v>
      </c>
      <c r="C9" s="78">
        <v>0.41666666666666669</v>
      </c>
      <c r="D9" s="77" t="s">
        <v>15</v>
      </c>
      <c r="E9" s="77" t="s">
        <v>54</v>
      </c>
      <c r="F9" s="77" t="s">
        <v>24</v>
      </c>
      <c r="G9" s="77"/>
      <c r="H9" s="84"/>
      <c r="I9" s="84"/>
      <c r="J9" s="77" t="s">
        <v>92</v>
      </c>
      <c r="K9" s="77">
        <v>1</v>
      </c>
      <c r="L9" s="77" t="s">
        <v>63</v>
      </c>
    </row>
    <row r="10" spans="1:17" x14ac:dyDescent="0.25">
      <c r="A10" s="85">
        <v>43712</v>
      </c>
      <c r="B10" s="77" t="str">
        <f t="shared" si="0"/>
        <v>Ср</v>
      </c>
      <c r="C10" s="78">
        <v>0.4513888888888889</v>
      </c>
      <c r="D10" s="77" t="s">
        <v>15</v>
      </c>
      <c r="E10" s="77" t="s">
        <v>54</v>
      </c>
      <c r="F10" s="77" t="s">
        <v>24</v>
      </c>
      <c r="G10" s="77"/>
      <c r="H10" s="84"/>
      <c r="I10" s="84"/>
      <c r="J10" s="77" t="s">
        <v>92</v>
      </c>
      <c r="K10" s="77">
        <v>2</v>
      </c>
      <c r="L10" s="77" t="s">
        <v>64</v>
      </c>
    </row>
    <row r="11" spans="1:17" x14ac:dyDescent="0.25">
      <c r="A11" s="85">
        <v>43712</v>
      </c>
      <c r="B11" s="77" t="str">
        <f t="shared" si="0"/>
        <v>Ср</v>
      </c>
      <c r="C11" s="78">
        <v>0.5625</v>
      </c>
      <c r="D11" s="77" t="s">
        <v>15</v>
      </c>
      <c r="E11" s="77" t="s">
        <v>54</v>
      </c>
      <c r="F11" s="77" t="s">
        <v>24</v>
      </c>
      <c r="G11" s="77"/>
      <c r="H11" s="84"/>
      <c r="I11" s="84"/>
      <c r="J11" s="77" t="s">
        <v>90</v>
      </c>
      <c r="K11" s="77">
        <v>1</v>
      </c>
      <c r="L11" s="77" t="s">
        <v>63</v>
      </c>
    </row>
    <row r="12" spans="1:17" x14ac:dyDescent="0.25">
      <c r="A12" s="85">
        <v>43712</v>
      </c>
      <c r="B12" s="77" t="str">
        <f t="shared" si="0"/>
        <v>Ср</v>
      </c>
      <c r="C12" s="78">
        <v>0.59375</v>
      </c>
      <c r="D12" s="77" t="s">
        <v>15</v>
      </c>
      <c r="E12" s="77" t="s">
        <v>54</v>
      </c>
      <c r="F12" s="77" t="s">
        <v>24</v>
      </c>
      <c r="G12" s="77"/>
      <c r="H12" s="84"/>
      <c r="I12" s="84"/>
      <c r="J12" s="77" t="s">
        <v>90</v>
      </c>
      <c r="K12" s="77">
        <v>1</v>
      </c>
      <c r="L12" s="77" t="s">
        <v>64</v>
      </c>
    </row>
    <row r="13" spans="1:17" x14ac:dyDescent="0.25">
      <c r="A13" s="85">
        <v>43713</v>
      </c>
      <c r="B13" s="77" t="s">
        <v>70</v>
      </c>
      <c r="C13" s="78">
        <v>0.41666666666666669</v>
      </c>
      <c r="D13" s="77" t="s">
        <v>14</v>
      </c>
      <c r="E13" s="77" t="s">
        <v>54</v>
      </c>
      <c r="F13" s="77" t="s">
        <v>24</v>
      </c>
      <c r="G13" s="77"/>
      <c r="H13" s="84"/>
      <c r="I13" s="84"/>
      <c r="J13" s="77" t="s">
        <v>90</v>
      </c>
      <c r="K13" s="77">
        <v>2</v>
      </c>
      <c r="L13" s="77" t="s">
        <v>63</v>
      </c>
    </row>
    <row r="14" spans="1:17" x14ac:dyDescent="0.25">
      <c r="A14" s="85">
        <v>43713</v>
      </c>
      <c r="B14" s="77" t="str">
        <f t="shared" ref="B14:B20" si="1">TEXT(A14,"ддд")</f>
        <v>Чт</v>
      </c>
      <c r="C14" s="78">
        <v>0.4861111111111111</v>
      </c>
      <c r="D14" s="77" t="s">
        <v>14</v>
      </c>
      <c r="E14" s="77" t="s">
        <v>54</v>
      </c>
      <c r="F14" s="77" t="s">
        <v>24</v>
      </c>
      <c r="G14" s="77"/>
      <c r="H14" s="84"/>
      <c r="I14" s="84"/>
      <c r="J14" s="77" t="s">
        <v>90</v>
      </c>
      <c r="K14" s="77">
        <v>2</v>
      </c>
      <c r="L14" s="77" t="s">
        <v>64</v>
      </c>
    </row>
    <row r="15" spans="1:17" x14ac:dyDescent="0.25">
      <c r="A15" s="85">
        <v>43713</v>
      </c>
      <c r="B15" s="77" t="s">
        <v>70</v>
      </c>
      <c r="C15" s="78">
        <v>0.41666666666666669</v>
      </c>
      <c r="D15" s="77" t="s">
        <v>15</v>
      </c>
      <c r="E15" s="77" t="s">
        <v>54</v>
      </c>
      <c r="F15" s="77">
        <v>22</v>
      </c>
      <c r="G15" s="77"/>
      <c r="H15" s="84"/>
      <c r="I15" s="84"/>
      <c r="J15" s="77" t="s">
        <v>91</v>
      </c>
      <c r="K15" s="77">
        <v>2</v>
      </c>
      <c r="L15" s="77" t="s">
        <v>63</v>
      </c>
    </row>
    <row r="16" spans="1:17" x14ac:dyDescent="0.25">
      <c r="A16" s="85">
        <v>43713</v>
      </c>
      <c r="B16" s="77" t="str">
        <f t="shared" si="1"/>
        <v>Чт</v>
      </c>
      <c r="C16" s="78">
        <v>0.4861111111111111</v>
      </c>
      <c r="D16" s="77" t="s">
        <v>15</v>
      </c>
      <c r="E16" s="77" t="s">
        <v>54</v>
      </c>
      <c r="F16" s="77">
        <v>22</v>
      </c>
      <c r="G16" s="77"/>
      <c r="H16" s="84"/>
      <c r="I16" s="84"/>
      <c r="J16" s="77" t="s">
        <v>91</v>
      </c>
      <c r="K16" s="77">
        <v>2</v>
      </c>
      <c r="L16" s="77" t="s">
        <v>64</v>
      </c>
    </row>
    <row r="17" spans="1:12" x14ac:dyDescent="0.25">
      <c r="A17" s="85">
        <v>43714</v>
      </c>
      <c r="B17" s="77" t="str">
        <f t="shared" si="1"/>
        <v>Пт</v>
      </c>
      <c r="C17" s="78">
        <v>0.41666666666666669</v>
      </c>
      <c r="D17" s="77" t="s">
        <v>14</v>
      </c>
      <c r="E17" s="77" t="s">
        <v>54</v>
      </c>
      <c r="F17" s="77" t="s">
        <v>24</v>
      </c>
      <c r="G17" s="77"/>
      <c r="H17" s="84"/>
      <c r="I17" s="84"/>
      <c r="J17" s="77" t="s">
        <v>90</v>
      </c>
      <c r="K17" s="77">
        <v>1</v>
      </c>
      <c r="L17" s="77" t="s">
        <v>67</v>
      </c>
    </row>
    <row r="18" spans="1:12" x14ac:dyDescent="0.25">
      <c r="A18" s="85">
        <v>43714</v>
      </c>
      <c r="B18" s="77" t="str">
        <f t="shared" si="1"/>
        <v>Пт</v>
      </c>
      <c r="C18" s="78">
        <v>0.41666666666666669</v>
      </c>
      <c r="D18" s="77" t="s">
        <v>15</v>
      </c>
      <c r="E18" s="77" t="s">
        <v>54</v>
      </c>
      <c r="F18" s="77">
        <v>22</v>
      </c>
      <c r="G18" s="77"/>
      <c r="H18" s="84"/>
      <c r="I18" s="84"/>
      <c r="J18" s="77" t="s">
        <v>91</v>
      </c>
      <c r="K18" s="77">
        <v>1</v>
      </c>
      <c r="L18" s="77" t="s">
        <v>63</v>
      </c>
    </row>
    <row r="19" spans="1:12" x14ac:dyDescent="0.25">
      <c r="A19" s="85">
        <v>43714</v>
      </c>
      <c r="B19" s="77" t="str">
        <f t="shared" si="1"/>
        <v>Пт</v>
      </c>
      <c r="C19" s="78">
        <v>0.4513888888888889</v>
      </c>
      <c r="D19" s="77" t="s">
        <v>15</v>
      </c>
      <c r="E19" s="77" t="s">
        <v>54</v>
      </c>
      <c r="F19" s="77">
        <v>22</v>
      </c>
      <c r="G19" s="77"/>
      <c r="H19" s="84"/>
      <c r="I19" s="84"/>
      <c r="J19" s="77" t="s">
        <v>91</v>
      </c>
      <c r="K19" s="77">
        <v>2</v>
      </c>
      <c r="L19" s="77" t="s">
        <v>64</v>
      </c>
    </row>
    <row r="20" spans="1:12" x14ac:dyDescent="0.25">
      <c r="A20" s="85">
        <v>43715</v>
      </c>
      <c r="B20" s="77" t="str">
        <f t="shared" si="1"/>
        <v>Сб</v>
      </c>
      <c r="C20" s="78">
        <v>0.41666666666666669</v>
      </c>
      <c r="D20" s="77" t="s">
        <v>9</v>
      </c>
      <c r="E20" s="77" t="s">
        <v>54</v>
      </c>
      <c r="F20" s="77" t="s">
        <v>95</v>
      </c>
      <c r="G20" s="77"/>
      <c r="H20" s="84"/>
      <c r="I20" s="84"/>
      <c r="J20" s="77"/>
      <c r="K20" s="77"/>
      <c r="L20" s="77"/>
    </row>
    <row r="21" spans="1:12" x14ac:dyDescent="0.25">
      <c r="A21" s="85"/>
      <c r="B21" s="77"/>
      <c r="C21" s="78"/>
      <c r="D21" s="77"/>
      <c r="E21" s="77"/>
      <c r="F21" s="77"/>
      <c r="G21" s="77"/>
      <c r="H21" s="84"/>
      <c r="I21" s="84"/>
      <c r="J21" s="77"/>
      <c r="K21" s="77"/>
      <c r="L21" s="77"/>
    </row>
    <row r="22" spans="1:12" x14ac:dyDescent="0.25">
      <c r="A22" s="85"/>
      <c r="B22" s="77"/>
      <c r="C22" s="78"/>
      <c r="D22" s="77"/>
      <c r="E22" s="77"/>
      <c r="F22" s="77"/>
      <c r="G22" s="77"/>
      <c r="H22" s="84"/>
      <c r="I22" s="84"/>
      <c r="J22" s="77"/>
      <c r="K22" s="77"/>
      <c r="L22" s="77"/>
    </row>
    <row r="23" spans="1:12" x14ac:dyDescent="0.25">
      <c r="A23" s="85"/>
      <c r="B23" s="77"/>
      <c r="C23" s="78"/>
      <c r="D23" s="77"/>
      <c r="E23" s="77"/>
      <c r="F23" s="77"/>
      <c r="G23" s="77"/>
      <c r="H23" s="84"/>
      <c r="I23" s="84"/>
      <c r="J23" s="77"/>
      <c r="K23" s="77"/>
      <c r="L23" s="77"/>
    </row>
    <row r="24" spans="1:12" x14ac:dyDescent="0.25">
      <c r="A24" s="85"/>
      <c r="B24" s="77"/>
      <c r="C24" s="78"/>
      <c r="D24" s="77"/>
      <c r="E24" s="77"/>
      <c r="F24" s="77"/>
      <c r="G24" s="77"/>
      <c r="H24" s="84"/>
      <c r="I24" s="84"/>
      <c r="J24" s="77"/>
      <c r="K24" s="77"/>
      <c r="L24" s="77"/>
    </row>
    <row r="25" spans="1:12" x14ac:dyDescent="0.25">
      <c r="A25" s="85"/>
      <c r="B25" s="77"/>
      <c r="C25" s="78"/>
      <c r="D25" s="77"/>
      <c r="E25" s="77"/>
      <c r="F25" s="77"/>
      <c r="G25" s="77"/>
      <c r="H25" s="84"/>
      <c r="I25" s="84"/>
      <c r="J25" s="77"/>
      <c r="K25" s="77"/>
      <c r="L25" s="77"/>
    </row>
    <row r="26" spans="1:12" x14ac:dyDescent="0.25">
      <c r="A26" s="85"/>
      <c r="B26" s="77"/>
      <c r="C26" s="78"/>
      <c r="D26" s="77"/>
      <c r="E26" s="77"/>
      <c r="F26" s="77"/>
      <c r="G26" s="77"/>
      <c r="H26" s="84"/>
      <c r="I26" s="84"/>
      <c r="J26" s="77"/>
      <c r="K26" s="77"/>
      <c r="L26" s="77"/>
    </row>
    <row r="27" spans="1:12" x14ac:dyDescent="0.25">
      <c r="A27" s="85"/>
      <c r="B27" s="77"/>
      <c r="C27" s="78"/>
      <c r="D27" s="77"/>
      <c r="E27" s="77"/>
      <c r="F27" s="77"/>
      <c r="G27" s="77"/>
      <c r="H27" s="84"/>
      <c r="I27" s="84"/>
      <c r="J27" s="77"/>
      <c r="K27" s="77"/>
      <c r="L27" s="77"/>
    </row>
    <row r="28" spans="1:12" x14ac:dyDescent="0.25">
      <c r="E28" s="79"/>
    </row>
    <row r="31" spans="1:12" x14ac:dyDescent="0.25">
      <c r="H31" s="10"/>
      <c r="I31" s="10"/>
    </row>
  </sheetData>
  <sheetProtection formatCells="0" formatColumns="0" formatRows="0" insertColumns="0" insertRows="0" insertHyperlinks="0" deleteColumns="0" deleteRows="0" sort="0" autoFilter="0" pivotTables="0"/>
  <autoFilter ref="A2:L2"/>
  <mergeCells count="1">
    <mergeCell ref="A1:Q1"/>
  </mergeCells>
  <conditionalFormatting sqref="D3:D6">
    <cfRule type="cellIs" priority="1" operator="equal">
      <formula>$C$3</formula>
    </cfRule>
  </conditionalFormatting>
  <conditionalFormatting sqref="D7:D8">
    <cfRule type="duplicateValues" dxfId="5" priority="9"/>
  </conditionalFormatting>
  <conditionalFormatting sqref="D3:D27">
    <cfRule type="duplicateValues" dxfId="0" priority="16"/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списки!$A$3:$A$9</xm:f>
          </x14:formula1>
          <xm:sqref>E25:E27 D3:D27</xm:sqref>
        </x14:dataValidation>
        <x14:dataValidation type="list" allowBlank="1" showInputMessage="1" showErrorMessage="1">
          <x14:formula1>
            <xm:f>списки!$D$3:$D$13</xm:f>
          </x14:formula1>
          <xm:sqref>C7:C27 C2:C5</xm:sqref>
        </x14:dataValidation>
        <x14:dataValidation type="list" allowBlank="1" showInputMessage="1" showErrorMessage="1">
          <x14:formula1>
            <xm:f>списки!$D$3:$D$14</xm:f>
          </x14:formula1>
          <xm:sqref>C6</xm:sqref>
        </x14:dataValidation>
        <x14:dataValidation type="list" allowBlank="1" showInputMessage="1" showErrorMessage="1">
          <x14:formula1>
            <xm:f>списки!$L$3:$L$13</xm:f>
          </x14:formula1>
          <xm:sqref>J3:J27</xm:sqref>
        </x14:dataValidation>
        <x14:dataValidation type="list" allowBlank="1" showInputMessage="1" showErrorMessage="1">
          <x14:formula1>
            <xm:f>списки!$M$3:$M$8</xm:f>
          </x14:formula1>
          <xm:sqref>K3:K27</xm:sqref>
        </x14:dataValidation>
        <x14:dataValidation type="list" allowBlank="1" showInputMessage="1" showErrorMessage="1">
          <x14:formula1>
            <xm:f>списки!$N$3:$N$9</xm:f>
          </x14:formula1>
          <xm:sqref>L1:L1048576</xm:sqref>
        </x14:dataValidation>
        <x14:dataValidation type="list" allowBlank="1" showInputMessage="1" showErrorMessage="1">
          <x14:formula1>
            <xm:f>списки!$I$3:$I$5</xm:f>
          </x14:formula1>
          <xm:sqref>E3:E24</xm:sqref>
        </x14:dataValidation>
        <x14:dataValidation type="list" allowBlank="1" showInputMessage="1" showErrorMessage="1">
          <x14:formula1>
            <xm:f>списки!$G$3:$G$15</xm:f>
          </x14:formula1>
          <xm:sqref>F3:F27</xm:sqref>
        </x14:dataValidation>
        <x14:dataValidation type="list" allowBlank="1" showInputMessage="1" showErrorMessage="1">
          <x14:formula1>
            <xm:f>списки!$C$3:$C$8</xm:f>
          </x14:formula1>
          <xm:sqref>B3:B27</xm:sqref>
        </x14:dataValidation>
        <x14:dataValidation type="list" allowBlank="1" showInputMessage="1" showErrorMessage="1">
          <x14:formula1>
            <xm:f>списки!$E$3:$E$9</xm:f>
          </x14:formula1>
          <xm:sqref>G3:G27</xm:sqref>
        </x14:dataValidation>
        <x14:dataValidation type="list" allowBlank="1" showInputMessage="1" showErrorMessage="1">
          <x14:formula1>
            <xm:f>списки!$H$3:$H$19</xm:f>
          </x14:formula1>
          <xm:sqref>H3:H27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topLeftCell="A3" workbookViewId="0">
      <selection activeCell="M14" sqref="M14"/>
    </sheetView>
  </sheetViews>
  <sheetFormatPr defaultRowHeight="15" x14ac:dyDescent="0.25"/>
  <cols>
    <col min="1" max="1" width="4.85546875" customWidth="1"/>
    <col min="2" max="2" width="13.7109375" customWidth="1"/>
    <col min="3" max="3" width="9.42578125" customWidth="1"/>
    <col min="4" max="4" width="4.85546875" bestFit="1" customWidth="1"/>
    <col min="5" max="5" width="11.42578125" customWidth="1"/>
    <col min="6" max="6" width="7.7109375" customWidth="1"/>
    <col min="7" max="7" width="7.5703125" bestFit="1" customWidth="1"/>
    <col min="8" max="8" width="7" bestFit="1" customWidth="1"/>
    <col min="9" max="9" width="11.7109375" bestFit="1" customWidth="1"/>
    <col min="10" max="10" width="6.28515625" customWidth="1"/>
    <col min="11" max="12" width="4.85546875" customWidth="1"/>
    <col min="13" max="13" width="11.7109375" bestFit="1" customWidth="1"/>
    <col min="14" max="14" width="5.140625" customWidth="1"/>
    <col min="15" max="16" width="4.85546875" customWidth="1"/>
    <col min="17" max="17" width="11.7109375" bestFit="1" customWidth="1"/>
    <col min="18" max="18" width="5.140625" customWidth="1"/>
    <col min="19" max="19" width="2.42578125" customWidth="1"/>
    <col min="20" max="20" width="2.7109375" bestFit="1" customWidth="1"/>
    <col min="21" max="21" width="2.42578125" customWidth="1"/>
    <col min="22" max="22" width="3.42578125" customWidth="1"/>
    <col min="23" max="23" width="5" customWidth="1"/>
    <col min="24" max="24" width="2.7109375" bestFit="1" customWidth="1"/>
    <col min="25" max="25" width="2.42578125" customWidth="1"/>
    <col min="26" max="26" width="3.7109375" customWidth="1"/>
    <col min="27" max="33" width="2.42578125" customWidth="1"/>
    <col min="34" max="34" width="14.140625" customWidth="1"/>
    <col min="35" max="35" width="7.42578125" customWidth="1"/>
    <col min="36" max="36" width="6.5703125" customWidth="1"/>
    <col min="37" max="37" width="17.140625" customWidth="1"/>
    <col min="38" max="38" width="10.28515625" customWidth="1"/>
  </cols>
  <sheetData>
    <row r="1" spans="1:40" s="23" customFormat="1" ht="15" customHeight="1" x14ac:dyDescent="0.2">
      <c r="A1" s="116">
        <f>DATE(AL18,AL20,1)</f>
        <v>43709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21"/>
      <c r="P1" s="21"/>
      <c r="Q1" s="21"/>
      <c r="R1" s="21"/>
      <c r="S1" s="117">
        <f>DATE(YEAR(A1),MONTH(A1)-1,1)</f>
        <v>43678</v>
      </c>
      <c r="T1" s="117"/>
      <c r="U1" s="117"/>
      <c r="V1" s="117"/>
      <c r="W1" s="117"/>
      <c r="X1" s="117"/>
      <c r="Y1" s="117"/>
      <c r="Z1" s="22"/>
      <c r="AA1" s="117">
        <f>DATE(YEAR(A1),MONTH(A1)+1,1)</f>
        <v>43739</v>
      </c>
      <c r="AB1" s="117"/>
      <c r="AC1" s="117"/>
      <c r="AD1" s="117"/>
      <c r="AE1" s="117"/>
      <c r="AF1" s="117"/>
      <c r="AG1" s="117"/>
      <c r="AH1" s="22"/>
      <c r="AI1" s="22"/>
    </row>
    <row r="2" spans="1:40" s="23" customFormat="1" ht="11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21"/>
      <c r="P2" s="21"/>
      <c r="Q2" s="21"/>
      <c r="R2" s="21"/>
      <c r="S2" s="24" t="str">
        <f>INDEX({"S";"M";"T";"W";"T";"F";"S"},1+MOD(start_day+1-2,7))</f>
        <v>S</v>
      </c>
      <c r="T2" s="24" t="str">
        <f>INDEX({"S";"M";"T";"W";"T";"F";"S"},1+MOD(start_day+2-2,7))</f>
        <v>M</v>
      </c>
      <c r="U2" s="24" t="str">
        <f>INDEX({"S";"M";"T";"W";"T";"F";"S"},1+MOD(start_day+3-2,7))</f>
        <v>T</v>
      </c>
      <c r="V2" s="24" t="str">
        <f>INDEX({"S";"M";"T";"W";"T";"F";"S"},1+MOD(start_day+4-2,7))</f>
        <v>W</v>
      </c>
      <c r="W2" s="24" t="str">
        <f>INDEX({"S";"M";"T";"W";"T";"F";"S"},1+MOD(start_day+5-2,7))</f>
        <v>T</v>
      </c>
      <c r="X2" s="24" t="str">
        <f>INDEX({"S";"M";"T";"W";"T";"F";"S"},1+MOD(start_day+6-2,7))</f>
        <v>F</v>
      </c>
      <c r="Y2" s="24" t="str">
        <f>INDEX({"S";"M";"T";"W";"T";"F";"S"},1+MOD(start_day+7-2,7))</f>
        <v>S</v>
      </c>
      <c r="Z2" s="22"/>
      <c r="AA2" s="24" t="str">
        <f>INDEX({"S";"M";"T";"W";"T";"F";"S"},1+MOD(start_day+1-2,7))</f>
        <v>S</v>
      </c>
      <c r="AB2" s="24" t="str">
        <f>INDEX({"S";"M";"T";"W";"T";"F";"S"},1+MOD(start_day+2-2,7))</f>
        <v>M</v>
      </c>
      <c r="AC2" s="24" t="str">
        <f>INDEX({"S";"M";"T";"W";"T";"F";"S"},1+MOD(start_day+3-2,7))</f>
        <v>T</v>
      </c>
      <c r="AD2" s="24" t="str">
        <f>INDEX({"S";"M";"T";"W";"T";"F";"S"},1+MOD(start_day+4-2,7))</f>
        <v>W</v>
      </c>
      <c r="AE2" s="24" t="str">
        <f>INDEX({"S";"M";"T";"W";"T";"F";"S"},1+MOD(start_day+5-2,7))</f>
        <v>T</v>
      </c>
      <c r="AF2" s="24" t="str">
        <f>INDEX({"S";"M";"T";"W";"T";"F";"S"},1+MOD(start_day+6-2,7))</f>
        <v>F</v>
      </c>
      <c r="AG2" s="24" t="str">
        <f>INDEX({"S";"M";"T";"W";"T";"F";"S"},1+MOD(start_day+7-2,7))</f>
        <v>S</v>
      </c>
      <c r="AH2" s="22"/>
      <c r="AI2" s="22"/>
    </row>
    <row r="3" spans="1:40" s="27" customFormat="1" ht="9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21"/>
      <c r="P3" s="21"/>
      <c r="Q3" s="21"/>
      <c r="R3" s="21"/>
      <c r="S3" s="25" t="str">
        <f t="shared" ref="S3:Y8" si="0">IF(MONTH($S$1)&lt;&gt;MONTH($S$1-(WEEKDAY($S$1,1)-(start_day-1))-IF((WEEKDAY($S$1,1)-(start_day-1))&lt;=0,7,0)+(ROW(S3)-ROW($S$3))*7+(COLUMN(S3)-COLUMN($S$3)+1)),"",$S$1-(WEEKDAY($S$1,1)-(start_day-1))-IF((WEEKDAY($S$1,1)-(start_day-1))&lt;=0,7,0)+(ROW(S3)-ROW($S$3))*7+(COLUMN(S3)-COLUMN($S$3)+1))</f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>
        <f t="shared" si="0"/>
        <v>43678</v>
      </c>
      <c r="X3" s="25">
        <f t="shared" si="0"/>
        <v>43679</v>
      </c>
      <c r="Y3" s="25">
        <f t="shared" si="0"/>
        <v>43680</v>
      </c>
      <c r="Z3" s="22"/>
      <c r="AA3" s="25" t="str">
        <f t="shared" ref="AA3:AG8" si="1">IF(MONTH($AA$1)&lt;&gt;MONTH($AA$1-(WEEKDAY($AA$1,1)-(start_day-1))-IF((WEEKDAY($AA$1,1)-(start_day-1))&lt;=0,7,0)+(ROW(AA3)-ROW($AA$3))*7+(COLUMN(AA3)-COLUMN($AA$3)+1)),"",$AA$1-(WEEKDAY($AA$1,1)-(start_day-1))-IF((WEEKDAY($AA$1,1)-(start_day-1))&lt;=0,7,0)+(ROW(AA3)-ROW($AA$3))*7+(COLUMN(AA3)-COLUMN($AA$3)+1))</f>
        <v/>
      </c>
      <c r="AB3" s="25" t="str">
        <f t="shared" si="1"/>
        <v/>
      </c>
      <c r="AC3" s="25">
        <f t="shared" si="1"/>
        <v>43739</v>
      </c>
      <c r="AD3" s="25">
        <f t="shared" si="1"/>
        <v>43740</v>
      </c>
      <c r="AE3" s="25">
        <f t="shared" si="1"/>
        <v>43741</v>
      </c>
      <c r="AF3" s="25">
        <f t="shared" si="1"/>
        <v>43742</v>
      </c>
      <c r="AG3" s="25">
        <f t="shared" si="1"/>
        <v>43743</v>
      </c>
      <c r="AH3" s="26"/>
      <c r="AI3" s="26"/>
      <c r="AJ3" s="23"/>
      <c r="AK3" s="23"/>
      <c r="AL3" s="23"/>
      <c r="AM3" s="23"/>
    </row>
    <row r="4" spans="1:40" s="27" customFormat="1" ht="9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21"/>
      <c r="P4" s="21"/>
      <c r="Q4" s="21"/>
      <c r="R4" s="21"/>
      <c r="S4" s="25">
        <f t="shared" si="0"/>
        <v>43681</v>
      </c>
      <c r="T4" s="25">
        <f t="shared" si="0"/>
        <v>43682</v>
      </c>
      <c r="U4" s="25">
        <f t="shared" si="0"/>
        <v>43683</v>
      </c>
      <c r="V4" s="25">
        <f t="shared" si="0"/>
        <v>43684</v>
      </c>
      <c r="W4" s="25">
        <f t="shared" si="0"/>
        <v>43685</v>
      </c>
      <c r="X4" s="25">
        <f t="shared" si="0"/>
        <v>43686</v>
      </c>
      <c r="Y4" s="25">
        <f t="shared" si="0"/>
        <v>43687</v>
      </c>
      <c r="Z4" s="22"/>
      <c r="AA4" s="25">
        <f t="shared" si="1"/>
        <v>43744</v>
      </c>
      <c r="AB4" s="25">
        <f t="shared" si="1"/>
        <v>43745</v>
      </c>
      <c r="AC4" s="25">
        <f t="shared" si="1"/>
        <v>43746</v>
      </c>
      <c r="AD4" s="25">
        <f t="shared" si="1"/>
        <v>43747</v>
      </c>
      <c r="AE4" s="25">
        <f t="shared" si="1"/>
        <v>43748</v>
      </c>
      <c r="AF4" s="25">
        <f t="shared" si="1"/>
        <v>43749</v>
      </c>
      <c r="AG4" s="25">
        <f t="shared" si="1"/>
        <v>43750</v>
      </c>
      <c r="AH4" s="26"/>
      <c r="AI4" s="26"/>
      <c r="AJ4" s="23"/>
      <c r="AK4" s="23"/>
      <c r="AL4" s="23"/>
      <c r="AM4" s="23"/>
    </row>
    <row r="5" spans="1:40" s="27" customFormat="1" ht="9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1"/>
      <c r="P5" s="21"/>
      <c r="Q5" s="21"/>
      <c r="R5" s="21"/>
      <c r="S5" s="25">
        <f t="shared" si="0"/>
        <v>43688</v>
      </c>
      <c r="T5" s="25">
        <f t="shared" si="0"/>
        <v>43689</v>
      </c>
      <c r="U5" s="25">
        <f t="shared" si="0"/>
        <v>43690</v>
      </c>
      <c r="V5" s="25">
        <f t="shared" si="0"/>
        <v>43691</v>
      </c>
      <c r="W5" s="25">
        <f t="shared" si="0"/>
        <v>43692</v>
      </c>
      <c r="X5" s="25">
        <f t="shared" si="0"/>
        <v>43693</v>
      </c>
      <c r="Y5" s="25">
        <f t="shared" si="0"/>
        <v>43694</v>
      </c>
      <c r="Z5" s="22"/>
      <c r="AA5" s="25">
        <f t="shared" si="1"/>
        <v>43751</v>
      </c>
      <c r="AB5" s="25">
        <f t="shared" si="1"/>
        <v>43752</v>
      </c>
      <c r="AC5" s="25">
        <f t="shared" si="1"/>
        <v>43753</v>
      </c>
      <c r="AD5" s="25">
        <f t="shared" si="1"/>
        <v>43754</v>
      </c>
      <c r="AE5" s="25">
        <f t="shared" si="1"/>
        <v>43755</v>
      </c>
      <c r="AF5" s="25">
        <f t="shared" si="1"/>
        <v>43756</v>
      </c>
      <c r="AG5" s="25">
        <f t="shared" si="1"/>
        <v>43757</v>
      </c>
      <c r="AH5" s="26"/>
      <c r="AI5" s="26"/>
      <c r="AJ5" s="23"/>
      <c r="AK5" s="23"/>
      <c r="AL5" s="23"/>
      <c r="AM5" s="23"/>
    </row>
    <row r="6" spans="1:40" s="27" customFormat="1" ht="9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21"/>
      <c r="P6" s="21"/>
      <c r="Q6" s="21"/>
      <c r="R6" s="21"/>
      <c r="S6" s="25">
        <f t="shared" si="0"/>
        <v>43695</v>
      </c>
      <c r="T6" s="25">
        <f t="shared" si="0"/>
        <v>43696</v>
      </c>
      <c r="U6" s="25">
        <f t="shared" si="0"/>
        <v>43697</v>
      </c>
      <c r="V6" s="25">
        <f t="shared" si="0"/>
        <v>43698</v>
      </c>
      <c r="W6" s="25">
        <f t="shared" si="0"/>
        <v>43699</v>
      </c>
      <c r="X6" s="25">
        <f t="shared" si="0"/>
        <v>43700</v>
      </c>
      <c r="Y6" s="25">
        <f t="shared" si="0"/>
        <v>43701</v>
      </c>
      <c r="Z6" s="22"/>
      <c r="AA6" s="25">
        <f t="shared" si="1"/>
        <v>43758</v>
      </c>
      <c r="AB6" s="25">
        <f t="shared" si="1"/>
        <v>43759</v>
      </c>
      <c r="AC6" s="25">
        <f t="shared" si="1"/>
        <v>43760</v>
      </c>
      <c r="AD6" s="25">
        <f t="shared" si="1"/>
        <v>43761</v>
      </c>
      <c r="AE6" s="25">
        <f t="shared" si="1"/>
        <v>43762</v>
      </c>
      <c r="AF6" s="25">
        <f t="shared" si="1"/>
        <v>43763</v>
      </c>
      <c r="AG6" s="25">
        <f t="shared" si="1"/>
        <v>43764</v>
      </c>
      <c r="AH6" s="26"/>
      <c r="AI6" s="26"/>
      <c r="AJ6" s="23"/>
      <c r="AK6" s="23"/>
      <c r="AL6" s="23"/>
      <c r="AM6" s="23"/>
    </row>
    <row r="7" spans="1:40" s="27" customFormat="1" ht="9" customHeight="1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21"/>
      <c r="P7" s="21"/>
      <c r="Q7" s="21"/>
      <c r="R7" s="21"/>
      <c r="S7" s="25">
        <f t="shared" si="0"/>
        <v>43702</v>
      </c>
      <c r="T7" s="25">
        <f t="shared" si="0"/>
        <v>43703</v>
      </c>
      <c r="U7" s="25">
        <f t="shared" si="0"/>
        <v>43704</v>
      </c>
      <c r="V7" s="25">
        <f t="shared" si="0"/>
        <v>43705</v>
      </c>
      <c r="W7" s="25">
        <f t="shared" si="0"/>
        <v>43706</v>
      </c>
      <c r="X7" s="25">
        <f t="shared" si="0"/>
        <v>43707</v>
      </c>
      <c r="Y7" s="25">
        <f t="shared" si="0"/>
        <v>43708</v>
      </c>
      <c r="Z7" s="22"/>
      <c r="AA7" s="25">
        <f t="shared" si="1"/>
        <v>43765</v>
      </c>
      <c r="AB7" s="25">
        <f t="shared" si="1"/>
        <v>43766</v>
      </c>
      <c r="AC7" s="25">
        <f t="shared" si="1"/>
        <v>43767</v>
      </c>
      <c r="AD7" s="25">
        <f t="shared" si="1"/>
        <v>43768</v>
      </c>
      <c r="AE7" s="25">
        <f t="shared" si="1"/>
        <v>43769</v>
      </c>
      <c r="AF7" s="25" t="str">
        <f t="shared" si="1"/>
        <v/>
      </c>
      <c r="AG7" s="25" t="str">
        <f t="shared" si="1"/>
        <v/>
      </c>
      <c r="AH7" s="26"/>
      <c r="AI7" s="26"/>
      <c r="AJ7" s="23"/>
      <c r="AK7" s="23"/>
      <c r="AL7" s="23"/>
      <c r="AM7" s="23"/>
    </row>
    <row r="8" spans="1:40" s="32" customFormat="1" ht="9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  <c r="P8" s="29"/>
      <c r="Q8" s="29"/>
      <c r="R8" s="29"/>
      <c r="S8" s="25" t="str">
        <f t="shared" si="0"/>
        <v/>
      </c>
      <c r="T8" s="25" t="str">
        <f t="shared" si="0"/>
        <v/>
      </c>
      <c r="U8" s="25" t="str">
        <f t="shared" si="0"/>
        <v/>
      </c>
      <c r="V8" s="25" t="str">
        <f t="shared" si="0"/>
        <v/>
      </c>
      <c r="W8" s="25" t="str">
        <f t="shared" si="0"/>
        <v/>
      </c>
      <c r="X8" s="25" t="str">
        <f t="shared" si="0"/>
        <v/>
      </c>
      <c r="Y8" s="25" t="str">
        <f t="shared" si="0"/>
        <v/>
      </c>
      <c r="Z8" s="30"/>
      <c r="AA8" s="25" t="str">
        <f t="shared" si="1"/>
        <v/>
      </c>
      <c r="AB8" s="25" t="str">
        <f t="shared" si="1"/>
        <v/>
      </c>
      <c r="AC8" s="25" t="str">
        <f t="shared" si="1"/>
        <v/>
      </c>
      <c r="AD8" s="25" t="str">
        <f t="shared" si="1"/>
        <v/>
      </c>
      <c r="AE8" s="25" t="str">
        <f t="shared" si="1"/>
        <v/>
      </c>
      <c r="AF8" s="25" t="str">
        <f t="shared" si="1"/>
        <v/>
      </c>
      <c r="AG8" s="25" t="str">
        <f t="shared" si="1"/>
        <v/>
      </c>
      <c r="AH8" s="31"/>
    </row>
    <row r="9" spans="1:40" s="33" customFormat="1" ht="21" customHeight="1" x14ac:dyDescent="0.25">
      <c r="A9" s="118">
        <f>A10</f>
        <v>43709</v>
      </c>
      <c r="B9" s="119"/>
      <c r="C9" s="119">
        <f>C10</f>
        <v>43710</v>
      </c>
      <c r="D9" s="119"/>
      <c r="E9" s="119"/>
      <c r="F9" s="119"/>
      <c r="G9" s="119">
        <f>G10</f>
        <v>43711</v>
      </c>
      <c r="H9" s="119"/>
      <c r="I9" s="119"/>
      <c r="J9" s="119"/>
      <c r="K9" s="119">
        <f>K10</f>
        <v>43712</v>
      </c>
      <c r="L9" s="119"/>
      <c r="M9" s="119"/>
      <c r="N9" s="119"/>
      <c r="O9" s="119">
        <f>O10</f>
        <v>43713</v>
      </c>
      <c r="P9" s="119"/>
      <c r="Q9" s="119"/>
      <c r="R9" s="119"/>
      <c r="S9" s="119">
        <f>S10</f>
        <v>43714</v>
      </c>
      <c r="T9" s="119"/>
      <c r="U9" s="119"/>
      <c r="V9" s="119"/>
      <c r="W9" s="119"/>
      <c r="X9" s="119"/>
      <c r="Y9" s="119"/>
      <c r="Z9" s="119"/>
      <c r="AA9" s="119">
        <f>AA10</f>
        <v>43715</v>
      </c>
      <c r="AB9" s="119"/>
      <c r="AC9" s="119"/>
      <c r="AD9" s="119"/>
      <c r="AE9" s="119"/>
      <c r="AF9" s="119"/>
      <c r="AG9" s="119"/>
      <c r="AH9" s="120"/>
      <c r="AJ9" s="34"/>
      <c r="AK9" s="34"/>
      <c r="AL9" s="34"/>
      <c r="AM9" s="34"/>
      <c r="AN9" s="34"/>
    </row>
    <row r="10" spans="1:40" s="33" customFormat="1" ht="18.75" x14ac:dyDescent="0.25">
      <c r="A10" s="35">
        <f>$A$1-(WEEKDAY($A$1,1)-(start_day-1))-IF((WEEKDAY($A$1,1)-(start_day-1))&lt;=0,7,0)+1</f>
        <v>43709</v>
      </c>
      <c r="B10" s="36"/>
      <c r="C10" s="71">
        <v>43710</v>
      </c>
      <c r="D10" s="107"/>
      <c r="E10" s="107"/>
      <c r="F10" s="114"/>
      <c r="G10" s="37">
        <v>43711</v>
      </c>
      <c r="H10" s="107"/>
      <c r="I10" s="107"/>
      <c r="J10" s="114"/>
      <c r="K10" s="37">
        <f>G10+1</f>
        <v>43712</v>
      </c>
      <c r="L10" s="107"/>
      <c r="M10" s="107"/>
      <c r="N10" s="114"/>
      <c r="O10" s="37">
        <f>K10+1</f>
        <v>43713</v>
      </c>
      <c r="P10" s="107"/>
      <c r="Q10" s="107"/>
      <c r="R10" s="114"/>
      <c r="S10" s="106">
        <f>O10+1</f>
        <v>43714</v>
      </c>
      <c r="T10" s="107"/>
      <c r="U10" s="108"/>
      <c r="V10" s="108"/>
      <c r="W10" s="108"/>
      <c r="X10" s="108"/>
      <c r="Y10" s="108"/>
      <c r="Z10" s="109"/>
      <c r="AA10" s="110">
        <f>S10+1</f>
        <v>43715</v>
      </c>
      <c r="AB10" s="111"/>
      <c r="AC10" s="112"/>
      <c r="AD10" s="112"/>
      <c r="AE10" s="112"/>
      <c r="AF10" s="112"/>
      <c r="AG10" s="112"/>
      <c r="AH10" s="113"/>
      <c r="AI10" s="39"/>
      <c r="AJ10" s="40"/>
      <c r="AK10" s="40"/>
      <c r="AL10" s="40"/>
      <c r="AM10" s="40"/>
      <c r="AN10" s="40"/>
    </row>
    <row r="11" spans="1:40" s="33" customFormat="1" x14ac:dyDescent="0.25">
      <c r="A11" s="90"/>
      <c r="B11" s="91"/>
      <c r="C11" s="86" t="str">
        <f t="array" ref="C11">IF($C$10=расписание!$A$3:$A$100,расписание!$F3,"")</f>
        <v>23х</v>
      </c>
      <c r="D11" s="124">
        <f t="array" ref="D11">IF($C$10=расписание!$A$3:$A$100,расписание!$C3,"")</f>
        <v>0.41666666666666669</v>
      </c>
      <c r="E11" s="59" t="str">
        <f t="array" ref="E11">IF($C$10=расписание!$A$3:$A$100,расписание!$J3,"")</f>
        <v>Сочинский С.Ю.</v>
      </c>
      <c r="F11" s="59" t="str">
        <f t="array" ref="F11">IF($C$10=расписание!$A$3:$A$100,расписание!$D3,"")</f>
        <v>Ауд.18</v>
      </c>
      <c r="G11" s="86" t="str">
        <f t="array" ref="G11">IF($G$10=расписание!$A$3:$A$100,расписание!$F3,"")</f>
        <v/>
      </c>
      <c r="H11" s="124" t="str">
        <f t="array" ref="H11">IF($F$10=расписание!$A$3:$A$100,расписание!$C3,"")</f>
        <v/>
      </c>
      <c r="I11" s="59" t="str">
        <f t="array" ref="I11">IF($F$10=расписание!$A$3:$A$100,расписание!$J3,"")</f>
        <v/>
      </c>
      <c r="J11" s="59" t="str">
        <f>IF($F$10=расписание!$A$3:$A$100,расписание!$D3,"")</f>
        <v/>
      </c>
      <c r="K11" s="60" t="str">
        <f>расписание!$F9</f>
        <v>23х</v>
      </c>
      <c r="L11" s="68">
        <f>расписание!$C9</f>
        <v>0.41666666666666669</v>
      </c>
      <c r="M11" s="60" t="str">
        <f>расписание!$J9</f>
        <v>Сочинский С.Ю.</v>
      </c>
      <c r="N11" s="69" t="str">
        <f>расписание!$D9</f>
        <v>Ауд.18</v>
      </c>
      <c r="O11" s="70" t="str">
        <f>расписание!$F14</f>
        <v>23х</v>
      </c>
      <c r="P11" s="68">
        <f>расписание!$C14</f>
        <v>0.4861111111111111</v>
      </c>
      <c r="Q11" s="60" t="str">
        <f>расписание!$J14</f>
        <v>Кошоридзе Н.Г.</v>
      </c>
      <c r="R11" s="61" t="str">
        <f>расписание!$D14</f>
        <v>Ауд.16</v>
      </c>
      <c r="S11" s="93">
        <f>расписание!$F18</f>
        <v>22</v>
      </c>
      <c r="T11" s="94">
        <f>расписание!$C9</f>
        <v>0.41666666666666669</v>
      </c>
      <c r="U11" s="115">
        <f>расписание!$C18</f>
        <v>0.41666666666666669</v>
      </c>
      <c r="V11" s="115" t="str">
        <f>расписание!$D9</f>
        <v>Ауд.18</v>
      </c>
      <c r="W11" s="94" t="str">
        <f>расписание!$J18</f>
        <v>Кусин А.О.</v>
      </c>
      <c r="X11" s="94">
        <f>расписание!$C9</f>
        <v>0.41666666666666669</v>
      </c>
      <c r="Y11" s="94" t="str">
        <f>расписание!$D18</f>
        <v>Ауд.18</v>
      </c>
      <c r="Z11" s="95" t="str">
        <f>расписание!$D9</f>
        <v>Ауд.18</v>
      </c>
      <c r="AA11" s="90"/>
      <c r="AB11" s="91"/>
      <c r="AC11" s="91"/>
      <c r="AD11" s="91"/>
      <c r="AE11" s="91"/>
      <c r="AF11" s="91"/>
      <c r="AG11" s="91"/>
      <c r="AH11" s="92"/>
      <c r="AI11" s="39"/>
    </row>
    <row r="12" spans="1:40" s="33" customFormat="1" x14ac:dyDescent="0.25">
      <c r="A12" s="90"/>
      <c r="B12" s="91"/>
      <c r="C12" s="86" t="str">
        <f t="array" ref="C12">IF($C$10=расписание!$A$3:$A$100,расписание!$F4,"")</f>
        <v>23х</v>
      </c>
      <c r="D12" s="124">
        <f t="array" ref="D12">IF($C$10=расписание!$A$3:$A$100,расписание!$C4,"")</f>
        <v>0.52083333333333337</v>
      </c>
      <c r="E12" s="59" t="str">
        <f t="array" ref="E12">IF($C$10=расписание!$A$3:$A$100,расписание!$J4,"")</f>
        <v>Кошоридзе Н.Г.</v>
      </c>
      <c r="F12" s="59" t="str">
        <f t="array" ref="F12">IF($C$10=расписание!$A$3:$A$100,расписание!$D4,"")</f>
        <v>Ауд.18</v>
      </c>
      <c r="G12" s="86" t="str">
        <f t="array" ref="G12">IF($G$10=расписание!$A$3:$A$100,расписание!#REF!,"")</f>
        <v/>
      </c>
      <c r="H12" s="124" t="str">
        <f t="array" ref="H12">IF($F$10=расписание!$A$3:$A$100,расписание!#REF!,"")</f>
        <v/>
      </c>
      <c r="I12" s="59" t="str">
        <f t="array" ref="I12">IF($F$10=расписание!$A$3:$A$100,расписание!#REF!,"")</f>
        <v/>
      </c>
      <c r="J12" s="59" t="str">
        <f>IF($F$10=расписание!$A$3:$A$100,расписание!#REF!,"")</f>
        <v/>
      </c>
      <c r="K12" s="60" t="str">
        <f>расписание!$F11</f>
        <v>23х</v>
      </c>
      <c r="L12" s="68">
        <f>расписание!$C11</f>
        <v>0.5625</v>
      </c>
      <c r="M12" s="60" t="str">
        <f>расписание!$J11</f>
        <v>Кошоридзе Н.Г.</v>
      </c>
      <c r="N12" s="69" t="str">
        <f>расписание!$D11</f>
        <v>Ауд.18</v>
      </c>
      <c r="O12" s="70">
        <f>расписание!$F15</f>
        <v>22</v>
      </c>
      <c r="P12" s="68">
        <f>расписание!$C15</f>
        <v>0.41666666666666669</v>
      </c>
      <c r="Q12" s="60" t="str">
        <f>расписание!$J15</f>
        <v>Кусин А.О.</v>
      </c>
      <c r="R12" s="61" t="str">
        <f>расписание!$D15</f>
        <v>Ауд.18</v>
      </c>
      <c r="S12" s="93">
        <f>расписание!$F19</f>
        <v>22</v>
      </c>
      <c r="T12" s="94">
        <f>расписание!$C11</f>
        <v>0.5625</v>
      </c>
      <c r="U12" s="115">
        <f>расписание!$C19</f>
        <v>0.4513888888888889</v>
      </c>
      <c r="V12" s="115" t="str">
        <f>расписание!$D11</f>
        <v>Ауд.18</v>
      </c>
      <c r="W12" s="94" t="str">
        <f>расписание!$J19</f>
        <v>Кусин А.О.</v>
      </c>
      <c r="X12" s="94">
        <f>расписание!$C11</f>
        <v>0.5625</v>
      </c>
      <c r="Y12" s="94" t="str">
        <f>расписание!$D19</f>
        <v>Ауд.18</v>
      </c>
      <c r="Z12" s="95" t="str">
        <f>расписание!$D11</f>
        <v>Ауд.18</v>
      </c>
      <c r="AA12" s="90"/>
      <c r="AB12" s="91"/>
      <c r="AC12" s="91"/>
      <c r="AD12" s="91"/>
      <c r="AE12" s="91"/>
      <c r="AF12" s="91"/>
      <c r="AG12" s="91"/>
      <c r="AH12" s="92"/>
      <c r="AI12" s="39"/>
    </row>
    <row r="13" spans="1:40" s="33" customFormat="1" x14ac:dyDescent="0.25">
      <c r="A13" s="90"/>
      <c r="B13" s="91"/>
      <c r="C13" s="86"/>
      <c r="D13" s="124"/>
      <c r="E13" s="59"/>
      <c r="F13" s="59"/>
      <c r="G13" s="59"/>
      <c r="H13" s="68"/>
      <c r="I13" s="60"/>
      <c r="J13" s="61"/>
      <c r="K13" s="59"/>
      <c r="L13" s="60"/>
      <c r="M13" s="60"/>
      <c r="N13" s="61"/>
      <c r="O13" s="70">
        <f>расписание!$F16</f>
        <v>22</v>
      </c>
      <c r="P13" s="68">
        <f>расписание!$C16</f>
        <v>0.4861111111111111</v>
      </c>
      <c r="Q13" s="60" t="str">
        <f>расписание!$J16</f>
        <v>Кусин А.О.</v>
      </c>
      <c r="R13" s="61" t="str">
        <f>расписание!$D16</f>
        <v>Ауд.18</v>
      </c>
      <c r="S13" s="93"/>
      <c r="T13" s="94"/>
      <c r="U13" s="94"/>
      <c r="V13" s="94"/>
      <c r="W13" s="94"/>
      <c r="X13" s="94"/>
      <c r="Y13" s="94"/>
      <c r="Z13" s="95"/>
      <c r="AA13" s="90"/>
      <c r="AB13" s="91"/>
      <c r="AC13" s="91"/>
      <c r="AD13" s="91"/>
      <c r="AE13" s="91"/>
      <c r="AF13" s="91"/>
      <c r="AG13" s="91"/>
      <c r="AH13" s="92"/>
      <c r="AI13" s="39"/>
    </row>
    <row r="14" spans="1:40" s="33" customFormat="1" x14ac:dyDescent="0.25">
      <c r="A14" s="90"/>
      <c r="B14" s="91"/>
      <c r="C14" s="59"/>
      <c r="D14" s="87"/>
      <c r="E14" s="59"/>
      <c r="F14" s="59"/>
      <c r="G14" s="86"/>
      <c r="H14" s="68"/>
      <c r="I14" s="60"/>
      <c r="J14" s="61"/>
      <c r="K14" s="59"/>
      <c r="L14" s="60"/>
      <c r="M14" s="60"/>
      <c r="N14" s="61"/>
      <c r="O14" s="59"/>
      <c r="P14" s="60"/>
      <c r="Q14" s="60"/>
      <c r="R14" s="61"/>
      <c r="S14" s="93"/>
      <c r="T14" s="94"/>
      <c r="U14" s="94"/>
      <c r="V14" s="94"/>
      <c r="W14" s="94"/>
      <c r="X14" s="94"/>
      <c r="Y14" s="94"/>
      <c r="Z14" s="95"/>
      <c r="AA14" s="90"/>
      <c r="AB14" s="91"/>
      <c r="AC14" s="91"/>
      <c r="AD14" s="91"/>
      <c r="AE14" s="91"/>
      <c r="AF14" s="91"/>
      <c r="AG14" s="91"/>
      <c r="AH14" s="92"/>
      <c r="AI14" s="39"/>
    </row>
    <row r="15" spans="1:40" s="41" customFormat="1" ht="13.15" customHeight="1" x14ac:dyDescent="0.25">
      <c r="A15" s="96"/>
      <c r="B15" s="97"/>
      <c r="C15" s="86"/>
      <c r="D15" s="87"/>
      <c r="E15" s="87"/>
      <c r="F15" s="59"/>
      <c r="G15" s="62"/>
      <c r="H15" s="125"/>
      <c r="I15" s="63"/>
      <c r="J15" s="64"/>
      <c r="K15" s="62"/>
      <c r="L15" s="63"/>
      <c r="M15" s="63"/>
      <c r="N15" s="64"/>
      <c r="O15" s="62"/>
      <c r="P15" s="63"/>
      <c r="Q15" s="63"/>
      <c r="R15" s="64"/>
      <c r="S15" s="93"/>
      <c r="T15" s="94"/>
      <c r="U15" s="94"/>
      <c r="V15" s="94"/>
      <c r="W15" s="94"/>
      <c r="X15" s="94"/>
      <c r="Y15" s="94"/>
      <c r="Z15" s="95"/>
      <c r="AA15" s="96"/>
      <c r="AB15" s="97"/>
      <c r="AC15" s="97"/>
      <c r="AD15" s="97"/>
      <c r="AE15" s="97"/>
      <c r="AF15" s="97"/>
      <c r="AG15" s="97"/>
      <c r="AH15" s="103"/>
      <c r="AI15" s="39"/>
    </row>
    <row r="16" spans="1:40" s="33" customFormat="1" ht="18.75" x14ac:dyDescent="0.2">
      <c r="A16" s="35">
        <f>AA10+1</f>
        <v>43716</v>
      </c>
      <c r="B16" s="36"/>
      <c r="C16" s="37">
        <f>A16+1</f>
        <v>43717</v>
      </c>
      <c r="D16" s="107"/>
      <c r="E16" s="107"/>
      <c r="F16" s="114"/>
      <c r="G16" s="37">
        <f>C16+1</f>
        <v>43718</v>
      </c>
      <c r="H16" s="107"/>
      <c r="I16" s="107"/>
      <c r="J16" s="114"/>
      <c r="K16" s="37">
        <f>G16+1</f>
        <v>43719</v>
      </c>
      <c r="L16" s="107"/>
      <c r="M16" s="107"/>
      <c r="N16" s="114"/>
      <c r="O16" s="37">
        <f>K16+1</f>
        <v>43720</v>
      </c>
      <c r="P16" s="107"/>
      <c r="Q16" s="107"/>
      <c r="R16" s="114"/>
      <c r="S16" s="106">
        <f>O16+1</f>
        <v>43721</v>
      </c>
      <c r="T16" s="107"/>
      <c r="U16" s="108"/>
      <c r="V16" s="108"/>
      <c r="W16" s="108"/>
      <c r="X16" s="108"/>
      <c r="Y16" s="108"/>
      <c r="Z16" s="109"/>
      <c r="AA16" s="110">
        <f>S16+1</f>
        <v>43722</v>
      </c>
      <c r="AB16" s="111"/>
      <c r="AC16" s="112"/>
      <c r="AD16" s="112"/>
      <c r="AE16" s="112"/>
      <c r="AF16" s="112"/>
      <c r="AG16" s="112"/>
      <c r="AH16" s="113"/>
      <c r="AI16" s="39"/>
      <c r="AJ16" s="42" t="s">
        <v>78</v>
      </c>
      <c r="AK16" s="43"/>
      <c r="AL16" s="44"/>
    </row>
    <row r="17" spans="1:39" s="33" customFormat="1" x14ac:dyDescent="0.2">
      <c r="A17" s="90"/>
      <c r="B17" s="91"/>
      <c r="C17" s="59"/>
      <c r="D17" s="124">
        <f t="array" ref="D17">IF($C$10=расписание!$A$3:$A$100,расписание!$C8,"")</f>
        <v>0.52083333333333337</v>
      </c>
      <c r="E17" s="60"/>
      <c r="F17" s="61"/>
      <c r="G17" s="59"/>
      <c r="H17" s="124">
        <f t="array" ref="H17">IF($C$10=расписание!$A$3:$A$100,расписание!$C8,"")</f>
        <v>0.52083333333333337</v>
      </c>
      <c r="I17" s="60"/>
      <c r="J17" s="61"/>
      <c r="K17" s="59"/>
      <c r="L17" s="60"/>
      <c r="M17" s="60"/>
      <c r="N17" s="61"/>
      <c r="O17" s="59"/>
      <c r="P17" s="60"/>
      <c r="Q17" s="60"/>
      <c r="R17" s="61"/>
      <c r="S17" s="93"/>
      <c r="T17" s="94"/>
      <c r="U17" s="94"/>
      <c r="V17" s="94"/>
      <c r="W17" s="94"/>
      <c r="X17" s="94"/>
      <c r="Y17" s="94"/>
      <c r="Z17" s="95"/>
      <c r="AA17" s="90"/>
      <c r="AB17" s="91"/>
      <c r="AC17" s="91"/>
      <c r="AD17" s="91"/>
      <c r="AE17" s="91"/>
      <c r="AF17" s="91"/>
      <c r="AG17" s="91"/>
      <c r="AH17" s="92"/>
      <c r="AI17" s="39"/>
      <c r="AJ17" s="44"/>
    </row>
    <row r="18" spans="1:39" s="33" customFormat="1" x14ac:dyDescent="0.2">
      <c r="A18" s="90"/>
      <c r="B18" s="91"/>
      <c r="C18" s="59"/>
      <c r="D18" s="124">
        <f t="array" ref="D18">IF($C$10=расписание!$A$3:$A$100,расписание!$C9,"")</f>
        <v>0.41666666666666669</v>
      </c>
      <c r="E18" s="60"/>
      <c r="F18" s="61"/>
      <c r="G18" s="59"/>
      <c r="H18" s="68">
        <f>расписание!$C13</f>
        <v>0.41666666666666669</v>
      </c>
      <c r="I18" s="60"/>
      <c r="J18" s="61"/>
      <c r="K18" s="59"/>
      <c r="L18" s="60"/>
      <c r="M18" s="60"/>
      <c r="N18" s="61"/>
      <c r="O18" s="59"/>
      <c r="P18" s="60"/>
      <c r="Q18" s="60"/>
      <c r="R18" s="61"/>
      <c r="S18" s="93"/>
      <c r="T18" s="94"/>
      <c r="U18" s="94"/>
      <c r="V18" s="94"/>
      <c r="W18" s="94"/>
      <c r="X18" s="94"/>
      <c r="Y18" s="94"/>
      <c r="Z18" s="95"/>
      <c r="AA18" s="90"/>
      <c r="AB18" s="91"/>
      <c r="AC18" s="91"/>
      <c r="AD18" s="91"/>
      <c r="AE18" s="91"/>
      <c r="AF18" s="91"/>
      <c r="AG18" s="91"/>
      <c r="AH18" s="92"/>
      <c r="AI18" s="39"/>
      <c r="AJ18" s="44"/>
      <c r="AK18" s="45" t="s">
        <v>79</v>
      </c>
      <c r="AL18" s="46">
        <v>2019</v>
      </c>
    </row>
    <row r="19" spans="1:39" s="33" customFormat="1" x14ac:dyDescent="0.2">
      <c r="A19" s="90"/>
      <c r="B19" s="91"/>
      <c r="C19" s="59"/>
      <c r="D19" s="124">
        <f t="array" ref="D19">IF($C$10=расписание!$A$3:$A$100,расписание!$C10,"")</f>
        <v>0.4513888888888889</v>
      </c>
      <c r="E19" s="60"/>
      <c r="F19" s="61"/>
      <c r="G19" s="59"/>
      <c r="H19" s="68"/>
      <c r="I19" s="60"/>
      <c r="J19" s="61"/>
      <c r="K19" s="59"/>
      <c r="L19" s="60"/>
      <c r="M19" s="60"/>
      <c r="N19" s="61"/>
      <c r="O19" s="59"/>
      <c r="P19" s="60"/>
      <c r="Q19" s="60"/>
      <c r="R19" s="61"/>
      <c r="S19" s="93"/>
      <c r="T19" s="94"/>
      <c r="U19" s="94"/>
      <c r="V19" s="94"/>
      <c r="W19" s="94"/>
      <c r="X19" s="94"/>
      <c r="Y19" s="94"/>
      <c r="Z19" s="95"/>
      <c r="AA19" s="90"/>
      <c r="AB19" s="91"/>
      <c r="AC19" s="91"/>
      <c r="AD19" s="91"/>
      <c r="AE19" s="91"/>
      <c r="AF19" s="91"/>
      <c r="AG19" s="91"/>
      <c r="AH19" s="92"/>
      <c r="AI19" s="39"/>
      <c r="AJ19" s="44"/>
    </row>
    <row r="20" spans="1:39" s="33" customFormat="1" x14ac:dyDescent="0.2">
      <c r="A20" s="90"/>
      <c r="B20" s="91"/>
      <c r="C20" s="59"/>
      <c r="D20" s="87"/>
      <c r="E20" s="60"/>
      <c r="F20" s="61"/>
      <c r="G20" s="59"/>
      <c r="H20" s="68"/>
      <c r="I20" s="60"/>
      <c r="J20" s="61"/>
      <c r="K20" s="59"/>
      <c r="L20" s="60"/>
      <c r="M20" s="60"/>
      <c r="N20" s="61"/>
      <c r="O20" s="59"/>
      <c r="P20" s="60"/>
      <c r="Q20" s="60"/>
      <c r="R20" s="61"/>
      <c r="S20" s="93"/>
      <c r="T20" s="94"/>
      <c r="U20" s="94"/>
      <c r="V20" s="94"/>
      <c r="W20" s="94"/>
      <c r="X20" s="94"/>
      <c r="Y20" s="94"/>
      <c r="Z20" s="95"/>
      <c r="AA20" s="90"/>
      <c r="AB20" s="91"/>
      <c r="AC20" s="91"/>
      <c r="AD20" s="91"/>
      <c r="AE20" s="91"/>
      <c r="AF20" s="91"/>
      <c r="AG20" s="91"/>
      <c r="AH20" s="92"/>
      <c r="AI20" s="39"/>
      <c r="AJ20" s="44"/>
      <c r="AK20" s="45" t="s">
        <v>80</v>
      </c>
      <c r="AL20" s="46">
        <v>9</v>
      </c>
    </row>
    <row r="21" spans="1:39" s="41" customFormat="1" ht="13.15" customHeight="1" x14ac:dyDescent="0.25">
      <c r="A21" s="96"/>
      <c r="B21" s="97"/>
      <c r="C21" s="62"/>
      <c r="D21" s="87"/>
      <c r="E21" s="63"/>
      <c r="F21" s="64"/>
      <c r="G21" s="62"/>
      <c r="H21" s="125"/>
      <c r="I21" s="63"/>
      <c r="J21" s="64"/>
      <c r="K21" s="62"/>
      <c r="L21" s="63"/>
      <c r="M21" s="63"/>
      <c r="N21" s="64"/>
      <c r="O21" s="62"/>
      <c r="P21" s="63"/>
      <c r="Q21" s="63"/>
      <c r="R21" s="64"/>
      <c r="S21" s="93"/>
      <c r="T21" s="94"/>
      <c r="U21" s="94"/>
      <c r="V21" s="94"/>
      <c r="W21" s="94"/>
      <c r="X21" s="94"/>
      <c r="Y21" s="94"/>
      <c r="Z21" s="95"/>
      <c r="AA21" s="96"/>
      <c r="AB21" s="97"/>
      <c r="AC21" s="97"/>
      <c r="AD21" s="97"/>
      <c r="AE21" s="97"/>
      <c r="AF21" s="97"/>
      <c r="AG21" s="97"/>
      <c r="AH21" s="103"/>
      <c r="AI21" s="39"/>
      <c r="AJ21" s="33"/>
      <c r="AK21" s="33"/>
      <c r="AL21" s="33"/>
      <c r="AM21" s="33"/>
    </row>
    <row r="22" spans="1:39" s="33" customFormat="1" ht="18.75" x14ac:dyDescent="0.25">
      <c r="A22" s="35">
        <f>AA16+1</f>
        <v>43723</v>
      </c>
      <c r="B22" s="36"/>
      <c r="C22" s="37">
        <f>A22+1</f>
        <v>43724</v>
      </c>
      <c r="D22" s="107"/>
      <c r="E22" s="107"/>
      <c r="F22" s="114"/>
      <c r="G22" s="37">
        <f>C22+1</f>
        <v>43725</v>
      </c>
      <c r="H22" s="107"/>
      <c r="I22" s="107"/>
      <c r="J22" s="114"/>
      <c r="K22" s="37">
        <f>G22+1</f>
        <v>43726</v>
      </c>
      <c r="L22" s="107"/>
      <c r="M22" s="107"/>
      <c r="N22" s="114"/>
      <c r="O22" s="37">
        <f>K22+1</f>
        <v>43727</v>
      </c>
      <c r="P22" s="107"/>
      <c r="Q22" s="107"/>
      <c r="R22" s="114"/>
      <c r="S22" s="106">
        <f>O22+1</f>
        <v>43728</v>
      </c>
      <c r="T22" s="107"/>
      <c r="U22" s="108"/>
      <c r="V22" s="108"/>
      <c r="W22" s="108"/>
      <c r="X22" s="108"/>
      <c r="Y22" s="108"/>
      <c r="Z22" s="109"/>
      <c r="AA22" s="110">
        <f>S22+1</f>
        <v>43729</v>
      </c>
      <c r="AB22" s="111"/>
      <c r="AC22" s="112"/>
      <c r="AD22" s="112"/>
      <c r="AE22" s="112"/>
      <c r="AF22" s="112"/>
      <c r="AG22" s="112"/>
      <c r="AH22" s="113"/>
      <c r="AI22" s="39"/>
      <c r="AJ22" s="42" t="s">
        <v>81</v>
      </c>
      <c r="AK22" s="41"/>
      <c r="AL22" s="41"/>
      <c r="AM22" s="41"/>
    </row>
    <row r="23" spans="1:39" s="33" customFormat="1" x14ac:dyDescent="0.2">
      <c r="A23" s="90"/>
      <c r="B23" s="91"/>
      <c r="C23" s="59"/>
      <c r="D23" s="60"/>
      <c r="E23" s="60"/>
      <c r="F23" s="61"/>
      <c r="G23" s="59"/>
      <c r="H23" s="124">
        <f t="array" ref="H23">IF($C$10=расписание!$A$3:$A$100,расписание!$C14,"")</f>
        <v>0.4861111111111111</v>
      </c>
      <c r="I23" s="60"/>
      <c r="J23" s="61"/>
      <c r="K23" s="59"/>
      <c r="L23" s="60"/>
      <c r="M23" s="60"/>
      <c r="N23" s="61"/>
      <c r="O23" s="59"/>
      <c r="P23" s="60"/>
      <c r="Q23" s="60"/>
      <c r="R23" s="61"/>
      <c r="S23" s="93"/>
      <c r="T23" s="94"/>
      <c r="U23" s="94"/>
      <c r="V23" s="94"/>
      <c r="W23" s="94"/>
      <c r="X23" s="94"/>
      <c r="Y23" s="94"/>
      <c r="Z23" s="95"/>
      <c r="AA23" s="90"/>
      <c r="AB23" s="91"/>
      <c r="AC23" s="91"/>
      <c r="AD23" s="91"/>
      <c r="AE23" s="91"/>
      <c r="AF23" s="91"/>
      <c r="AG23" s="91"/>
      <c r="AH23" s="92"/>
      <c r="AI23" s="39"/>
      <c r="AK23" s="43"/>
      <c r="AL23" s="44"/>
    </row>
    <row r="24" spans="1:39" s="33" customFormat="1" x14ac:dyDescent="0.2">
      <c r="A24" s="90"/>
      <c r="B24" s="91"/>
      <c r="C24" s="59"/>
      <c r="D24" s="60"/>
      <c r="E24" s="60"/>
      <c r="F24" s="61"/>
      <c r="G24" s="59"/>
      <c r="H24" s="68">
        <f>расписание!$C19</f>
        <v>0.4513888888888889</v>
      </c>
      <c r="I24" s="60"/>
      <c r="J24" s="61"/>
      <c r="K24" s="59"/>
      <c r="L24" s="60"/>
      <c r="M24" s="60"/>
      <c r="N24" s="61"/>
      <c r="O24" s="59"/>
      <c r="P24" s="60"/>
      <c r="Q24" s="60"/>
      <c r="R24" s="61"/>
      <c r="S24" s="93"/>
      <c r="T24" s="94"/>
      <c r="U24" s="94"/>
      <c r="V24" s="94"/>
      <c r="W24" s="94"/>
      <c r="X24" s="94"/>
      <c r="Y24" s="94"/>
      <c r="Z24" s="95"/>
      <c r="AA24" s="90"/>
      <c r="AB24" s="91"/>
      <c r="AC24" s="91"/>
      <c r="AD24" s="91"/>
      <c r="AE24" s="91"/>
      <c r="AF24" s="91"/>
      <c r="AG24" s="91"/>
      <c r="AH24" s="92"/>
      <c r="AI24" s="39"/>
      <c r="AJ24" s="44"/>
      <c r="AK24" s="45" t="s">
        <v>82</v>
      </c>
      <c r="AL24" s="46">
        <v>1</v>
      </c>
      <c r="AM24" s="41"/>
    </row>
    <row r="25" spans="1:39" s="33" customFormat="1" x14ac:dyDescent="0.2">
      <c r="A25" s="90"/>
      <c r="B25" s="91"/>
      <c r="C25" s="59"/>
      <c r="D25" s="60"/>
      <c r="E25" s="60"/>
      <c r="F25" s="61"/>
      <c r="G25" s="59"/>
      <c r="H25" s="68"/>
      <c r="I25" s="60"/>
      <c r="J25" s="61"/>
      <c r="K25" s="59"/>
      <c r="L25" s="60"/>
      <c r="M25" s="60"/>
      <c r="N25" s="61"/>
      <c r="O25" s="59"/>
      <c r="P25" s="60"/>
      <c r="Q25" s="60"/>
      <c r="R25" s="61"/>
      <c r="S25" s="93"/>
      <c r="T25" s="94"/>
      <c r="U25" s="94"/>
      <c r="V25" s="94"/>
      <c r="W25" s="94"/>
      <c r="X25" s="94"/>
      <c r="Y25" s="94"/>
      <c r="Z25" s="95"/>
      <c r="AA25" s="90"/>
      <c r="AB25" s="91"/>
      <c r="AC25" s="91"/>
      <c r="AD25" s="91"/>
      <c r="AE25" s="91"/>
      <c r="AF25" s="91"/>
      <c r="AG25" s="91"/>
      <c r="AH25" s="92"/>
      <c r="AI25" s="39"/>
      <c r="AJ25" s="44"/>
      <c r="AK25" s="43"/>
      <c r="AL25" s="44"/>
    </row>
    <row r="26" spans="1:39" s="33" customFormat="1" x14ac:dyDescent="0.2">
      <c r="A26" s="90"/>
      <c r="B26" s="91"/>
      <c r="C26" s="59"/>
      <c r="D26" s="60"/>
      <c r="E26" s="60"/>
      <c r="F26" s="61"/>
      <c r="G26" s="59"/>
      <c r="H26" s="68"/>
      <c r="I26" s="60"/>
      <c r="J26" s="61"/>
      <c r="K26" s="59"/>
      <c r="L26" s="60"/>
      <c r="M26" s="60"/>
      <c r="N26" s="61"/>
      <c r="O26" s="59"/>
      <c r="P26" s="60"/>
      <c r="Q26" s="60"/>
      <c r="R26" s="61"/>
      <c r="S26" s="93"/>
      <c r="T26" s="94"/>
      <c r="U26" s="94"/>
      <c r="V26" s="94"/>
      <c r="W26" s="94"/>
      <c r="X26" s="94"/>
      <c r="Y26" s="94"/>
      <c r="Z26" s="95"/>
      <c r="AA26" s="90"/>
      <c r="AB26" s="91"/>
      <c r="AC26" s="91"/>
      <c r="AD26" s="91"/>
      <c r="AE26" s="91"/>
      <c r="AF26" s="91"/>
      <c r="AG26" s="91"/>
      <c r="AH26" s="92"/>
      <c r="AI26" s="39"/>
      <c r="AL26" s="44"/>
    </row>
    <row r="27" spans="1:39" s="41" customFormat="1" x14ac:dyDescent="0.2">
      <c r="A27" s="96"/>
      <c r="B27" s="97"/>
      <c r="C27" s="62"/>
      <c r="D27" s="63"/>
      <c r="E27" s="63"/>
      <c r="F27" s="64"/>
      <c r="G27" s="62"/>
      <c r="H27" s="125"/>
      <c r="I27" s="63"/>
      <c r="J27" s="64"/>
      <c r="K27" s="62"/>
      <c r="L27" s="63"/>
      <c r="M27" s="63"/>
      <c r="N27" s="64"/>
      <c r="O27" s="62"/>
      <c r="P27" s="63"/>
      <c r="Q27" s="63"/>
      <c r="R27" s="64"/>
      <c r="S27" s="93"/>
      <c r="T27" s="94"/>
      <c r="U27" s="94"/>
      <c r="V27" s="94"/>
      <c r="W27" s="94"/>
      <c r="X27" s="94"/>
      <c r="Y27" s="94"/>
      <c r="Z27" s="95"/>
      <c r="AA27" s="96"/>
      <c r="AB27" s="97"/>
      <c r="AC27" s="97"/>
      <c r="AD27" s="97"/>
      <c r="AE27" s="97"/>
      <c r="AF27" s="97"/>
      <c r="AG27" s="97"/>
      <c r="AH27" s="103"/>
      <c r="AI27" s="39"/>
      <c r="AL27" s="44"/>
      <c r="AM27" s="33"/>
    </row>
    <row r="28" spans="1:39" s="33" customFormat="1" ht="18.75" x14ac:dyDescent="0.2">
      <c r="A28" s="35">
        <f>AA22+1</f>
        <v>43730</v>
      </c>
      <c r="B28" s="36"/>
      <c r="C28" s="37">
        <f>A28+1</f>
        <v>43731</v>
      </c>
      <c r="D28" s="107"/>
      <c r="E28" s="107"/>
      <c r="F28" s="114"/>
      <c r="G28" s="37">
        <f>C28+1</f>
        <v>43732</v>
      </c>
      <c r="H28" s="107"/>
      <c r="I28" s="107"/>
      <c r="J28" s="114"/>
      <c r="K28" s="37">
        <f>G28+1</f>
        <v>43733</v>
      </c>
      <c r="L28" s="107"/>
      <c r="M28" s="107"/>
      <c r="N28" s="114"/>
      <c r="O28" s="37">
        <f>K28+1</f>
        <v>43734</v>
      </c>
      <c r="P28" s="58"/>
      <c r="Q28" s="58"/>
      <c r="R28" s="38"/>
      <c r="S28" s="106">
        <f>O28+1</f>
        <v>43735</v>
      </c>
      <c r="T28" s="107"/>
      <c r="U28" s="108"/>
      <c r="V28" s="108"/>
      <c r="W28" s="108"/>
      <c r="X28" s="108"/>
      <c r="Y28" s="108"/>
      <c r="Z28" s="109"/>
      <c r="AA28" s="110">
        <f>S28+1</f>
        <v>43736</v>
      </c>
      <c r="AB28" s="111"/>
      <c r="AC28" s="112"/>
      <c r="AD28" s="112"/>
      <c r="AE28" s="112"/>
      <c r="AF28" s="112"/>
      <c r="AG28" s="112"/>
      <c r="AH28" s="113"/>
      <c r="AI28" s="39"/>
      <c r="AJ28" s="42" t="s">
        <v>83</v>
      </c>
      <c r="AK28" s="43"/>
      <c r="AL28" s="44"/>
    </row>
    <row r="29" spans="1:39" s="33" customFormat="1" x14ac:dyDescent="0.2">
      <c r="A29" s="90"/>
      <c r="B29" s="91"/>
      <c r="C29" s="59"/>
      <c r="D29" s="60"/>
      <c r="E29" s="60"/>
      <c r="F29" s="61"/>
      <c r="G29" s="59"/>
      <c r="H29" s="124">
        <f t="array" ref="H29">IF($C$10=расписание!$A$3:$A$100,расписание!$C20,"")</f>
        <v>0.41666666666666669</v>
      </c>
      <c r="I29" s="60"/>
      <c r="J29" s="61"/>
      <c r="K29" s="59"/>
      <c r="L29" s="60"/>
      <c r="M29" s="60"/>
      <c r="N29" s="61"/>
      <c r="O29" s="59"/>
      <c r="P29" s="60"/>
      <c r="Q29" s="60"/>
      <c r="R29" s="61"/>
      <c r="S29" s="93"/>
      <c r="T29" s="94"/>
      <c r="U29" s="94"/>
      <c r="V29" s="94"/>
      <c r="W29" s="94"/>
      <c r="X29" s="94"/>
      <c r="Y29" s="94"/>
      <c r="Z29" s="95"/>
      <c r="AA29" s="90"/>
      <c r="AB29" s="91"/>
      <c r="AC29" s="91"/>
      <c r="AD29" s="91"/>
      <c r="AE29" s="91"/>
      <c r="AF29" s="91"/>
      <c r="AG29" s="91"/>
      <c r="AH29" s="92"/>
      <c r="AI29" s="39"/>
      <c r="AJ29" s="43"/>
      <c r="AK29" s="47" t="s">
        <v>84</v>
      </c>
      <c r="AL29" s="44"/>
    </row>
    <row r="30" spans="1:39" s="33" customFormat="1" x14ac:dyDescent="0.2">
      <c r="A30" s="90"/>
      <c r="B30" s="91"/>
      <c r="C30" s="59"/>
      <c r="D30" s="60"/>
      <c r="E30" s="60"/>
      <c r="F30" s="61"/>
      <c r="G30" s="59"/>
      <c r="H30" s="68">
        <f>расписание!$C25</f>
        <v>0</v>
      </c>
      <c r="I30" s="60"/>
      <c r="J30" s="61"/>
      <c r="K30" s="59"/>
      <c r="L30" s="60"/>
      <c r="M30" s="60"/>
      <c r="N30" s="61"/>
      <c r="O30" s="59"/>
      <c r="P30" s="60"/>
      <c r="Q30" s="60"/>
      <c r="R30" s="61"/>
      <c r="S30" s="93"/>
      <c r="T30" s="94"/>
      <c r="U30" s="94"/>
      <c r="V30" s="94"/>
      <c r="W30" s="94"/>
      <c r="X30" s="94"/>
      <c r="Y30" s="94"/>
      <c r="Z30" s="95"/>
      <c r="AA30" s="90"/>
      <c r="AB30" s="91"/>
      <c r="AC30" s="91"/>
      <c r="AD30" s="91"/>
      <c r="AE30" s="91"/>
      <c r="AF30" s="91"/>
      <c r="AG30" s="91"/>
      <c r="AH30" s="92"/>
      <c r="AI30" s="39"/>
      <c r="AJ30" s="43"/>
      <c r="AK30" s="47" t="s">
        <v>85</v>
      </c>
      <c r="AL30" s="44"/>
      <c r="AM30" s="41"/>
    </row>
    <row r="31" spans="1:39" s="33" customFormat="1" x14ac:dyDescent="0.2">
      <c r="A31" s="90"/>
      <c r="B31" s="91"/>
      <c r="C31" s="59"/>
      <c r="D31" s="60"/>
      <c r="E31" s="60"/>
      <c r="F31" s="61"/>
      <c r="G31" s="59"/>
      <c r="H31" s="68"/>
      <c r="I31" s="60"/>
      <c r="J31" s="61"/>
      <c r="K31" s="59"/>
      <c r="L31" s="60"/>
      <c r="M31" s="60"/>
      <c r="N31" s="61"/>
      <c r="O31" s="59"/>
      <c r="P31" s="60"/>
      <c r="Q31" s="60"/>
      <c r="R31" s="61"/>
      <c r="S31" s="93"/>
      <c r="T31" s="94"/>
      <c r="U31" s="94"/>
      <c r="V31" s="94"/>
      <c r="W31" s="94"/>
      <c r="X31" s="94"/>
      <c r="Y31" s="94"/>
      <c r="Z31" s="95"/>
      <c r="AA31" s="90"/>
      <c r="AB31" s="91"/>
      <c r="AC31" s="91"/>
      <c r="AD31" s="91"/>
      <c r="AE31" s="91"/>
      <c r="AF31" s="91"/>
      <c r="AG31" s="91"/>
      <c r="AH31" s="92"/>
      <c r="AI31" s="39"/>
      <c r="AK31" s="43"/>
      <c r="AL31" s="44"/>
    </row>
    <row r="32" spans="1:39" s="33" customFormat="1" x14ac:dyDescent="0.2">
      <c r="A32" s="90"/>
      <c r="B32" s="91"/>
      <c r="C32" s="59"/>
      <c r="D32" s="60"/>
      <c r="E32" s="60"/>
      <c r="F32" s="61"/>
      <c r="G32" s="59"/>
      <c r="H32" s="68"/>
      <c r="I32" s="60"/>
      <c r="J32" s="61"/>
      <c r="K32" s="59"/>
      <c r="L32" s="60"/>
      <c r="M32" s="60"/>
      <c r="N32" s="61"/>
      <c r="O32" s="59"/>
      <c r="P32" s="60"/>
      <c r="Q32" s="60"/>
      <c r="R32" s="61"/>
      <c r="S32" s="93"/>
      <c r="T32" s="94"/>
      <c r="U32" s="94"/>
      <c r="V32" s="94"/>
      <c r="W32" s="94"/>
      <c r="X32" s="94"/>
      <c r="Y32" s="94"/>
      <c r="Z32" s="95"/>
      <c r="AA32" s="90"/>
      <c r="AB32" s="91"/>
      <c r="AC32" s="91"/>
      <c r="AD32" s="91"/>
      <c r="AE32" s="91"/>
      <c r="AF32" s="91"/>
      <c r="AG32" s="91"/>
      <c r="AH32" s="92"/>
      <c r="AI32" s="39"/>
      <c r="AL32" s="44"/>
    </row>
    <row r="33" spans="1:39" s="41" customFormat="1" x14ac:dyDescent="0.25">
      <c r="A33" s="96"/>
      <c r="B33" s="97"/>
      <c r="C33" s="62"/>
      <c r="D33" s="63"/>
      <c r="E33" s="63"/>
      <c r="F33" s="64"/>
      <c r="G33" s="62"/>
      <c r="H33" s="125"/>
      <c r="I33" s="63"/>
      <c r="J33" s="64"/>
      <c r="K33" s="62"/>
      <c r="L33" s="63"/>
      <c r="M33" s="63"/>
      <c r="N33" s="64"/>
      <c r="O33" s="62"/>
      <c r="P33" s="63"/>
      <c r="Q33" s="63"/>
      <c r="R33" s="64"/>
      <c r="S33" s="93"/>
      <c r="T33" s="94"/>
      <c r="U33" s="94"/>
      <c r="V33" s="94"/>
      <c r="W33" s="94"/>
      <c r="X33" s="94"/>
      <c r="Y33" s="94"/>
      <c r="Z33" s="95"/>
      <c r="AA33" s="96"/>
      <c r="AB33" s="97"/>
      <c r="AC33" s="97"/>
      <c r="AD33" s="97"/>
      <c r="AE33" s="97"/>
      <c r="AF33" s="97"/>
      <c r="AG33" s="97"/>
      <c r="AH33" s="103"/>
      <c r="AI33" s="39"/>
      <c r="AL33" s="33"/>
      <c r="AM33" s="33"/>
    </row>
    <row r="34" spans="1:39" s="33" customFormat="1" ht="18.75" x14ac:dyDescent="0.2">
      <c r="A34" s="35">
        <f>AA28+1</f>
        <v>43737</v>
      </c>
      <c r="B34" s="36"/>
      <c r="C34" s="37">
        <f>A34+1</f>
        <v>43738</v>
      </c>
      <c r="D34" s="107"/>
      <c r="E34" s="107"/>
      <c r="F34" s="114"/>
      <c r="G34" s="37">
        <f>C34+1</f>
        <v>43739</v>
      </c>
      <c r="H34" s="58"/>
      <c r="I34" s="58"/>
      <c r="J34" s="38"/>
      <c r="K34" s="37">
        <f>G34+1</f>
        <v>43740</v>
      </c>
      <c r="L34" s="58"/>
      <c r="M34" s="58"/>
      <c r="N34" s="38"/>
      <c r="O34" s="37">
        <f>K34+1</f>
        <v>43741</v>
      </c>
      <c r="P34" s="58"/>
      <c r="Q34" s="58"/>
      <c r="R34" s="38"/>
      <c r="S34" s="106">
        <f>O34+1</f>
        <v>43742</v>
      </c>
      <c r="T34" s="107"/>
      <c r="U34" s="108"/>
      <c r="V34" s="108"/>
      <c r="W34" s="108"/>
      <c r="X34" s="108"/>
      <c r="Y34" s="108"/>
      <c r="Z34" s="109"/>
      <c r="AA34" s="110">
        <f>S34+1</f>
        <v>43743</v>
      </c>
      <c r="AB34" s="111"/>
      <c r="AC34" s="112"/>
      <c r="AD34" s="112"/>
      <c r="AE34" s="112"/>
      <c r="AF34" s="112"/>
      <c r="AG34" s="112"/>
      <c r="AH34" s="113"/>
      <c r="AI34" s="39"/>
      <c r="AJ34" s="42" t="s">
        <v>86</v>
      </c>
      <c r="AK34" s="43"/>
    </row>
    <row r="35" spans="1:39" s="33" customFormat="1" x14ac:dyDescent="0.2">
      <c r="A35" s="90"/>
      <c r="B35" s="91"/>
      <c r="C35" s="59"/>
      <c r="D35" s="60"/>
      <c r="E35" s="60"/>
      <c r="F35" s="61"/>
      <c r="G35" s="59"/>
      <c r="H35" s="124"/>
      <c r="I35" s="60"/>
      <c r="J35" s="61"/>
      <c r="K35" s="93"/>
      <c r="L35" s="94"/>
      <c r="M35" s="94"/>
      <c r="N35" s="95"/>
      <c r="O35" s="93"/>
      <c r="P35" s="94"/>
      <c r="Q35" s="94"/>
      <c r="R35" s="95"/>
      <c r="S35" s="93"/>
      <c r="T35" s="94"/>
      <c r="U35" s="94"/>
      <c r="V35" s="94"/>
      <c r="W35" s="94"/>
      <c r="X35" s="94"/>
      <c r="Y35" s="94"/>
      <c r="Z35" s="95"/>
      <c r="AA35" s="90"/>
      <c r="AB35" s="91"/>
      <c r="AC35" s="91"/>
      <c r="AD35" s="91"/>
      <c r="AE35" s="91"/>
      <c r="AF35" s="91"/>
      <c r="AG35" s="91"/>
      <c r="AH35" s="92"/>
      <c r="AI35" s="39"/>
      <c r="AJ35" s="44"/>
      <c r="AK35" s="47" t="s">
        <v>87</v>
      </c>
    </row>
    <row r="36" spans="1:39" s="33" customFormat="1" x14ac:dyDescent="0.25">
      <c r="A36" s="90"/>
      <c r="B36" s="91"/>
      <c r="C36" s="59"/>
      <c r="D36" s="60"/>
      <c r="E36" s="60"/>
      <c r="F36" s="61"/>
      <c r="G36" s="59"/>
      <c r="H36" s="68"/>
      <c r="I36" s="60"/>
      <c r="J36" s="61"/>
      <c r="K36" s="93"/>
      <c r="L36" s="94"/>
      <c r="M36" s="94"/>
      <c r="N36" s="95"/>
      <c r="O36" s="93"/>
      <c r="P36" s="94"/>
      <c r="Q36" s="94"/>
      <c r="R36" s="95"/>
      <c r="S36" s="93"/>
      <c r="T36" s="94"/>
      <c r="U36" s="94"/>
      <c r="V36" s="94"/>
      <c r="W36" s="94"/>
      <c r="X36" s="94"/>
      <c r="Y36" s="94"/>
      <c r="Z36" s="95"/>
      <c r="AA36" s="90"/>
      <c r="AB36" s="91"/>
      <c r="AC36" s="91"/>
      <c r="AD36" s="91"/>
      <c r="AE36" s="91"/>
      <c r="AF36" s="91"/>
      <c r="AG36" s="91"/>
      <c r="AH36" s="92"/>
      <c r="AI36" s="39"/>
      <c r="AK36" s="47" t="s">
        <v>88</v>
      </c>
    </row>
    <row r="37" spans="1:39" s="33" customFormat="1" x14ac:dyDescent="0.25">
      <c r="A37" s="90"/>
      <c r="B37" s="91"/>
      <c r="C37" s="59"/>
      <c r="D37" s="60"/>
      <c r="E37" s="60"/>
      <c r="F37" s="61"/>
      <c r="G37" s="59"/>
      <c r="H37" s="68"/>
      <c r="I37" s="60"/>
      <c r="J37" s="61"/>
      <c r="K37" s="93"/>
      <c r="L37" s="94"/>
      <c r="M37" s="94"/>
      <c r="N37" s="95"/>
      <c r="O37" s="93"/>
      <c r="P37" s="94"/>
      <c r="Q37" s="94"/>
      <c r="R37" s="95"/>
      <c r="S37" s="93"/>
      <c r="T37" s="94"/>
      <c r="U37" s="94"/>
      <c r="V37" s="94"/>
      <c r="W37" s="94"/>
      <c r="X37" s="94"/>
      <c r="Y37" s="94"/>
      <c r="Z37" s="95"/>
      <c r="AA37" s="90"/>
      <c r="AB37" s="91"/>
      <c r="AC37" s="91"/>
      <c r="AD37" s="91"/>
      <c r="AE37" s="91"/>
      <c r="AF37" s="91"/>
      <c r="AG37" s="91"/>
      <c r="AH37" s="92"/>
      <c r="AI37" s="39"/>
    </row>
    <row r="38" spans="1:39" s="33" customFormat="1" x14ac:dyDescent="0.25">
      <c r="A38" s="90"/>
      <c r="B38" s="91"/>
      <c r="C38" s="59"/>
      <c r="D38" s="60"/>
      <c r="E38" s="60"/>
      <c r="F38" s="61"/>
      <c r="G38" s="59"/>
      <c r="H38" s="68"/>
      <c r="I38" s="60"/>
      <c r="J38" s="61"/>
      <c r="K38" s="93"/>
      <c r="L38" s="94"/>
      <c r="M38" s="94"/>
      <c r="N38" s="95"/>
      <c r="O38" s="93"/>
      <c r="P38" s="94"/>
      <c r="Q38" s="94"/>
      <c r="R38" s="95"/>
      <c r="S38" s="93"/>
      <c r="T38" s="94"/>
      <c r="U38" s="94"/>
      <c r="V38" s="94"/>
      <c r="W38" s="94"/>
      <c r="X38" s="94"/>
      <c r="Y38" s="94"/>
      <c r="Z38" s="95"/>
      <c r="AA38" s="90"/>
      <c r="AB38" s="91"/>
      <c r="AC38" s="91"/>
      <c r="AD38" s="91"/>
      <c r="AE38" s="91"/>
      <c r="AF38" s="91"/>
      <c r="AG38" s="91"/>
      <c r="AH38" s="92"/>
      <c r="AI38" s="39"/>
    </row>
    <row r="39" spans="1:39" s="41" customFormat="1" x14ac:dyDescent="0.25">
      <c r="A39" s="96"/>
      <c r="B39" s="97"/>
      <c r="C39" s="62"/>
      <c r="D39" s="63"/>
      <c r="E39" s="63"/>
      <c r="F39" s="64"/>
      <c r="G39" s="62"/>
      <c r="H39" s="125"/>
      <c r="I39" s="63"/>
      <c r="J39" s="64"/>
      <c r="K39" s="98"/>
      <c r="L39" s="99"/>
      <c r="M39" s="99"/>
      <c r="N39" s="100"/>
      <c r="O39" s="98"/>
      <c r="P39" s="99"/>
      <c r="Q39" s="99"/>
      <c r="R39" s="100"/>
      <c r="S39" s="98"/>
      <c r="T39" s="99"/>
      <c r="U39" s="99"/>
      <c r="V39" s="99"/>
      <c r="W39" s="99"/>
      <c r="X39" s="99"/>
      <c r="Y39" s="99"/>
      <c r="Z39" s="100"/>
      <c r="AA39" s="96"/>
      <c r="AB39" s="97"/>
      <c r="AC39" s="97"/>
      <c r="AD39" s="97"/>
      <c r="AE39" s="97"/>
      <c r="AF39" s="97"/>
      <c r="AG39" s="97"/>
      <c r="AH39" s="103"/>
      <c r="AI39" s="39"/>
    </row>
    <row r="40" spans="1:39" ht="18.75" x14ac:dyDescent="0.25">
      <c r="A40" s="35">
        <f>AA34+1</f>
        <v>43744</v>
      </c>
      <c r="B40" s="36"/>
      <c r="C40" s="37">
        <f>A40+1</f>
        <v>43745</v>
      </c>
      <c r="D40" s="58"/>
      <c r="E40" s="58"/>
      <c r="F40" s="38"/>
      <c r="G40" s="48"/>
      <c r="H40" s="65"/>
      <c r="I40" s="65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  <c r="AI40" s="51"/>
    </row>
    <row r="41" spans="1:39" x14ac:dyDescent="0.25">
      <c r="A41" s="90"/>
      <c r="B41" s="91"/>
      <c r="C41" s="93"/>
      <c r="D41" s="94"/>
      <c r="E41" s="94"/>
      <c r="F41" s="95"/>
      <c r="G41" s="52"/>
      <c r="H41" s="66"/>
      <c r="I41" s="66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51"/>
    </row>
    <row r="42" spans="1:39" x14ac:dyDescent="0.25">
      <c r="A42" s="90"/>
      <c r="B42" s="91"/>
      <c r="C42" s="93"/>
      <c r="D42" s="94"/>
      <c r="E42" s="94"/>
      <c r="F42" s="95"/>
      <c r="G42" s="52"/>
      <c r="H42" s="66"/>
      <c r="I42" s="66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  <c r="AI42" s="51"/>
    </row>
    <row r="43" spans="1:39" x14ac:dyDescent="0.25">
      <c r="A43" s="90"/>
      <c r="B43" s="91"/>
      <c r="C43" s="93"/>
      <c r="D43" s="94"/>
      <c r="E43" s="94"/>
      <c r="F43" s="95"/>
      <c r="G43" s="52"/>
      <c r="H43" s="66"/>
      <c r="I43" s="66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5"/>
      <c r="AI43" s="51"/>
    </row>
    <row r="44" spans="1:39" x14ac:dyDescent="0.25">
      <c r="A44" s="90"/>
      <c r="B44" s="91"/>
      <c r="C44" s="93"/>
      <c r="D44" s="94"/>
      <c r="E44" s="94"/>
      <c r="F44" s="95"/>
      <c r="G44" s="52"/>
      <c r="H44" s="66"/>
      <c r="I44" s="66"/>
      <c r="J44" s="53"/>
      <c r="K44" s="53"/>
      <c r="L44" s="53"/>
      <c r="M44" s="53"/>
      <c r="N44" s="53"/>
      <c r="O44" s="53"/>
      <c r="P44" s="53"/>
      <c r="Q44" s="53"/>
      <c r="R44" s="53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5"/>
      <c r="AI44" s="51"/>
    </row>
    <row r="45" spans="1:39" s="33" customFormat="1" x14ac:dyDescent="0.25">
      <c r="A45" s="96"/>
      <c r="B45" s="97"/>
      <c r="C45" s="98"/>
      <c r="D45" s="99"/>
      <c r="E45" s="99"/>
      <c r="F45" s="100"/>
      <c r="G45" s="56"/>
      <c r="H45" s="67"/>
      <c r="I45" s="67"/>
      <c r="J45" s="57"/>
      <c r="K45" s="57"/>
      <c r="L45" s="57"/>
      <c r="M45" s="57"/>
      <c r="N45" s="57"/>
      <c r="O45" s="57"/>
      <c r="P45" s="57"/>
      <c r="Q45" s="57"/>
      <c r="R45" s="57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39"/>
    </row>
  </sheetData>
  <mergeCells count="203">
    <mergeCell ref="D16:F16"/>
    <mergeCell ref="D22:F22"/>
    <mergeCell ref="H22:J22"/>
    <mergeCell ref="L16:N16"/>
    <mergeCell ref="L22:N22"/>
    <mergeCell ref="P16:R16"/>
    <mergeCell ref="P22:R22"/>
    <mergeCell ref="L28:N28"/>
    <mergeCell ref="H28:J28"/>
    <mergeCell ref="D28:F28"/>
    <mergeCell ref="A1:N7"/>
    <mergeCell ref="S1:Y1"/>
    <mergeCell ref="AA1:AG1"/>
    <mergeCell ref="A9:B9"/>
    <mergeCell ref="C9:F9"/>
    <mergeCell ref="G9:J9"/>
    <mergeCell ref="K9:N9"/>
    <mergeCell ref="O9:R9"/>
    <mergeCell ref="S9:Z9"/>
    <mergeCell ref="AA9:AH9"/>
    <mergeCell ref="AA11:AH11"/>
    <mergeCell ref="A12:B12"/>
    <mergeCell ref="AA12:AH12"/>
    <mergeCell ref="U11:V11"/>
    <mergeCell ref="W11:X11"/>
    <mergeCell ref="S10:T10"/>
    <mergeCell ref="U10:Z10"/>
    <mergeCell ref="AA10:AB10"/>
    <mergeCell ref="AC10:AH10"/>
    <mergeCell ref="A11:B11"/>
    <mergeCell ref="D10:F10"/>
    <mergeCell ref="H10:J10"/>
    <mergeCell ref="L10:N10"/>
    <mergeCell ref="P10:R10"/>
    <mergeCell ref="S11:T11"/>
    <mergeCell ref="Y11:Z11"/>
    <mergeCell ref="S12:T12"/>
    <mergeCell ref="U12:V12"/>
    <mergeCell ref="W12:X12"/>
    <mergeCell ref="Y12:Z12"/>
    <mergeCell ref="AA15:AH15"/>
    <mergeCell ref="S16:T16"/>
    <mergeCell ref="U16:Z16"/>
    <mergeCell ref="AA16:AB16"/>
    <mergeCell ref="AC16:AH16"/>
    <mergeCell ref="A17:B17"/>
    <mergeCell ref="A15:B15"/>
    <mergeCell ref="AA13:AH13"/>
    <mergeCell ref="A14:B14"/>
    <mergeCell ref="AA14:AH14"/>
    <mergeCell ref="U14:V14"/>
    <mergeCell ref="W14:X14"/>
    <mergeCell ref="A13:B13"/>
    <mergeCell ref="H16:J16"/>
    <mergeCell ref="S14:T14"/>
    <mergeCell ref="S13:T13"/>
    <mergeCell ref="U13:V13"/>
    <mergeCell ref="W13:X13"/>
    <mergeCell ref="Y13:Z13"/>
    <mergeCell ref="Y14:Z14"/>
    <mergeCell ref="S15:T15"/>
    <mergeCell ref="U15:V15"/>
    <mergeCell ref="W15:X15"/>
    <mergeCell ref="Y15:Z15"/>
    <mergeCell ref="AA19:AH19"/>
    <mergeCell ref="A20:B20"/>
    <mergeCell ref="AA20:AH20"/>
    <mergeCell ref="S20:T20"/>
    <mergeCell ref="U20:V20"/>
    <mergeCell ref="A19:B19"/>
    <mergeCell ref="AA17:AH17"/>
    <mergeCell ref="A18:B18"/>
    <mergeCell ref="AA18:AH18"/>
    <mergeCell ref="S18:T18"/>
    <mergeCell ref="S17:T17"/>
    <mergeCell ref="U17:V17"/>
    <mergeCell ref="W17:X17"/>
    <mergeCell ref="Y17:Z17"/>
    <mergeCell ref="W20:X20"/>
    <mergeCell ref="Y20:Z20"/>
    <mergeCell ref="U18:V18"/>
    <mergeCell ref="W18:X18"/>
    <mergeCell ref="Y18:Z18"/>
    <mergeCell ref="S19:T19"/>
    <mergeCell ref="U19:V19"/>
    <mergeCell ref="W19:X19"/>
    <mergeCell ref="Y19:Z19"/>
    <mergeCell ref="AA23:AH23"/>
    <mergeCell ref="A24:B24"/>
    <mergeCell ref="AA24:AH24"/>
    <mergeCell ref="S23:T23"/>
    <mergeCell ref="AA21:AH21"/>
    <mergeCell ref="S22:T22"/>
    <mergeCell ref="U22:Z22"/>
    <mergeCell ref="AA22:AB22"/>
    <mergeCell ref="AC22:AH22"/>
    <mergeCell ref="A23:B23"/>
    <mergeCell ref="A21:B21"/>
    <mergeCell ref="S21:T21"/>
    <mergeCell ref="U21:V21"/>
    <mergeCell ref="W21:X21"/>
    <mergeCell ref="Y21:Z21"/>
    <mergeCell ref="U23:V23"/>
    <mergeCell ref="W23:X23"/>
    <mergeCell ref="Y23:Z23"/>
    <mergeCell ref="S24:T24"/>
    <mergeCell ref="U24:V24"/>
    <mergeCell ref="W24:X24"/>
    <mergeCell ref="Y24:Z24"/>
    <mergeCell ref="AA27:AH27"/>
    <mergeCell ref="S28:T28"/>
    <mergeCell ref="U28:Z28"/>
    <mergeCell ref="AA28:AB28"/>
    <mergeCell ref="AC28:AH28"/>
    <mergeCell ref="A29:B29"/>
    <mergeCell ref="A27:B27"/>
    <mergeCell ref="AA25:AH25"/>
    <mergeCell ref="A26:B26"/>
    <mergeCell ref="AA26:AH26"/>
    <mergeCell ref="S25:T25"/>
    <mergeCell ref="U25:V25"/>
    <mergeCell ref="A25:B25"/>
    <mergeCell ref="W25:X25"/>
    <mergeCell ref="Y25:Z25"/>
    <mergeCell ref="S26:T26"/>
    <mergeCell ref="U26:V26"/>
    <mergeCell ref="W26:X26"/>
    <mergeCell ref="Y26:Z26"/>
    <mergeCell ref="S27:T27"/>
    <mergeCell ref="U27:V27"/>
    <mergeCell ref="W27:X27"/>
    <mergeCell ref="Y27:Z27"/>
    <mergeCell ref="AA31:AH31"/>
    <mergeCell ref="A32:B32"/>
    <mergeCell ref="AA32:AH32"/>
    <mergeCell ref="S31:T31"/>
    <mergeCell ref="U31:V31"/>
    <mergeCell ref="A31:B31"/>
    <mergeCell ref="W31:X31"/>
    <mergeCell ref="Y31:Z31"/>
    <mergeCell ref="AA29:AH29"/>
    <mergeCell ref="A30:B30"/>
    <mergeCell ref="AA30:AH30"/>
    <mergeCell ref="S29:T29"/>
    <mergeCell ref="S32:T32"/>
    <mergeCell ref="U32:V32"/>
    <mergeCell ref="W32:X32"/>
    <mergeCell ref="Y32:Z32"/>
    <mergeCell ref="U29:V29"/>
    <mergeCell ref="W29:X29"/>
    <mergeCell ref="Y29:Z29"/>
    <mergeCell ref="S30:T30"/>
    <mergeCell ref="U30:V30"/>
    <mergeCell ref="W30:X30"/>
    <mergeCell ref="Y30:Z30"/>
    <mergeCell ref="O36:R36"/>
    <mergeCell ref="S36:Z36"/>
    <mergeCell ref="AA36:AH36"/>
    <mergeCell ref="AA33:AH33"/>
    <mergeCell ref="S34:T34"/>
    <mergeCell ref="U34:Z34"/>
    <mergeCell ref="AA34:AB34"/>
    <mergeCell ref="AC34:AH34"/>
    <mergeCell ref="A35:B35"/>
    <mergeCell ref="K35:N35"/>
    <mergeCell ref="O35:R35"/>
    <mergeCell ref="A33:B33"/>
    <mergeCell ref="S35:Z35"/>
    <mergeCell ref="AA35:AH35"/>
    <mergeCell ref="A36:B36"/>
    <mergeCell ref="K36:N36"/>
    <mergeCell ref="S33:T33"/>
    <mergeCell ref="U33:V33"/>
    <mergeCell ref="W33:X33"/>
    <mergeCell ref="Y33:Z33"/>
    <mergeCell ref="D34:F34"/>
    <mergeCell ref="A45:B45"/>
    <mergeCell ref="C45:F45"/>
    <mergeCell ref="S45:AH45"/>
    <mergeCell ref="AA39:AH39"/>
    <mergeCell ref="A41:B41"/>
    <mergeCell ref="C41:F41"/>
    <mergeCell ref="A42:B42"/>
    <mergeCell ref="C42:F42"/>
    <mergeCell ref="A43:B43"/>
    <mergeCell ref="C43:F43"/>
    <mergeCell ref="A39:B39"/>
    <mergeCell ref="K39:N39"/>
    <mergeCell ref="O39:R39"/>
    <mergeCell ref="S39:Z39"/>
    <mergeCell ref="A44:B44"/>
    <mergeCell ref="C44:F44"/>
    <mergeCell ref="S44:AH44"/>
    <mergeCell ref="AA37:AH37"/>
    <mergeCell ref="A38:B38"/>
    <mergeCell ref="K38:N38"/>
    <mergeCell ref="O38:R38"/>
    <mergeCell ref="S38:Z38"/>
    <mergeCell ref="AA38:AH38"/>
    <mergeCell ref="A37:B37"/>
    <mergeCell ref="K37:N37"/>
    <mergeCell ref="O37:R37"/>
    <mergeCell ref="S37:Z37"/>
  </mergeCells>
  <conditionalFormatting sqref="A10 C10:D10 G10:H10 K10:L10 S10 AA10 A16 C16:D16 G16:H16 K16:L16 S16 AA16 A22 C22:D22 G22:H22 K22:L22 S22 AA22 A28 C28:D28 G28:H28 K28:L28 S28 AA28 A34 C34:D34 G34:I34 K34:M34 S34 AA34 A40 C40:E40">
    <cfRule type="expression" dxfId="4" priority="3">
      <formula>MONTH(A10)&lt;&gt;MONTH($A$1)</formula>
    </cfRule>
    <cfRule type="expression" dxfId="3" priority="4">
      <formula>OR(WEEKDAY(A10,1)=1,WEEKDAY(A10,1)=7)</formula>
    </cfRule>
  </conditionalFormatting>
  <conditionalFormatting sqref="O10:P10 O16:P16 O22:P22 O28:Q28 O34:Q34">
    <cfRule type="expression" dxfId="2" priority="1">
      <formula>MONTH(O10)&lt;&gt;MONTH($A$1)</formula>
    </cfRule>
    <cfRule type="expression" dxfId="1" priority="2">
      <formula>OR(WEEKDAY(O10,1)=1,WEEKDAY(O10,1)=7)</formula>
    </cfRule>
  </conditionalFormatting>
  <hyperlinks>
    <hyperlink ref="AJ10:AM10" r:id="rId1" display="https://www.vertex42.com/calendars/"/>
    <hyperlink ref="AJ9:AM9" r:id="rId2" display="CALENDAR TEMPLATES by Vertex42.com"/>
  </hyperlinks>
  <pageMargins left="0.7" right="0.7" top="0.75" bottom="0.75" header="0.3" footer="0.3"/>
  <pageSetup paperSize="9" orientation="portrait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E17" sqref="E17"/>
    </sheetView>
  </sheetViews>
  <sheetFormatPr defaultRowHeight="15" x14ac:dyDescent="0.25"/>
  <cols>
    <col min="2" max="2" width="4.140625" customWidth="1"/>
    <col min="3" max="3" width="4" customWidth="1"/>
    <col min="4" max="4" width="4.28515625" customWidth="1"/>
    <col min="5" max="5" width="4.140625" customWidth="1"/>
    <col min="6" max="6" width="4" customWidth="1"/>
    <col min="7" max="7" width="5.42578125" customWidth="1"/>
    <col min="8" max="8" width="5.7109375" customWidth="1"/>
    <col min="10" max="10" width="3.85546875" customWidth="1"/>
    <col min="11" max="11" width="4.5703125" customWidth="1"/>
    <col min="12" max="12" width="4.28515625" customWidth="1"/>
    <col min="13" max="13" width="4.5703125" customWidth="1"/>
    <col min="14" max="14" width="4" customWidth="1"/>
    <col min="15" max="15" width="4.28515625" customWidth="1"/>
    <col min="16" max="16" width="4.85546875" customWidth="1"/>
  </cols>
  <sheetData>
    <row r="1" spans="1:16" ht="25.5" customHeight="1" x14ac:dyDescent="0.25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3" spans="1:16" ht="18.75" customHeight="1" x14ac:dyDescent="0.25">
      <c r="B3" s="121">
        <f ca="1">DATE(YEAR(TODAY()),9,1)</f>
        <v>43709</v>
      </c>
      <c r="C3" s="121"/>
      <c r="D3" s="121"/>
      <c r="E3" s="121"/>
      <c r="F3" s="121"/>
      <c r="G3" s="121"/>
      <c r="H3" s="121"/>
      <c r="J3" s="121">
        <f ca="1">EDATE(B3,1)</f>
        <v>43739</v>
      </c>
      <c r="K3" s="121"/>
      <c r="L3" s="121"/>
      <c r="M3" s="121"/>
      <c r="N3" s="121"/>
      <c r="O3" s="121"/>
      <c r="P3" s="121"/>
    </row>
    <row r="4" spans="1:16" x14ac:dyDescent="0.25">
      <c r="B4" s="18" t="s">
        <v>71</v>
      </c>
      <c r="C4" s="18" t="s">
        <v>72</v>
      </c>
      <c r="D4" s="18" t="s">
        <v>73</v>
      </c>
      <c r="E4" s="18" t="s">
        <v>70</v>
      </c>
      <c r="F4" s="18" t="s">
        <v>74</v>
      </c>
      <c r="G4" s="19" t="s">
        <v>77</v>
      </c>
      <c r="H4" s="20" t="s">
        <v>75</v>
      </c>
      <c r="J4" s="18" t="s">
        <v>71</v>
      </c>
      <c r="K4" s="18" t="s">
        <v>72</v>
      </c>
      <c r="L4" s="18" t="s">
        <v>73</v>
      </c>
      <c r="M4" s="18" t="s">
        <v>70</v>
      </c>
      <c r="N4" s="18" t="s">
        <v>74</v>
      </c>
      <c r="O4" s="19" t="s">
        <v>77</v>
      </c>
      <c r="P4" s="20" t="s">
        <v>75</v>
      </c>
    </row>
    <row r="5" spans="1:16" x14ac:dyDescent="0.25">
      <c r="B5" s="15"/>
      <c r="C5" s="15"/>
      <c r="D5" s="15"/>
      <c r="E5" s="15"/>
      <c r="F5" s="15"/>
      <c r="G5" s="16"/>
      <c r="H5" s="17">
        <v>1</v>
      </c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7">
        <v>6</v>
      </c>
    </row>
    <row r="6" spans="1:16" x14ac:dyDescent="0.25"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6">
        <v>7</v>
      </c>
      <c r="H6" s="17">
        <v>8</v>
      </c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7">
        <v>13</v>
      </c>
    </row>
    <row r="7" spans="1:16" x14ac:dyDescent="0.25"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6">
        <v>14</v>
      </c>
      <c r="H7" s="17">
        <v>15</v>
      </c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7">
        <v>20</v>
      </c>
    </row>
    <row r="8" spans="1:16" x14ac:dyDescent="0.25"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6">
        <v>21</v>
      </c>
      <c r="H8" s="17">
        <v>22</v>
      </c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7">
        <v>27</v>
      </c>
    </row>
    <row r="9" spans="1:16" x14ac:dyDescent="0.25"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6">
        <v>28</v>
      </c>
      <c r="H9" s="17">
        <v>29</v>
      </c>
      <c r="J9" s="15">
        <v>28</v>
      </c>
      <c r="K9" s="15">
        <v>29</v>
      </c>
      <c r="L9" s="15">
        <v>30</v>
      </c>
      <c r="M9" s="15">
        <v>31</v>
      </c>
      <c r="N9" s="15"/>
      <c r="O9" s="16"/>
      <c r="P9" s="17"/>
    </row>
    <row r="10" spans="1:16" x14ac:dyDescent="0.25">
      <c r="B10" s="15">
        <v>30</v>
      </c>
      <c r="C10" s="15"/>
      <c r="D10" s="15"/>
      <c r="E10" s="15"/>
      <c r="F10" s="15"/>
      <c r="G10" s="15"/>
      <c r="H10" s="15"/>
    </row>
    <row r="11" spans="1:16" x14ac:dyDescent="0.25">
      <c r="B11" s="9"/>
      <c r="C11" s="9"/>
      <c r="D11" s="9"/>
      <c r="E11" s="9"/>
      <c r="F11" s="9"/>
      <c r="G11" s="9"/>
      <c r="H11" s="9"/>
    </row>
    <row r="12" spans="1:16" x14ac:dyDescent="0.25">
      <c r="B12" s="9"/>
      <c r="C12" s="9"/>
      <c r="D12" s="9"/>
      <c r="E12" s="9"/>
      <c r="F12" s="9"/>
      <c r="G12" s="9"/>
      <c r="H12" s="9"/>
    </row>
    <row r="13" spans="1:16" ht="18.75" customHeight="1" x14ac:dyDescent="0.25">
      <c r="B13" s="121">
        <f ca="1">EDATE(J3,1)</f>
        <v>43770</v>
      </c>
      <c r="C13" s="121"/>
      <c r="D13" s="121"/>
      <c r="E13" s="121"/>
      <c r="F13" s="121"/>
      <c r="G13" s="121"/>
      <c r="H13" s="121"/>
      <c r="J13" s="122">
        <f ca="1">EDATE(B13,1)</f>
        <v>43800</v>
      </c>
      <c r="K13" s="122"/>
      <c r="L13" s="122"/>
      <c r="M13" s="122"/>
      <c r="N13" s="122"/>
      <c r="O13" s="122"/>
      <c r="P13" s="122"/>
    </row>
    <row r="14" spans="1:16" x14ac:dyDescent="0.25">
      <c r="B14" s="18" t="s">
        <v>71</v>
      </c>
      <c r="C14" s="18" t="s">
        <v>72</v>
      </c>
      <c r="D14" s="18" t="s">
        <v>73</v>
      </c>
      <c r="E14" s="18" t="s">
        <v>70</v>
      </c>
      <c r="F14" s="18" t="s">
        <v>74</v>
      </c>
      <c r="G14" s="19" t="s">
        <v>77</v>
      </c>
      <c r="H14" s="20" t="s">
        <v>75</v>
      </c>
      <c r="J14" s="18" t="s">
        <v>71</v>
      </c>
      <c r="K14" s="18" t="s">
        <v>72</v>
      </c>
      <c r="L14" s="18" t="s">
        <v>73</v>
      </c>
      <c r="M14" s="18" t="s">
        <v>70</v>
      </c>
      <c r="N14" s="18" t="s">
        <v>74</v>
      </c>
      <c r="O14" s="19" t="s">
        <v>77</v>
      </c>
      <c r="P14" s="20" t="s">
        <v>75</v>
      </c>
    </row>
    <row r="15" spans="1:16" x14ac:dyDescent="0.25">
      <c r="B15" s="15"/>
      <c r="C15" s="15"/>
      <c r="D15" s="15"/>
      <c r="E15" s="15"/>
      <c r="F15" s="15">
        <v>1</v>
      </c>
      <c r="G15" s="16">
        <v>2</v>
      </c>
      <c r="H15" s="17">
        <v>3</v>
      </c>
      <c r="J15" s="13"/>
      <c r="K15" s="13"/>
      <c r="L15" s="13"/>
      <c r="M15" s="13"/>
      <c r="N15" s="13"/>
      <c r="O15" s="13"/>
      <c r="P15" s="14">
        <v>1</v>
      </c>
    </row>
    <row r="16" spans="1:16" x14ac:dyDescent="0.25">
      <c r="B16" s="15">
        <v>4</v>
      </c>
      <c r="C16" s="15">
        <v>5</v>
      </c>
      <c r="D16" s="15">
        <v>6</v>
      </c>
      <c r="E16" s="15">
        <v>7</v>
      </c>
      <c r="F16" s="15">
        <v>8</v>
      </c>
      <c r="G16" s="15">
        <v>9</v>
      </c>
      <c r="H16" s="17">
        <v>10</v>
      </c>
      <c r="J16" s="13">
        <v>2</v>
      </c>
      <c r="K16" s="13">
        <v>3</v>
      </c>
      <c r="L16" s="13">
        <v>4</v>
      </c>
      <c r="M16" s="13">
        <v>5</v>
      </c>
      <c r="N16" s="13">
        <v>6</v>
      </c>
      <c r="O16" s="13">
        <v>7</v>
      </c>
      <c r="P16" s="14">
        <v>8</v>
      </c>
    </row>
    <row r="17" spans="2:16" x14ac:dyDescent="0.25">
      <c r="B17" s="15">
        <v>11</v>
      </c>
      <c r="C17" s="15">
        <v>12</v>
      </c>
      <c r="D17" s="15">
        <v>13</v>
      </c>
      <c r="E17" s="15">
        <v>14</v>
      </c>
      <c r="F17" s="15">
        <v>15</v>
      </c>
      <c r="G17" s="15">
        <v>16</v>
      </c>
      <c r="H17" s="17">
        <v>17</v>
      </c>
      <c r="J17" s="13">
        <v>9</v>
      </c>
      <c r="K17" s="13">
        <v>10</v>
      </c>
      <c r="L17" s="13">
        <v>11</v>
      </c>
      <c r="M17" s="13">
        <v>12</v>
      </c>
      <c r="N17" s="13">
        <v>13</v>
      </c>
      <c r="O17" s="13">
        <v>14</v>
      </c>
      <c r="P17" s="14">
        <v>15</v>
      </c>
    </row>
    <row r="18" spans="2:16" x14ac:dyDescent="0.25">
      <c r="B18" s="15">
        <v>18</v>
      </c>
      <c r="C18" s="15">
        <v>19</v>
      </c>
      <c r="D18" s="15">
        <v>20</v>
      </c>
      <c r="E18" s="15">
        <v>21</v>
      </c>
      <c r="F18" s="15">
        <v>22</v>
      </c>
      <c r="G18" s="15">
        <v>23</v>
      </c>
      <c r="H18" s="17">
        <v>24</v>
      </c>
      <c r="J18" s="13">
        <v>16</v>
      </c>
      <c r="K18" s="13">
        <v>17</v>
      </c>
      <c r="L18" s="13">
        <v>18</v>
      </c>
      <c r="M18" s="13">
        <v>19</v>
      </c>
      <c r="N18" s="13">
        <v>20</v>
      </c>
      <c r="O18" s="13">
        <v>21</v>
      </c>
      <c r="P18" s="14">
        <v>22</v>
      </c>
    </row>
    <row r="19" spans="2:16" x14ac:dyDescent="0.25">
      <c r="B19" s="15">
        <v>25</v>
      </c>
      <c r="C19" s="15">
        <v>26</v>
      </c>
      <c r="D19" s="15">
        <v>27</v>
      </c>
      <c r="E19" s="15">
        <v>28</v>
      </c>
      <c r="F19" s="15">
        <v>29</v>
      </c>
      <c r="G19" s="15">
        <v>30</v>
      </c>
      <c r="H19" s="17"/>
      <c r="J19" s="13">
        <v>23</v>
      </c>
      <c r="K19" s="13">
        <v>24</v>
      </c>
      <c r="L19" s="13">
        <v>25</v>
      </c>
      <c r="M19" s="13">
        <v>26</v>
      </c>
      <c r="N19" s="13">
        <v>27</v>
      </c>
      <c r="O19" s="13">
        <v>28</v>
      </c>
      <c r="P19" s="14">
        <v>29</v>
      </c>
    </row>
    <row r="20" spans="2:16" x14ac:dyDescent="0.25">
      <c r="J20" s="13">
        <v>30</v>
      </c>
      <c r="K20" s="13">
        <v>31</v>
      </c>
      <c r="L20" s="13"/>
      <c r="M20" s="13"/>
      <c r="N20" s="13"/>
      <c r="O20" s="13"/>
      <c r="P20" s="14"/>
    </row>
  </sheetData>
  <mergeCells count="5">
    <mergeCell ref="B13:H13"/>
    <mergeCell ref="J13:P13"/>
    <mergeCell ref="A1:P1"/>
    <mergeCell ref="B3:H3"/>
    <mergeCell ref="J3:P3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equal" allowBlank="1" showInputMessage="1" showErrorMessage="1">
          <x14:formula1>
            <xm:f>расписание!A3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8743FB-37CC-4D9A-ABF5-FB02447C31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списки</vt:lpstr>
      <vt:lpstr>расписание</vt:lpstr>
      <vt:lpstr>календарь</vt:lpstr>
      <vt:lpstr>Лист3</vt:lpstr>
      <vt:lpstr>Лист1</vt:lpstr>
      <vt:lpstr>start_day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2019-09-08T19:56:46Z</dcterms:modified>
</cp:coreProperties>
</file>