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2210" activeTab="0"/>
  </bookViews>
  <sheets>
    <sheet name="Лист1" sheetId="1" r:id="rId1"/>
  </sheets>
  <definedNames>
    <definedName name="_xlfn.DAYS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<sst xmlns="http://schemas.openxmlformats.org/spreadsheetml/2006/main" count="25" uniqueCount="25">
  <si>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Дата заполнения</t>
  </si>
  <si>
    <t xml:space="preserve">Дата </t>
  </si>
  <si>
    <r>
      <t xml:space="preserve">Среднестатистическая региональная температура </t>
    </r>
    <r>
      <rPr>
        <sz val="11"/>
        <color indexed="8"/>
        <rFont val="Calibri"/>
        <family val="2"/>
      </rPr>
      <t>⁰C</t>
    </r>
    <r>
      <rPr>
        <sz val="11"/>
        <color theme="1"/>
        <rFont val="Calibri"/>
        <family val="2"/>
      </rPr>
      <t>:</t>
    </r>
  </si>
  <si>
    <t>Дневная температура</t>
  </si>
  <si>
    <t>Ночная температура</t>
  </si>
  <si>
    <t>Влажность</t>
  </si>
  <si>
    <t>Среднесуточная температура</t>
  </si>
  <si>
    <t>Теплые дни</t>
  </si>
  <si>
    <t>Холодные ночи</t>
  </si>
  <si>
    <t>Самый теплый день (дата)</t>
  </si>
  <si>
    <t>Самый холодная ночь (дата)</t>
  </si>
  <si>
    <t>Отопление</t>
  </si>
  <si>
    <t xml:space="preserve"> Регламентированная температура ⁰C:</t>
  </si>
  <si>
    <t>Всего дней в месяце</t>
  </si>
  <si>
    <t>Максимальная дневная</t>
  </si>
  <si>
    <t>Минимальная ночная</t>
  </si>
  <si>
    <t>Средняя влажность</t>
  </si>
  <si>
    <t>Средняя за месяц</t>
  </si>
  <si>
    <t>Кол-во теплых дней</t>
  </si>
  <si>
    <t>Кол-во холодных ночей</t>
  </si>
  <si>
    <t>Кол-во самых теплых дней</t>
  </si>
  <si>
    <t>Кол-во самых холодных ночей</t>
  </si>
  <si>
    <t>Сколько дней вкл.батареи</t>
  </si>
  <si>
    <t>Кол-во сухих теплых дней</t>
  </si>
  <si>
    <t>Кол-во влажных холодных ночей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</si>
</sst>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/yyyy"/>
    <numFmt numFmtId="165" formatCode="[$-FC19]d\ mmmm\ yyyy\ &quot;г.&quot;"/>
    <numFmt numFmtId="166" formatCode="[$-F800]dddd\,\ mmmm\ dd\,\ yyyy"/>
    <numFmt numFmtId="167" formatCode="0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55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L37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7109375" style="0" customWidth="1"/>
    <col min="2" max="2" width="11.8515625" style="0" customWidth="1"/>
    <col min="3" max="3" width="15.00390625" style="0" customWidth="1"/>
    <col min="4" max="4" width="17.003906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11.57421875" style="0" customWidth="1"/>
    <col min="9" max="9" width="12.140625" style="0" customWidth="1"/>
    <col min="10" max="10" width="12.421875" style="0" customWidth="1"/>
    <col min="11" max="11" width="13.28125" style="0" customWidth="1"/>
    <col min="12" max="12" width="10.140625" style="0" bestFit="1" customWidth="1"/>
  </cols>
  <sheetData>
    <row r="1" ht="41.25" customHeight="1"/>
    <row r="2" spans="2:11" ht="30">
      <c r="B2" s="2" t="s">
        <v>0</v>
      </c>
      <c r="C2" s="1">
        <f ca="1">TODAY()</f>
        <v>43723</v>
      </c>
      <c r="D2" s="10" t="s">
        <v>2</v>
      </c>
      <c r="E2" s="10"/>
      <c r="F2" s="10"/>
      <c r="G2" s="10"/>
      <c r="H2">
        <v>13</v>
      </c>
      <c r="I2" s="10" t="s">
        <v>12</v>
      </c>
      <c r="J2" s="10"/>
      <c r="K2">
        <v>8</v>
      </c>
    </row>
    <row r="3" spans="2:11" ht="45">
      <c r="B3" s="6" t="s">
        <v>1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</row>
    <row r="4" spans="2:12" ht="15">
      <c r="B4" s="1">
        <f>DATE(2019,9,1)</f>
        <v>43709</v>
      </c>
      <c r="C4">
        <v>24</v>
      </c>
      <c r="D4">
        <v>14</v>
      </c>
      <c r="E4" s="4">
        <v>0.53</v>
      </c>
      <c r="F4">
        <f>AVERAGE(C4:D4)</f>
        <v>19</v>
      </c>
      <c r="G4">
        <f>IF(F4&gt;H2,1,0)</f>
        <v>1</v>
      </c>
      <c r="H4">
        <f>IF(F4&lt;H2,"Да","")</f>
      </c>
      <c r="I4" s="1">
        <f>IF(C4=MAX($C$4:$C$33),B4,"-")</f>
        <v>43709</v>
      </c>
      <c r="J4" s="1" t="str">
        <f>IF(D4=MIN($D$4:$D$33),B4,"-")</f>
        <v>-</v>
      </c>
      <c r="K4" t="str">
        <f>IF(F4&gt;$K$2,"не включать","включать")</f>
        <v>не включать</v>
      </c>
      <c r="L4" s="1"/>
    </row>
    <row r="5" spans="2:12" ht="15">
      <c r="B5" s="1">
        <v>43710</v>
      </c>
      <c r="C5">
        <v>24</v>
      </c>
      <c r="D5">
        <v>14</v>
      </c>
      <c r="E5" s="4">
        <v>0.58</v>
      </c>
      <c r="F5">
        <f aca="true" t="shared" si="0" ref="F5:F33">AVERAGE(C5:D5)</f>
        <v>19</v>
      </c>
      <c r="G5">
        <f>IF(F5&gt;H2,1,0)</f>
        <v>1</v>
      </c>
      <c r="H5">
        <f>IF(F5&lt;H2,"Да","")</f>
      </c>
      <c r="I5" s="1">
        <f aca="true" t="shared" si="1" ref="I5:I33">IF(C5=MAX($C$4:$C$33),B5,"-")</f>
        <v>43710</v>
      </c>
      <c r="J5" s="1" t="str">
        <f aca="true" t="shared" si="2" ref="J5:J33">IF(D5=MIN($D$4:$D$33),B5,"-")</f>
        <v>-</v>
      </c>
      <c r="K5" t="str">
        <f aca="true" t="shared" si="3" ref="K5:K33">IF(F5&gt;$K$2,"не включать","включать")</f>
        <v>не включать</v>
      </c>
      <c r="L5" s="1"/>
    </row>
    <row r="6" spans="2:12" ht="15">
      <c r="B6" s="1">
        <v>43711</v>
      </c>
      <c r="C6">
        <v>24</v>
      </c>
      <c r="D6">
        <v>14</v>
      </c>
      <c r="E6" s="4">
        <v>0.6</v>
      </c>
      <c r="F6">
        <f t="shared" si="0"/>
        <v>19</v>
      </c>
      <c r="G6">
        <f>IF(F6&gt;H2,1,0)</f>
        <v>1</v>
      </c>
      <c r="H6">
        <f>IF(F6&lt;H2,"Да","")</f>
      </c>
      <c r="I6" s="1">
        <f t="shared" si="1"/>
        <v>43711</v>
      </c>
      <c r="J6" s="1" t="str">
        <f t="shared" si="2"/>
        <v>-</v>
      </c>
      <c r="K6" t="str">
        <f t="shared" si="3"/>
        <v>не включать</v>
      </c>
      <c r="L6" s="1"/>
    </row>
    <row r="7" spans="2:12" ht="15">
      <c r="B7" s="1">
        <v>43712</v>
      </c>
      <c r="C7">
        <v>21</v>
      </c>
      <c r="D7">
        <v>14</v>
      </c>
      <c r="E7" s="4">
        <v>0.56</v>
      </c>
      <c r="F7">
        <f t="shared" si="0"/>
        <v>17.5</v>
      </c>
      <c r="G7">
        <f>IF(F7&gt;H2,1,0)</f>
        <v>1</v>
      </c>
      <c r="H7">
        <f>IF(F7&lt;H2,"Да","")</f>
      </c>
      <c r="I7" s="1" t="str">
        <f t="shared" si="1"/>
        <v>-</v>
      </c>
      <c r="J7" s="1" t="str">
        <f t="shared" si="2"/>
        <v>-</v>
      </c>
      <c r="K7" t="str">
        <f t="shared" si="3"/>
        <v>не включать</v>
      </c>
      <c r="L7" s="1"/>
    </row>
    <row r="8" spans="2:12" ht="15">
      <c r="B8" s="1">
        <v>43713</v>
      </c>
      <c r="C8">
        <v>16</v>
      </c>
      <c r="D8">
        <v>15</v>
      </c>
      <c r="E8" s="4">
        <v>0.92</v>
      </c>
      <c r="F8">
        <f t="shared" si="0"/>
        <v>15.5</v>
      </c>
      <c r="G8">
        <f>IF(F8&gt;H2,1,0)</f>
        <v>1</v>
      </c>
      <c r="H8">
        <f>IF(F8&lt;H2,"Да","")</f>
      </c>
      <c r="I8" s="1" t="str">
        <f t="shared" si="1"/>
        <v>-</v>
      </c>
      <c r="J8" s="1" t="str">
        <f t="shared" si="2"/>
        <v>-</v>
      </c>
      <c r="K8" t="str">
        <f t="shared" si="3"/>
        <v>не включать</v>
      </c>
      <c r="L8" s="1"/>
    </row>
    <row r="9" spans="2:12" ht="15">
      <c r="B9" s="1">
        <v>43714</v>
      </c>
      <c r="C9">
        <v>23</v>
      </c>
      <c r="D9">
        <v>12</v>
      </c>
      <c r="E9" s="4">
        <v>0.56</v>
      </c>
      <c r="F9">
        <f t="shared" si="0"/>
        <v>17.5</v>
      </c>
      <c r="G9">
        <f>IF(F9&gt;H2,1,0)</f>
        <v>1</v>
      </c>
      <c r="H9">
        <f>IF(F9&lt;H2,"Да","")</f>
      </c>
      <c r="I9" s="1" t="str">
        <f t="shared" si="1"/>
        <v>-</v>
      </c>
      <c r="J9" s="1" t="str">
        <f t="shared" si="2"/>
        <v>-</v>
      </c>
      <c r="K9" t="str">
        <f t="shared" si="3"/>
        <v>не включать</v>
      </c>
      <c r="L9" s="1"/>
    </row>
    <row r="10" spans="2:11" ht="15">
      <c r="B10" s="1">
        <v>43715</v>
      </c>
      <c r="C10">
        <v>22</v>
      </c>
      <c r="D10">
        <v>13</v>
      </c>
      <c r="E10" s="4">
        <v>0.55</v>
      </c>
      <c r="F10">
        <f t="shared" si="0"/>
        <v>17.5</v>
      </c>
      <c r="G10">
        <f>IF(F10&gt;H2,1,0)</f>
        <v>1</v>
      </c>
      <c r="H10">
        <f>IF(F10&lt;H2,"Да","")</f>
      </c>
      <c r="I10" s="1" t="str">
        <f t="shared" si="1"/>
        <v>-</v>
      </c>
      <c r="J10" s="1" t="str">
        <f t="shared" si="2"/>
        <v>-</v>
      </c>
      <c r="K10" t="str">
        <f t="shared" si="3"/>
        <v>не включать</v>
      </c>
    </row>
    <row r="11" spans="2:11" ht="15">
      <c r="B11" s="1">
        <v>43716</v>
      </c>
      <c r="C11">
        <v>22</v>
      </c>
      <c r="D11">
        <v>12</v>
      </c>
      <c r="E11" s="4">
        <v>0.53</v>
      </c>
      <c r="F11">
        <f t="shared" si="0"/>
        <v>17</v>
      </c>
      <c r="G11">
        <f>IF(F11&gt;H2,1,0)</f>
        <v>1</v>
      </c>
      <c r="H11">
        <f>IF(F11&lt;H2,"Да","")</f>
      </c>
      <c r="I11" s="1" t="str">
        <f t="shared" si="1"/>
        <v>-</v>
      </c>
      <c r="J11" s="1" t="str">
        <f t="shared" si="2"/>
        <v>-</v>
      </c>
      <c r="K11" t="str">
        <f t="shared" si="3"/>
        <v>не включать</v>
      </c>
    </row>
    <row r="12" spans="2:11" ht="15">
      <c r="B12" s="1">
        <v>43717</v>
      </c>
      <c r="C12">
        <v>22</v>
      </c>
      <c r="D12">
        <v>12</v>
      </c>
      <c r="E12" s="4">
        <v>0.53</v>
      </c>
      <c r="F12">
        <f t="shared" si="0"/>
        <v>17</v>
      </c>
      <c r="G12">
        <f>IF(F12&gt;H2,1,0)</f>
        <v>1</v>
      </c>
      <c r="H12">
        <f>IF(F12&lt;H2,"Да","")</f>
      </c>
      <c r="I12" s="1" t="str">
        <f t="shared" si="1"/>
        <v>-</v>
      </c>
      <c r="J12" s="1" t="str">
        <f t="shared" si="2"/>
        <v>-</v>
      </c>
      <c r="K12" t="str">
        <f t="shared" si="3"/>
        <v>не включать</v>
      </c>
    </row>
    <row r="13" spans="2:11" ht="15">
      <c r="B13" s="1">
        <v>43718</v>
      </c>
      <c r="C13">
        <v>23</v>
      </c>
      <c r="D13">
        <v>14</v>
      </c>
      <c r="E13" s="4">
        <v>0.57</v>
      </c>
      <c r="F13">
        <f t="shared" si="0"/>
        <v>18.5</v>
      </c>
      <c r="G13">
        <f>IF(F13&gt;H2,1,0)</f>
        <v>1</v>
      </c>
      <c r="H13">
        <f>IF(F13&lt;H2,"Да","")</f>
      </c>
      <c r="I13" s="1" t="str">
        <f t="shared" si="1"/>
        <v>-</v>
      </c>
      <c r="J13" s="1" t="str">
        <f t="shared" si="2"/>
        <v>-</v>
      </c>
      <c r="K13" t="str">
        <f t="shared" si="3"/>
        <v>не включать</v>
      </c>
    </row>
    <row r="14" spans="2:11" ht="15">
      <c r="B14" s="1">
        <v>43719</v>
      </c>
      <c r="C14">
        <v>24</v>
      </c>
      <c r="D14">
        <v>15</v>
      </c>
      <c r="E14" s="4">
        <v>0.53</v>
      </c>
      <c r="F14">
        <f t="shared" si="0"/>
        <v>19.5</v>
      </c>
      <c r="G14">
        <f>IF(F14&gt;H2,1,0)</f>
        <v>1</v>
      </c>
      <c r="H14">
        <f>IF(F14&lt;H2,"Да","")</f>
      </c>
      <c r="I14" s="1">
        <f t="shared" si="1"/>
        <v>43719</v>
      </c>
      <c r="J14" s="1" t="str">
        <f t="shared" si="2"/>
        <v>-</v>
      </c>
      <c r="K14" t="str">
        <f t="shared" si="3"/>
        <v>не включать</v>
      </c>
    </row>
    <row r="15" spans="2:11" ht="15">
      <c r="B15" s="1">
        <v>43720</v>
      </c>
      <c r="C15">
        <v>24</v>
      </c>
      <c r="D15">
        <v>14</v>
      </c>
      <c r="E15" s="4">
        <v>0.46</v>
      </c>
      <c r="F15">
        <f t="shared" si="0"/>
        <v>19</v>
      </c>
      <c r="G15">
        <f>IF(F15&gt;H2,1,0)</f>
        <v>1</v>
      </c>
      <c r="H15">
        <f>IF(F15&lt;H2,"Да","")</f>
      </c>
      <c r="I15" s="1">
        <f t="shared" si="1"/>
        <v>43720</v>
      </c>
      <c r="J15" s="1" t="str">
        <f t="shared" si="2"/>
        <v>-</v>
      </c>
      <c r="K15" t="str">
        <f t="shared" si="3"/>
        <v>не включать</v>
      </c>
    </row>
    <row r="16" spans="2:11" ht="15">
      <c r="B16" s="1">
        <v>43721</v>
      </c>
      <c r="C16">
        <v>21</v>
      </c>
      <c r="D16">
        <v>13</v>
      </c>
      <c r="E16" s="4">
        <v>0.56</v>
      </c>
      <c r="F16">
        <f t="shared" si="0"/>
        <v>17</v>
      </c>
      <c r="G16">
        <f>IF(F16&gt;H2,1,0)</f>
        <v>1</v>
      </c>
      <c r="H16">
        <f>IF(F16&lt;H2,"Да","")</f>
      </c>
      <c r="I16" s="1" t="str">
        <f t="shared" si="1"/>
        <v>-</v>
      </c>
      <c r="J16" s="1" t="str">
        <f t="shared" si="2"/>
        <v>-</v>
      </c>
      <c r="K16" t="str">
        <f t="shared" si="3"/>
        <v>не включать</v>
      </c>
    </row>
    <row r="17" spans="2:11" ht="15">
      <c r="B17" s="1">
        <v>43722</v>
      </c>
      <c r="C17">
        <v>15</v>
      </c>
      <c r="D17">
        <v>10</v>
      </c>
      <c r="E17" s="4">
        <v>0.62</v>
      </c>
      <c r="F17">
        <f t="shared" si="0"/>
        <v>12.5</v>
      </c>
      <c r="G17">
        <f>IF(F17&gt;H2,1,0)</f>
        <v>0</v>
      </c>
      <c r="H17" t="str">
        <f>IF(F17&lt;H2,"Да","")</f>
        <v>Да</v>
      </c>
      <c r="I17" s="1" t="str">
        <f t="shared" si="1"/>
        <v>-</v>
      </c>
      <c r="J17" s="1" t="str">
        <f t="shared" si="2"/>
        <v>-</v>
      </c>
      <c r="K17" t="str">
        <f t="shared" si="3"/>
        <v>не включать</v>
      </c>
    </row>
    <row r="18" spans="2:11" ht="15">
      <c r="B18" s="1">
        <v>43723</v>
      </c>
      <c r="C18">
        <v>15</v>
      </c>
      <c r="D18">
        <v>5</v>
      </c>
      <c r="E18" s="4">
        <v>0.69</v>
      </c>
      <c r="F18">
        <f t="shared" si="0"/>
        <v>10</v>
      </c>
      <c r="G18">
        <f>IF(F18&gt;H2,1,0)</f>
        <v>0</v>
      </c>
      <c r="H18" t="str">
        <f>IF(F18&lt;H2,"Да","")</f>
        <v>Да</v>
      </c>
      <c r="I18" s="1" t="str">
        <f t="shared" si="1"/>
        <v>-</v>
      </c>
      <c r="J18" s="1" t="str">
        <f t="shared" si="2"/>
        <v>-</v>
      </c>
      <c r="K18" t="str">
        <f t="shared" si="3"/>
        <v>не включать</v>
      </c>
    </row>
    <row r="19" spans="2:11" ht="15">
      <c r="B19" s="1">
        <v>43724</v>
      </c>
      <c r="C19">
        <v>16</v>
      </c>
      <c r="D19">
        <v>9</v>
      </c>
      <c r="E19" s="4">
        <v>0.68</v>
      </c>
      <c r="F19">
        <f t="shared" si="0"/>
        <v>12.5</v>
      </c>
      <c r="G19">
        <f>IF(F19&gt;H2,1,0)</f>
        <v>0</v>
      </c>
      <c r="H19" t="str">
        <f>IF(F19&lt;H2,"Да","")</f>
        <v>Да</v>
      </c>
      <c r="I19" s="1" t="str">
        <f t="shared" si="1"/>
        <v>-</v>
      </c>
      <c r="J19" s="1" t="str">
        <f t="shared" si="2"/>
        <v>-</v>
      </c>
      <c r="K19" t="str">
        <f t="shared" si="3"/>
        <v>не включать</v>
      </c>
    </row>
    <row r="20" spans="2:11" ht="15">
      <c r="B20" s="1">
        <v>43725</v>
      </c>
      <c r="C20">
        <v>14</v>
      </c>
      <c r="D20">
        <v>9</v>
      </c>
      <c r="E20" s="4">
        <v>0.64</v>
      </c>
      <c r="F20">
        <f t="shared" si="0"/>
        <v>11.5</v>
      </c>
      <c r="G20">
        <f>IF(F20&gt;H2,1,0)</f>
        <v>0</v>
      </c>
      <c r="H20" t="str">
        <f>IF(F20&lt;H2,"Да","")</f>
        <v>Да</v>
      </c>
      <c r="I20" s="1" t="str">
        <f t="shared" si="1"/>
        <v>-</v>
      </c>
      <c r="J20" s="1" t="str">
        <f t="shared" si="2"/>
        <v>-</v>
      </c>
      <c r="K20" t="str">
        <f t="shared" si="3"/>
        <v>не включать</v>
      </c>
    </row>
    <row r="21" spans="2:11" ht="15">
      <c r="B21" s="1">
        <v>43726</v>
      </c>
      <c r="C21">
        <v>15</v>
      </c>
      <c r="D21">
        <v>6</v>
      </c>
      <c r="E21" s="4">
        <v>0.64</v>
      </c>
      <c r="F21">
        <f t="shared" si="0"/>
        <v>10.5</v>
      </c>
      <c r="G21">
        <f>IF(F21&gt;H2,1,0)</f>
        <v>0</v>
      </c>
      <c r="H21" t="str">
        <f>IF(F21&lt;H2,"Да","")</f>
        <v>Да</v>
      </c>
      <c r="I21" s="1" t="str">
        <f t="shared" si="1"/>
        <v>-</v>
      </c>
      <c r="J21" s="1" t="str">
        <f t="shared" si="2"/>
        <v>-</v>
      </c>
      <c r="K21" t="str">
        <f t="shared" si="3"/>
        <v>не включать</v>
      </c>
    </row>
    <row r="22" spans="2:11" ht="15">
      <c r="B22" s="1">
        <v>43727</v>
      </c>
      <c r="C22">
        <v>13</v>
      </c>
      <c r="D22">
        <v>4</v>
      </c>
      <c r="E22" s="4">
        <v>0.61</v>
      </c>
      <c r="F22">
        <f t="shared" si="0"/>
        <v>8.5</v>
      </c>
      <c r="G22">
        <f>IF(F22&gt;H2,1,0)</f>
        <v>0</v>
      </c>
      <c r="H22" t="str">
        <f>IF(F22&lt;H2,"Да","")</f>
        <v>Да</v>
      </c>
      <c r="I22" s="1" t="str">
        <f t="shared" si="1"/>
        <v>-</v>
      </c>
      <c r="J22" s="1" t="str">
        <f t="shared" si="2"/>
        <v>-</v>
      </c>
      <c r="K22" t="str">
        <f t="shared" si="3"/>
        <v>не включать</v>
      </c>
    </row>
    <row r="23" spans="2:11" ht="15">
      <c r="B23" s="1">
        <v>43728</v>
      </c>
      <c r="C23">
        <v>11</v>
      </c>
      <c r="D23">
        <v>2</v>
      </c>
      <c r="E23" s="4">
        <v>0.49</v>
      </c>
      <c r="F23">
        <f t="shared" si="0"/>
        <v>6.5</v>
      </c>
      <c r="G23">
        <f>IF(F23&gt;H2,1,0)</f>
        <v>0</v>
      </c>
      <c r="H23" t="str">
        <f>IF(F23&lt;H2,"Да","")</f>
        <v>Да</v>
      </c>
      <c r="I23" s="1" t="str">
        <f t="shared" si="1"/>
        <v>-</v>
      </c>
      <c r="J23" s="1" t="str">
        <f t="shared" si="2"/>
        <v>-</v>
      </c>
      <c r="K23" t="str">
        <f t="shared" si="3"/>
        <v>включать</v>
      </c>
    </row>
    <row r="24" spans="2:11" ht="15">
      <c r="B24" s="1">
        <v>43729</v>
      </c>
      <c r="C24">
        <v>13</v>
      </c>
      <c r="D24">
        <v>1</v>
      </c>
      <c r="E24" s="4">
        <v>0.52</v>
      </c>
      <c r="F24">
        <f t="shared" si="0"/>
        <v>7</v>
      </c>
      <c r="G24">
        <f>IF(F24&gt;H2,1,0)</f>
        <v>0</v>
      </c>
      <c r="H24" t="str">
        <f>IF(F24&lt;H2,"Да","")</f>
        <v>Да</v>
      </c>
      <c r="I24" s="1" t="str">
        <f t="shared" si="1"/>
        <v>-</v>
      </c>
      <c r="J24" s="1">
        <f t="shared" si="2"/>
        <v>43729</v>
      </c>
      <c r="K24" t="str">
        <f t="shared" si="3"/>
        <v>включать</v>
      </c>
    </row>
    <row r="25" spans="2:11" ht="15">
      <c r="B25" s="1">
        <v>43730</v>
      </c>
      <c r="C25">
        <v>9</v>
      </c>
      <c r="D25">
        <v>4</v>
      </c>
      <c r="E25" s="4">
        <v>0.69</v>
      </c>
      <c r="F25">
        <f t="shared" si="0"/>
        <v>6.5</v>
      </c>
      <c r="G25">
        <f>IF(F25&gt;H2,1,0)</f>
        <v>0</v>
      </c>
      <c r="H25" t="str">
        <f>IF(F25&lt;H2,"Да","")</f>
        <v>Да</v>
      </c>
      <c r="I25" s="1" t="str">
        <f t="shared" si="1"/>
        <v>-</v>
      </c>
      <c r="J25" s="1" t="str">
        <f t="shared" si="2"/>
        <v>-</v>
      </c>
      <c r="K25" t="str">
        <f t="shared" si="3"/>
        <v>включать</v>
      </c>
    </row>
    <row r="26" spans="2:11" ht="15">
      <c r="B26" s="1">
        <v>43731</v>
      </c>
      <c r="C26">
        <v>6</v>
      </c>
      <c r="D26">
        <v>2</v>
      </c>
      <c r="E26" s="4">
        <v>0.92</v>
      </c>
      <c r="F26">
        <f t="shared" si="0"/>
        <v>4</v>
      </c>
      <c r="G26">
        <f>IF(F26&gt;H2,1,0)</f>
        <v>0</v>
      </c>
      <c r="H26" t="str">
        <f>IF(F26&lt;H2,"Да","")</f>
        <v>Да</v>
      </c>
      <c r="I26" s="1" t="str">
        <f t="shared" si="1"/>
        <v>-</v>
      </c>
      <c r="J26" s="1" t="str">
        <f t="shared" si="2"/>
        <v>-</v>
      </c>
      <c r="K26" t="str">
        <f t="shared" si="3"/>
        <v>включать</v>
      </c>
    </row>
    <row r="27" spans="2:11" ht="15">
      <c r="B27" s="1">
        <v>43732</v>
      </c>
      <c r="C27">
        <v>10</v>
      </c>
      <c r="D27">
        <v>3</v>
      </c>
      <c r="E27" s="4">
        <v>0.61</v>
      </c>
      <c r="F27">
        <f t="shared" si="0"/>
        <v>6.5</v>
      </c>
      <c r="G27">
        <f>IF(F27&gt;H2,1,0)</f>
        <v>0</v>
      </c>
      <c r="H27" t="str">
        <f>IF(F27&lt;H2,"Да","")</f>
        <v>Да</v>
      </c>
      <c r="I27" s="1" t="str">
        <f t="shared" si="1"/>
        <v>-</v>
      </c>
      <c r="J27" s="1" t="str">
        <f t="shared" si="2"/>
        <v>-</v>
      </c>
      <c r="K27" t="str">
        <f t="shared" si="3"/>
        <v>включать</v>
      </c>
    </row>
    <row r="28" spans="2:11" ht="15">
      <c r="B28" s="1">
        <v>43733</v>
      </c>
      <c r="C28">
        <v>10</v>
      </c>
      <c r="D28">
        <v>2</v>
      </c>
      <c r="E28" s="4">
        <v>0.82</v>
      </c>
      <c r="F28">
        <f t="shared" si="0"/>
        <v>6</v>
      </c>
      <c r="G28">
        <f>IF(F28&gt;H2,1,0)</f>
        <v>0</v>
      </c>
      <c r="H28" t="str">
        <f>IF(F28&lt;H2,"Да","")</f>
        <v>Да</v>
      </c>
      <c r="I28" s="1" t="str">
        <f t="shared" si="1"/>
        <v>-</v>
      </c>
      <c r="J28" s="1" t="str">
        <f t="shared" si="2"/>
        <v>-</v>
      </c>
      <c r="K28" t="str">
        <f t="shared" si="3"/>
        <v>включать</v>
      </c>
    </row>
    <row r="29" spans="2:11" ht="15">
      <c r="B29" s="1">
        <v>43734</v>
      </c>
      <c r="C29">
        <v>19</v>
      </c>
      <c r="D29">
        <v>10</v>
      </c>
      <c r="E29" s="4">
        <v>0.9</v>
      </c>
      <c r="F29">
        <f t="shared" si="0"/>
        <v>14.5</v>
      </c>
      <c r="G29">
        <f>IF(F29&gt;H2,1,0)</f>
        <v>1</v>
      </c>
      <c r="H29">
        <f>IF(F29&lt;H2,"Да","")</f>
      </c>
      <c r="I29" s="1" t="str">
        <f t="shared" si="1"/>
        <v>-</v>
      </c>
      <c r="J29" s="1" t="str">
        <f t="shared" si="2"/>
        <v>-</v>
      </c>
      <c r="K29" t="str">
        <f t="shared" si="3"/>
        <v>не включать</v>
      </c>
    </row>
    <row r="30" spans="2:11" ht="15">
      <c r="B30" s="1">
        <v>43735</v>
      </c>
      <c r="C30">
        <v>21</v>
      </c>
      <c r="D30">
        <v>12</v>
      </c>
      <c r="E30" s="4">
        <v>0.82</v>
      </c>
      <c r="F30">
        <f t="shared" si="0"/>
        <v>16.5</v>
      </c>
      <c r="G30">
        <f>IF(F30&gt;H2,1,0)</f>
        <v>1</v>
      </c>
      <c r="H30">
        <f>IF(F30&lt;H2,"Да","")</f>
      </c>
      <c r="I30" s="1" t="str">
        <f t="shared" si="1"/>
        <v>-</v>
      </c>
      <c r="J30" s="1" t="str">
        <f t="shared" si="2"/>
        <v>-</v>
      </c>
      <c r="K30" t="str">
        <f t="shared" si="3"/>
        <v>не включать</v>
      </c>
    </row>
    <row r="31" spans="2:11" ht="15">
      <c r="B31" s="1">
        <v>43736</v>
      </c>
      <c r="C31">
        <v>19</v>
      </c>
      <c r="D31">
        <v>11</v>
      </c>
      <c r="E31" s="4">
        <v>0.96</v>
      </c>
      <c r="F31">
        <f t="shared" si="0"/>
        <v>15</v>
      </c>
      <c r="G31">
        <f>IF(F31&gt;H2,1,0)</f>
        <v>1</v>
      </c>
      <c r="H31">
        <f>IF(F31&lt;H2,"Да","")</f>
      </c>
      <c r="I31" s="1" t="str">
        <f t="shared" si="1"/>
        <v>-</v>
      </c>
      <c r="J31" s="1" t="str">
        <f t="shared" si="2"/>
        <v>-</v>
      </c>
      <c r="K31" t="str">
        <f t="shared" si="3"/>
        <v>не включать</v>
      </c>
    </row>
    <row r="32" spans="2:11" ht="15">
      <c r="B32" s="1">
        <v>43737</v>
      </c>
      <c r="C32">
        <v>10</v>
      </c>
      <c r="D32">
        <v>7</v>
      </c>
      <c r="E32" s="4">
        <v>0.94</v>
      </c>
      <c r="F32">
        <f t="shared" si="0"/>
        <v>8.5</v>
      </c>
      <c r="G32">
        <f>IF(F32&gt;H2,1,0)</f>
        <v>0</v>
      </c>
      <c r="H32" t="str">
        <f>IF(F32&lt;H2,"Да","")</f>
        <v>Да</v>
      </c>
      <c r="I32" s="1" t="str">
        <f t="shared" si="1"/>
        <v>-</v>
      </c>
      <c r="J32" s="1" t="str">
        <f t="shared" si="2"/>
        <v>-</v>
      </c>
      <c r="K32" t="str">
        <f t="shared" si="3"/>
        <v>не включать</v>
      </c>
    </row>
    <row r="33" spans="2:11" ht="15">
      <c r="B33" s="1">
        <v>43738</v>
      </c>
      <c r="C33">
        <v>11</v>
      </c>
      <c r="D33">
        <v>5</v>
      </c>
      <c r="E33" s="4">
        <v>0.97</v>
      </c>
      <c r="F33">
        <f t="shared" si="0"/>
        <v>8</v>
      </c>
      <c r="G33">
        <f>IF(F33&gt;H2,1,0)</f>
        <v>0</v>
      </c>
      <c r="H33" t="str">
        <f>IF(F33&lt;H2,"Да","")</f>
        <v>Да</v>
      </c>
      <c r="I33" s="1" t="str">
        <f t="shared" si="1"/>
        <v>-</v>
      </c>
      <c r="J33" s="1" t="str">
        <f t="shared" si="2"/>
        <v>-</v>
      </c>
      <c r="K33" t="str">
        <f t="shared" si="3"/>
        <v>включать</v>
      </c>
    </row>
    <row r="34" spans="2:11" ht="60">
      <c r="B34" s="3" t="s">
        <v>13</v>
      </c>
      <c r="C34" s="2" t="s">
        <v>14</v>
      </c>
      <c r="D34" s="2" t="s">
        <v>15</v>
      </c>
      <c r="E34" s="2" t="s">
        <v>16</v>
      </c>
      <c r="F34" s="2" t="s">
        <v>17</v>
      </c>
      <c r="G34" s="2" t="s">
        <v>18</v>
      </c>
      <c r="H34" s="2" t="s">
        <v>19</v>
      </c>
      <c r="I34" s="2" t="s">
        <v>20</v>
      </c>
      <c r="J34" s="2" t="s">
        <v>21</v>
      </c>
      <c r="K34" s="2" t="s">
        <v>22</v>
      </c>
    </row>
    <row r="35" spans="2:11" ht="15">
      <c r="B35" s="5">
        <v>30</v>
      </c>
      <c r="C35">
        <f>MAX(C4:C33)</f>
        <v>24</v>
      </c>
      <c r="D35">
        <f>MIN(D4:D33)</f>
        <v>1</v>
      </c>
      <c r="E35" s="7">
        <f>AVERAGE(E4:E33)</f>
        <v>0.6666666666666666</v>
      </c>
      <c r="F35">
        <f>AVERAGE(C4:D33)</f>
        <v>13.25</v>
      </c>
      <c r="G35" s="9">
        <f>COUNTIF(G4:G33,1)</f>
        <v>16</v>
      </c>
      <c r="H35">
        <f>COUNTIF(H4:H33,"Да")</f>
        <v>14</v>
      </c>
      <c r="K35">
        <f>COUNTIF(K4:K33,"включать")</f>
        <v>7</v>
      </c>
    </row>
    <row r="36" spans="3:5" ht="15">
      <c r="C36" s="11" t="s">
        <v>23</v>
      </c>
      <c r="D36" s="11"/>
      <c r="E36" s="8"/>
    </row>
    <row r="37" spans="3:5" ht="15">
      <c r="C37" s="11" t="s">
        <v>24</v>
      </c>
      <c r="D37" s="11"/>
      <c r="E37" s="8"/>
    </row>
  </sheetData>
  <sheetProtection/>
  <mergeCells count="4">
    <mergeCell ref="D2:G2"/>
    <mergeCell ref="I2:J2"/>
    <mergeCell ref="C36:D36"/>
    <mergeCell ref="C37:D37"/>
  </mergeCells>
  <dataValidations count="2">
    <dataValidation type="whole" allowBlank="1" showInputMessage="1" showErrorMessage="1" sqref="C4:D33">
      <formula1>-50</formula1>
      <formula2>50</formula2>
    </dataValidation>
    <dataValidation type="decimal" allowBlank="1" showInputMessage="1" showErrorMessage="1" sqref="F4:F33">
      <formula1>-50</formula1>
      <formula2>5</formula2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dcterms:created xsi:type="dcterms:W3CDTF">2019-09-15T10:58:59Z</dcterms:created>
  <dcterms:modified xsi:type="dcterms:W3CDTF">2019-09-15T18:37:51Z</dcterms:modified>
  <cp:category/>
  <cp:version/>
  <cp:contentType/>
  <cp:contentStatus/>
</cp:coreProperties>
</file>