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21075" windowHeight="10035"/>
  </bookViews>
  <sheets>
    <sheet name="Смета" sheetId="1" r:id="rId1"/>
    <sheet name="Лист1" sheetId="2" r:id="rId2"/>
  </sheets>
  <externalReferences>
    <externalReference r:id="rId3"/>
  </externalReferences>
  <definedNames>
    <definedName name="_xlnm._FilterDatabase" localSheetId="0" hidden="1">Смета!$A$5:$H$22</definedName>
    <definedName name="а142">Смета!#REF!</definedName>
    <definedName name="а209">Смета!#REF!</definedName>
    <definedName name="а276">Смета!#REF!</definedName>
    <definedName name="а343">Смета!#REF!</definedName>
    <definedName name="а398">Смета!#REF!</definedName>
    <definedName name="а410">Смета!#REF!</definedName>
    <definedName name="а75">Смета!#REF!</definedName>
    <definedName name="г2">Смета!$H$1</definedName>
    <definedName name="г587">Смета!#REF!</definedName>
    <definedName name="_xlnm.Print_Area" localSheetId="0">Смета!$A$1:$H$72</definedName>
    <definedName name="я343">Смета!#REF!</definedName>
  </definedNames>
  <calcPr calcId="144525"/>
</workbook>
</file>

<file path=xl/calcChain.xml><?xml version="1.0" encoding="utf-8"?>
<calcChain xmlns="http://schemas.openxmlformats.org/spreadsheetml/2006/main">
  <c r="C48" i="2" l="1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47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23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6" i="2"/>
  <c r="B48" i="2" l="1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47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23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5" i="2"/>
  <c r="H70" i="1" l="1"/>
  <c r="B70" i="1"/>
  <c r="H69" i="1"/>
  <c r="B69" i="1"/>
  <c r="H68" i="1"/>
  <c r="B68" i="1"/>
  <c r="H67" i="1"/>
  <c r="F67" i="1"/>
  <c r="F68" i="1" s="1"/>
  <c r="B67" i="1"/>
  <c r="H66" i="1"/>
  <c r="B66" i="1"/>
  <c r="H65" i="1"/>
  <c r="B65" i="1"/>
  <c r="H64" i="1"/>
  <c r="B64" i="1"/>
  <c r="H63" i="1"/>
  <c r="B63" i="1"/>
  <c r="H62" i="1"/>
  <c r="B62" i="1"/>
  <c r="H61" i="1"/>
  <c r="B61" i="1"/>
  <c r="H60" i="1"/>
  <c r="B60" i="1"/>
  <c r="H59" i="1"/>
  <c r="B59" i="1"/>
  <c r="H58" i="1"/>
  <c r="B58" i="1"/>
  <c r="H57" i="1"/>
  <c r="B57" i="1"/>
  <c r="H56" i="1"/>
  <c r="B56" i="1"/>
  <c r="H55" i="1"/>
  <c r="B55" i="1"/>
  <c r="H54" i="1"/>
  <c r="B54" i="1"/>
  <c r="H53" i="1"/>
  <c r="B53" i="1"/>
  <c r="H52" i="1"/>
  <c r="B52" i="1"/>
  <c r="H51" i="1"/>
  <c r="B51" i="1"/>
  <c r="H50" i="1"/>
  <c r="B50" i="1"/>
  <c r="H49" i="1"/>
  <c r="E71" i="1" s="1"/>
  <c r="B49" i="1"/>
  <c r="H46" i="1"/>
  <c r="B46" i="1"/>
  <c r="H45" i="1"/>
  <c r="B45" i="1"/>
  <c r="H44" i="1"/>
  <c r="B44" i="1"/>
  <c r="H43" i="1"/>
  <c r="F43" i="1"/>
  <c r="B43" i="1"/>
  <c r="H42" i="1"/>
  <c r="B42" i="1"/>
  <c r="H41" i="1"/>
  <c r="F41" i="1"/>
  <c r="B41" i="1"/>
  <c r="H40" i="1"/>
  <c r="F40" i="1"/>
  <c r="B40" i="1"/>
  <c r="H39" i="1"/>
  <c r="F39" i="1"/>
  <c r="D39" i="1"/>
  <c r="B39" i="1"/>
  <c r="H38" i="1"/>
  <c r="B38" i="1"/>
  <c r="H37" i="1"/>
  <c r="B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F30" i="1"/>
  <c r="F33" i="1" s="1"/>
  <c r="B30" i="1"/>
  <c r="H29" i="1"/>
  <c r="B29" i="1"/>
  <c r="H28" i="1"/>
  <c r="B28" i="1"/>
  <c r="H27" i="1"/>
  <c r="B27" i="1"/>
  <c r="H26" i="1"/>
  <c r="G26" i="1"/>
  <c r="B26" i="1"/>
  <c r="H25" i="1"/>
  <c r="B25" i="1"/>
  <c r="H24" i="1"/>
  <c r="F24" i="1"/>
  <c r="F27" i="1" s="1"/>
  <c r="B24" i="1"/>
  <c r="H21" i="1"/>
  <c r="B21" i="1"/>
  <c r="F20" i="1"/>
  <c r="H20" i="1" s="1"/>
  <c r="B20" i="1"/>
  <c r="F19" i="1"/>
  <c r="H19" i="1" s="1"/>
  <c r="B19" i="1"/>
  <c r="H18" i="1"/>
  <c r="F18" i="1"/>
  <c r="B18" i="1"/>
  <c r="H17" i="1"/>
  <c r="B17" i="1"/>
  <c r="H16" i="1"/>
  <c r="B16" i="1"/>
  <c r="D15" i="1"/>
  <c r="B15" i="1"/>
  <c r="B14" i="1"/>
  <c r="B13" i="1"/>
  <c r="B12" i="1"/>
  <c r="B11" i="1"/>
  <c r="B10" i="1"/>
  <c r="B9" i="1"/>
  <c r="B8" i="1"/>
  <c r="B7" i="1"/>
  <c r="F6" i="1"/>
  <c r="F49" i="1" s="1"/>
  <c r="B6" i="1"/>
  <c r="A5" i="1"/>
  <c r="E45" i="2" l="1"/>
  <c r="E41" i="2"/>
  <c r="E37" i="2"/>
  <c r="E33" i="2"/>
  <c r="E29" i="2"/>
  <c r="E25" i="2"/>
  <c r="D67" i="2"/>
  <c r="D63" i="2"/>
  <c r="D59" i="2"/>
  <c r="D55" i="2"/>
  <c r="D51" i="2"/>
  <c r="E23" i="2"/>
  <c r="E42" i="2"/>
  <c r="E38" i="2"/>
  <c r="E34" i="2"/>
  <c r="E30" i="2"/>
  <c r="E26" i="2"/>
  <c r="D68" i="2"/>
  <c r="D64" i="2"/>
  <c r="D60" i="2"/>
  <c r="D56" i="2"/>
  <c r="D52" i="2"/>
  <c r="D48" i="2"/>
  <c r="D39" i="2"/>
  <c r="D31" i="2"/>
  <c r="D45" i="2"/>
  <c r="D37" i="2"/>
  <c r="D29" i="2"/>
  <c r="D23" i="2"/>
  <c r="D42" i="2"/>
  <c r="D38" i="2"/>
  <c r="D34" i="2"/>
  <c r="D30" i="2"/>
  <c r="D26" i="2"/>
  <c r="D47" i="2"/>
  <c r="E67" i="2"/>
  <c r="E65" i="2"/>
  <c r="E63" i="2"/>
  <c r="E61" i="2"/>
  <c r="E59" i="2"/>
  <c r="E57" i="2"/>
  <c r="E55" i="2"/>
  <c r="E53" i="2"/>
  <c r="E51" i="2"/>
  <c r="E49" i="2"/>
  <c r="D6" i="2"/>
  <c r="D20" i="2"/>
  <c r="D18" i="2"/>
  <c r="D16" i="2"/>
  <c r="D13" i="2"/>
  <c r="D11" i="2"/>
  <c r="D9" i="2"/>
  <c r="D7" i="2"/>
  <c r="D21" i="2"/>
  <c r="D19" i="2"/>
  <c r="D17" i="2"/>
  <c r="D14" i="2"/>
  <c r="D12" i="2"/>
  <c r="D10" i="2"/>
  <c r="D8" i="2"/>
  <c r="E43" i="2"/>
  <c r="E39" i="2"/>
  <c r="E35" i="2"/>
  <c r="E31" i="2"/>
  <c r="E27" i="2"/>
  <c r="E47" i="2"/>
  <c r="D65" i="2"/>
  <c r="D61" i="2"/>
  <c r="D57" i="2"/>
  <c r="D53" i="2"/>
  <c r="D49" i="2"/>
  <c r="E44" i="2"/>
  <c r="E40" i="2"/>
  <c r="E36" i="2"/>
  <c r="E32" i="2"/>
  <c r="E28" i="2"/>
  <c r="E24" i="2"/>
  <c r="D66" i="2"/>
  <c r="D62" i="2"/>
  <c r="D58" i="2"/>
  <c r="D54" i="2"/>
  <c r="D50" i="2"/>
  <c r="D43" i="2"/>
  <c r="D35" i="2"/>
  <c r="D27" i="2"/>
  <c r="D41" i="2"/>
  <c r="D33" i="2"/>
  <c r="D25" i="2"/>
  <c r="D44" i="2"/>
  <c r="D40" i="2"/>
  <c r="D36" i="2"/>
  <c r="D32" i="2"/>
  <c r="D28" i="2"/>
  <c r="D24" i="2"/>
  <c r="E68" i="2"/>
  <c r="E66" i="2"/>
  <c r="E64" i="2"/>
  <c r="E62" i="2"/>
  <c r="E60" i="2"/>
  <c r="E58" i="2"/>
  <c r="E56" i="2"/>
  <c r="E54" i="2"/>
  <c r="E52" i="2"/>
  <c r="E50" i="2"/>
  <c r="E48" i="2"/>
  <c r="E6" i="2"/>
  <c r="E20" i="2"/>
  <c r="E18" i="2"/>
  <c r="E16" i="2"/>
  <c r="E13" i="2"/>
  <c r="E11" i="2"/>
  <c r="E9" i="2"/>
  <c r="E7" i="2"/>
  <c r="E21" i="2"/>
  <c r="E19" i="2"/>
  <c r="E17" i="2"/>
  <c r="E14" i="2"/>
  <c r="E12" i="2"/>
  <c r="E10" i="2"/>
  <c r="E8" i="2"/>
  <c r="D15" i="2"/>
  <c r="E15" i="2"/>
  <c r="H6" i="1"/>
  <c r="E47" i="1"/>
  <c r="F61" i="1"/>
  <c r="F59" i="1"/>
  <c r="F57" i="1"/>
  <c r="F54" i="1"/>
  <c r="F63" i="1"/>
  <c r="F62" i="1"/>
  <c r="F60" i="1"/>
  <c r="F58" i="1"/>
  <c r="F56" i="1"/>
  <c r="F53" i="1"/>
  <c r="J6" i="1"/>
  <c r="H1" i="1" s="1"/>
  <c r="F7" i="1"/>
  <c r="H7" i="1" s="1"/>
  <c r="F9" i="1"/>
  <c r="H9" i="1" s="1"/>
  <c r="F11" i="1"/>
  <c r="H11" i="1" s="1"/>
  <c r="F26" i="1"/>
  <c r="F32" i="1"/>
  <c r="F34" i="1"/>
  <c r="F8" i="1"/>
  <c r="H8" i="1" s="1"/>
  <c r="F10" i="1"/>
  <c r="H10" i="1" s="1"/>
  <c r="F12" i="1"/>
  <c r="H12" i="1" s="1"/>
  <c r="F13" i="1"/>
  <c r="H13" i="1" s="1"/>
  <c r="F14" i="1"/>
  <c r="F25" i="1"/>
  <c r="F31" i="1"/>
  <c r="F15" i="1" l="1"/>
  <c r="H15" i="1" s="1"/>
  <c r="H14" i="1"/>
  <c r="F36" i="1"/>
  <c r="F35" i="1"/>
  <c r="F37" i="1"/>
  <c r="E22" i="1" l="1"/>
  <c r="E72" i="1"/>
</calcChain>
</file>

<file path=xl/sharedStrings.xml><?xml version="1.0" encoding="utf-8"?>
<sst xmlns="http://schemas.openxmlformats.org/spreadsheetml/2006/main" count="142" uniqueCount="72">
  <si>
    <t>Общ. пл.</t>
  </si>
  <si>
    <t>№</t>
  </si>
  <si>
    <t>Наименование работ</t>
  </si>
  <si>
    <t>Цена за еденицу</t>
  </si>
  <si>
    <t>Количество
работ</t>
  </si>
  <si>
    <t>Ед.изм.</t>
  </si>
  <si>
    <t>Цена</t>
  </si>
  <si>
    <t>Пол</t>
  </si>
  <si>
    <t>Грунтовка пола (полный цикл)</t>
  </si>
  <si>
    <t>кв.м.</t>
  </si>
  <si>
    <t>Настил пленки</t>
  </si>
  <si>
    <t>Насыпь керамзита</t>
  </si>
  <si>
    <t>Укладка армирующей сетки</t>
  </si>
  <si>
    <t>Устройство стяжки по маякам до 5 см. (цпс)</t>
  </si>
  <si>
    <t>Заливка пола (самоневелир)</t>
  </si>
  <si>
    <t>Настил подложки</t>
  </si>
  <si>
    <t>Укладка паркетной доски</t>
  </si>
  <si>
    <t>Укладка керамогранита по прямой (размер от 30х30) без подбора и декора</t>
  </si>
  <si>
    <t>Монтаж тёплого пола</t>
  </si>
  <si>
    <t>Укладка кафельной плитки на балконный порог</t>
  </si>
  <si>
    <t>в комплексе</t>
  </si>
  <si>
    <t>Затирка швов кафельной плитки на балконный порог</t>
  </si>
  <si>
    <t>Монтаж плинтусов (пластик)</t>
  </si>
  <si>
    <t>п.м.</t>
  </si>
  <si>
    <t>Покраска плинтусов</t>
  </si>
  <si>
    <t>Формирование премыкания разных напольных покрытий</t>
  </si>
  <si>
    <t>Итого по разделу</t>
  </si>
  <si>
    <t>Стены</t>
  </si>
  <si>
    <t>Грунтовка стен (полный цикл)</t>
  </si>
  <si>
    <t>Устройство штукатурных маяков</t>
  </si>
  <si>
    <t>Монтаж штукатурной сетки</t>
  </si>
  <si>
    <t>Штукатурка стен по маякам (до 5 см.)</t>
  </si>
  <si>
    <t>Монтаж короба ГКЛ по металлокаркасу (стояк)</t>
  </si>
  <si>
    <t>шт.</t>
  </si>
  <si>
    <t>Монтаж стены ГКЛ по металлокаркасу</t>
  </si>
  <si>
    <t>Монтаж перегородки ГКЛ по металлокаркасу (с ОСБ)</t>
  </si>
  <si>
    <t>Укладка мин ваты</t>
  </si>
  <si>
    <t>Поклейка стеклохолста</t>
  </si>
  <si>
    <t>Заделка стыков и рустов ГКЛ</t>
  </si>
  <si>
    <t>Шпаклевка стен (два слоя)</t>
  </si>
  <si>
    <t>Ошкуривание поверхности</t>
  </si>
  <si>
    <t>Поклейка обоев без рисунка</t>
  </si>
  <si>
    <t>Покраска стен (два слоя)</t>
  </si>
  <si>
    <t>Укладка кафельной плитки на фартук по прямой (размер от 30х30) без подбора и декора</t>
  </si>
  <si>
    <t>Монтаж подоконника (пластик)</t>
  </si>
  <si>
    <t>Штукатурка откосов с комплексом малярных работ</t>
  </si>
  <si>
    <t>Монтаж углозащитного профиля</t>
  </si>
  <si>
    <t>Монтаж терморегулятора тёплого пола</t>
  </si>
  <si>
    <t>Монтаж двери и наличников (до 10 т.р.)</t>
  </si>
  <si>
    <t>Монтаж дверного портала</t>
  </si>
  <si>
    <t>Формирование дверного проёма (стена ГКЛ)</t>
  </si>
  <si>
    <t>Потолок</t>
  </si>
  <si>
    <t>Грунтовка потолка (полный цикл)</t>
  </si>
  <si>
    <t>Монтаж короба ГКЛ по металлокаркасу с нишей для подсветки (с малярными работами)</t>
  </si>
  <si>
    <t>Монтаж короба ГКЛ по металлокаркасу с комплексом малярных работ</t>
  </si>
  <si>
    <t>Монтаж короба ГКЛ (под карниз) с копмлексом малярных работ</t>
  </si>
  <si>
    <t>Монтаж потолка ГКЛ по металлокаркасу</t>
  </si>
  <si>
    <t>Поклейка флизелина</t>
  </si>
  <si>
    <t>Штукатурка потолка по маякам</t>
  </si>
  <si>
    <t>Шпаклевка потолка (два слоя)</t>
  </si>
  <si>
    <t>Покраска потолка (два слоя)</t>
  </si>
  <si>
    <t>Монтаж натяжного потолка белого цвета с мат. (багет пластик, ширина 320 см)</t>
  </si>
  <si>
    <t>Монтаж люстры (без сборки)</t>
  </si>
  <si>
    <t>Монтаж точечных светильников</t>
  </si>
  <si>
    <t>Монаж перегиба натяжного потолка (под скрытый карниз)</t>
  </si>
  <si>
    <t>Монтаж потолочных галтелей</t>
  </si>
  <si>
    <t>Покраска потолочных галтелей</t>
  </si>
  <si>
    <t>Монтаж светодиодной ленты с адаптором</t>
  </si>
  <si>
    <t>Монтаж вентиляционного канала</t>
  </si>
  <si>
    <t>Итого по помещению</t>
  </si>
  <si>
    <t xml:space="preserve">Приложение №1 к договору №___      Смета ремонта по адресу: </t>
  </si>
  <si>
    <t xml:space="preserve"> Смета ремонта по адресу: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</si>
</sst>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\ &quot;₽&quot;"/>
  </numFmts>
  <fonts count="20" x14ac:knownFonts="1">
    <font>
      <sz val="10"/>
      <name val="Times New Roman Cyr"/>
      <family val="1"/>
      <charset val="204"/>
    </font>
    <font>
      <sz val="10"/>
      <name val="Century"/>
      <family val="1"/>
    </font>
    <font>
      <sz val="10"/>
      <color rgb="FFFF0000"/>
      <name val="Times New Roman Cyr"/>
      <family val="1"/>
      <charset val="204"/>
    </font>
    <font>
      <b/>
      <sz val="14"/>
      <name val="Times New Roman"/>
      <family val="1"/>
      <charset val="204"/>
    </font>
    <font>
      <sz val="16"/>
      <name val="Times New Roman Cyr"/>
      <family val="1"/>
      <charset val="204"/>
    </font>
    <font>
      <sz val="16"/>
      <color rgb="FFFF0000"/>
      <name val="Times New Roman Cyr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Times New Roman Cyr"/>
      <family val="1"/>
      <charset val="204"/>
    </font>
    <font>
      <b/>
      <u/>
      <sz val="14"/>
      <color theme="1" tint="0.14999847407452621"/>
      <name val="Times New Roman Cyr"/>
      <charset val="204"/>
    </font>
    <font>
      <u/>
      <sz val="10"/>
      <color theme="0" tint="-0.14999847407452621"/>
      <name val="Times New Roman Cyr"/>
      <family val="1"/>
      <charset val="204"/>
    </font>
    <font>
      <b/>
      <sz val="11"/>
      <color rgb="FF3F3F3F"/>
      <name val="Calibri"/>
      <family val="2"/>
      <scheme val="minor"/>
    </font>
    <font>
      <b/>
      <sz val="14"/>
      <color rgb="FF3F3F3F"/>
      <name val="Times New Roman"/>
      <family val="1"/>
      <charset val="204"/>
    </font>
    <font>
      <sz val="14"/>
      <color rgb="FF3F3F3F"/>
      <name val="Times New Roman"/>
      <family val="1"/>
      <charset val="204"/>
    </font>
    <font>
      <sz val="14"/>
      <color rgb="FF3F3F3F"/>
      <name val="Marlett"/>
      <charset val="2"/>
    </font>
    <font>
      <b/>
      <sz val="16"/>
      <name val="Times New Roman Cyr"/>
      <family val="1"/>
      <charset val="204"/>
    </font>
    <font>
      <b/>
      <sz val="14"/>
      <color theme="9" tint="-0.249977111117893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14"/>
      <name val="Times New Roman Cyr"/>
      <family val="1"/>
      <charset val="204"/>
    </font>
    <font>
      <sz val="16"/>
      <color rgb="FF3F3F3F"/>
      <name val="Times New Roman"/>
      <family val="1"/>
      <charset val="204"/>
    </font>
    <font>
      <b/>
      <sz val="14"/>
      <color theme="1" tint="0.24997711111789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0" tint="-0.499984740745262"/>
      </top>
      <bottom style="thin">
        <color indexed="8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indexed="8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2" borderId="1" applyNumberFormat="0" applyAlignment="0" applyProtection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2" fontId="3" fillId="0" borderId="5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Border="1"/>
    <xf numFmtId="0" fontId="3" fillId="3" borderId="1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vertical="center" wrapText="1"/>
    </xf>
    <xf numFmtId="0" fontId="9" fillId="4" borderId="15" xfId="2" quotePrefix="1" applyFont="1" applyFill="1" applyBorder="1" applyAlignment="1">
      <alignment vertical="center"/>
    </xf>
    <xf numFmtId="0" fontId="12" fillId="6" borderId="17" xfId="1" applyFont="1" applyFill="1" applyBorder="1" applyAlignment="1">
      <alignment horizontal="center" vertical="center"/>
    </xf>
    <xf numFmtId="0" fontId="12" fillId="6" borderId="17" xfId="1" applyFont="1" applyFill="1" applyBorder="1" applyAlignment="1">
      <alignment horizontal="left"/>
    </xf>
    <xf numFmtId="164" fontId="11" fillId="6" borderId="18" xfId="1" applyNumberFormat="1" applyFont="1" applyFill="1" applyBorder="1" applyAlignment="1">
      <alignment horizontal="center"/>
    </xf>
    <xf numFmtId="2" fontId="11" fillId="6" borderId="17" xfId="1" applyNumberFormat="1" applyFont="1" applyFill="1" applyBorder="1" applyAlignment="1">
      <alignment horizontal="center"/>
    </xf>
    <xf numFmtId="2" fontId="12" fillId="6" borderId="17" xfId="1" applyNumberFormat="1" applyFont="1" applyFill="1" applyBorder="1" applyAlignment="1">
      <alignment horizontal="center" vertical="center"/>
    </xf>
    <xf numFmtId="164" fontId="11" fillId="6" borderId="19" xfId="1" applyNumberFormat="1" applyFont="1" applyFill="1" applyBorder="1" applyAlignment="1">
      <alignment horizontal="center"/>
    </xf>
    <xf numFmtId="2" fontId="0" fillId="0" borderId="0" xfId="0" applyNumberFormat="1"/>
    <xf numFmtId="0" fontId="14" fillId="0" borderId="0" xfId="0" applyFont="1" applyBorder="1"/>
    <xf numFmtId="0" fontId="12" fillId="6" borderId="21" xfId="1" applyFont="1" applyFill="1" applyBorder="1" applyAlignment="1">
      <alignment horizontal="center" vertical="center"/>
    </xf>
    <xf numFmtId="0" fontId="13" fillId="6" borderId="21" xfId="1" applyNumberFormat="1" applyFont="1" applyFill="1" applyBorder="1" applyAlignment="1">
      <alignment horizontal="center" vertical="center"/>
    </xf>
    <xf numFmtId="0" fontId="12" fillId="6" borderId="21" xfId="1" applyFont="1" applyFill="1" applyBorder="1" applyAlignment="1">
      <alignment horizontal="left"/>
    </xf>
    <xf numFmtId="164" fontId="11" fillId="6" borderId="21" xfId="1" applyNumberFormat="1" applyFont="1" applyFill="1" applyBorder="1" applyAlignment="1">
      <alignment horizontal="center"/>
    </xf>
    <xf numFmtId="2" fontId="11" fillId="6" borderId="21" xfId="1" applyNumberFormat="1" applyFont="1" applyFill="1" applyBorder="1" applyAlignment="1">
      <alignment horizontal="center"/>
    </xf>
    <xf numFmtId="2" fontId="12" fillId="6" borderId="21" xfId="1" applyNumberFormat="1" applyFont="1" applyFill="1" applyBorder="1" applyAlignment="1">
      <alignment horizontal="center"/>
    </xf>
    <xf numFmtId="164" fontId="11" fillId="6" borderId="22" xfId="1" applyNumberFormat="1" applyFont="1" applyFill="1" applyBorder="1" applyAlignment="1">
      <alignment horizontal="center"/>
    </xf>
    <xf numFmtId="0" fontId="14" fillId="0" borderId="0" xfId="0" applyFont="1"/>
    <xf numFmtId="2" fontId="12" fillId="6" borderId="21" xfId="1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3" xfId="0" applyFont="1" applyBorder="1"/>
    <xf numFmtId="0" fontId="12" fillId="6" borderId="2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left"/>
    </xf>
    <xf numFmtId="164" fontId="11" fillId="6" borderId="24" xfId="1" applyNumberFormat="1" applyFont="1" applyFill="1" applyBorder="1" applyAlignment="1">
      <alignment horizontal="center"/>
    </xf>
    <xf numFmtId="164" fontId="16" fillId="6" borderId="29" xfId="1" applyNumberFormat="1" applyFont="1" applyFill="1" applyBorder="1" applyAlignment="1">
      <alignment horizontal="center"/>
    </xf>
    <xf numFmtId="164" fontId="17" fillId="0" borderId="15" xfId="0" applyNumberFormat="1" applyFont="1" applyBorder="1"/>
    <xf numFmtId="0" fontId="18" fillId="6" borderId="0" xfId="1" applyFont="1" applyFill="1" applyBorder="1" applyAlignment="1"/>
    <xf numFmtId="0" fontId="18" fillId="6" borderId="31" xfId="1" applyFont="1" applyFill="1" applyBorder="1" applyAlignment="1"/>
    <xf numFmtId="0" fontId="12" fillId="6" borderId="18" xfId="1" applyFont="1" applyFill="1" applyBorder="1" applyAlignment="1">
      <alignment horizontal="center" vertical="center"/>
    </xf>
    <xf numFmtId="2" fontId="11" fillId="6" borderId="18" xfId="1" applyNumberFormat="1" applyFont="1" applyFill="1" applyBorder="1" applyAlignment="1">
      <alignment horizontal="center"/>
    </xf>
    <xf numFmtId="164" fontId="19" fillId="6" borderId="22" xfId="1" applyNumberFormat="1" applyFont="1" applyFill="1" applyBorder="1" applyAlignment="1">
      <alignment horizontal="center"/>
    </xf>
    <xf numFmtId="0" fontId="4" fillId="6" borderId="0" xfId="0" applyFont="1" applyFill="1" applyBorder="1"/>
    <xf numFmtId="0" fontId="4" fillId="6" borderId="23" xfId="0" applyFont="1" applyFill="1" applyBorder="1"/>
    <xf numFmtId="0" fontId="12" fillId="6" borderId="21" xfId="1" applyNumberFormat="1" applyFont="1" applyFill="1" applyBorder="1" applyAlignment="1">
      <alignment horizontal="center"/>
    </xf>
    <xf numFmtId="0" fontId="4" fillId="0" borderId="0" xfId="0" applyFont="1"/>
    <xf numFmtId="0" fontId="12" fillId="6" borderId="35" xfId="1" applyFont="1" applyFill="1" applyBorder="1" applyAlignment="1">
      <alignment horizontal="center" vertical="center"/>
    </xf>
    <xf numFmtId="0" fontId="12" fillId="6" borderId="36" xfId="1" applyFont="1" applyFill="1" applyBorder="1" applyAlignment="1">
      <alignment horizontal="left"/>
    </xf>
    <xf numFmtId="2" fontId="12" fillId="6" borderId="36" xfId="1" applyNumberFormat="1" applyFont="1" applyFill="1" applyBorder="1" applyAlignment="1">
      <alignment horizontal="center"/>
    </xf>
    <xf numFmtId="164" fontId="16" fillId="6" borderId="38" xfId="1" applyNumberFormat="1" applyFont="1" applyFill="1" applyBorder="1" applyAlignment="1">
      <alignment horizontal="center"/>
    </xf>
    <xf numFmtId="0" fontId="12" fillId="6" borderId="15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6" borderId="31" xfId="1" applyFont="1" applyFill="1" applyBorder="1" applyAlignment="1">
      <alignment horizontal="center"/>
    </xf>
    <xf numFmtId="2" fontId="12" fillId="6" borderId="17" xfId="1" applyNumberFormat="1" applyFont="1" applyFill="1" applyBorder="1" applyAlignment="1">
      <alignment horizontal="center"/>
    </xf>
    <xf numFmtId="164" fontId="19" fillId="6" borderId="19" xfId="0" applyNumberFormat="1" applyFont="1" applyFill="1" applyBorder="1" applyAlignment="1">
      <alignment horizontal="center" vertical="center"/>
    </xf>
    <xf numFmtId="164" fontId="19" fillId="6" borderId="22" xfId="0" applyNumberFormat="1" applyFont="1" applyFill="1" applyBorder="1" applyAlignment="1">
      <alignment horizontal="center" vertical="center"/>
    </xf>
    <xf numFmtId="0" fontId="12" fillId="6" borderId="21" xfId="1" applyFont="1" applyFill="1" applyBorder="1" applyAlignment="1">
      <alignment horizontal="left" wrapText="1"/>
    </xf>
    <xf numFmtId="2" fontId="12" fillId="6" borderId="36" xfId="1" applyNumberFormat="1" applyFont="1" applyFill="1" applyBorder="1" applyAlignment="1">
      <alignment horizontal="center" vertical="center"/>
    </xf>
    <xf numFmtId="164" fontId="19" fillId="6" borderId="39" xfId="0" applyNumberFormat="1" applyFont="1" applyFill="1" applyBorder="1" applyAlignment="1">
      <alignment horizontal="center" vertical="center"/>
    </xf>
    <xf numFmtId="164" fontId="15" fillId="6" borderId="29" xfId="1" applyNumberFormat="1" applyFont="1" applyFill="1" applyBorder="1" applyAlignment="1">
      <alignment horizontal="center"/>
    </xf>
    <xf numFmtId="0" fontId="0" fillId="0" borderId="0" xfId="0" applyNumberFormat="1"/>
    <xf numFmtId="0" fontId="1" fillId="0" borderId="0" xfId="0" applyFont="1"/>
    <xf numFmtId="0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3" fillId="3" borderId="44" xfId="0" applyNumberFormat="1" applyFont="1" applyFill="1" applyBorder="1" applyAlignment="1">
      <alignment horizontal="center" vertical="center"/>
    </xf>
    <xf numFmtId="2" fontId="11" fillId="6" borderId="45" xfId="1" applyNumberFormat="1" applyFont="1" applyFill="1" applyBorder="1" applyAlignment="1">
      <alignment horizontal="center"/>
    </xf>
    <xf numFmtId="0" fontId="12" fillId="6" borderId="45" xfId="1" applyFont="1" applyFill="1" applyBorder="1" applyAlignment="1">
      <alignment horizontal="center" vertical="center"/>
    </xf>
    <xf numFmtId="2" fontId="12" fillId="6" borderId="22" xfId="1" applyNumberFormat="1" applyFont="1" applyFill="1" applyBorder="1" applyAlignment="1">
      <alignment horizontal="center"/>
    </xf>
    <xf numFmtId="2" fontId="12" fillId="6" borderId="22" xfId="1" applyNumberFormat="1" applyFont="1" applyFill="1" applyBorder="1" applyAlignment="1">
      <alignment horizontal="center" vertical="center"/>
    </xf>
    <xf numFmtId="164" fontId="11" fillId="6" borderId="46" xfId="1" applyNumberFormat="1" applyFont="1" applyFill="1" applyBorder="1" applyAlignment="1">
      <alignment horizontal="center"/>
    </xf>
    <xf numFmtId="0" fontId="12" fillId="6" borderId="18" xfId="1" applyFont="1" applyFill="1" applyBorder="1" applyAlignment="1">
      <alignment horizontal="left"/>
    </xf>
    <xf numFmtId="0" fontId="13" fillId="6" borderId="18" xfId="1" applyNumberFormat="1" applyFont="1" applyFill="1" applyBorder="1" applyAlignment="1">
      <alignment horizontal="center" vertical="center"/>
    </xf>
    <xf numFmtId="0" fontId="13" fillId="6" borderId="35" xfId="1" applyNumberFormat="1" applyFont="1" applyFill="1" applyBorder="1" applyAlignment="1">
      <alignment horizontal="center" vertical="center"/>
    </xf>
    <xf numFmtId="0" fontId="12" fillId="6" borderId="46" xfId="1" applyFont="1" applyFill="1" applyBorder="1" applyAlignment="1">
      <alignment horizontal="left"/>
    </xf>
    <xf numFmtId="0" fontId="12" fillId="6" borderId="47" xfId="1" applyFont="1" applyFill="1" applyBorder="1" applyAlignment="1">
      <alignment horizontal="left"/>
    </xf>
    <xf numFmtId="2" fontId="12" fillId="6" borderId="19" xfId="1" applyNumberFormat="1" applyFont="1" applyFill="1" applyBorder="1" applyAlignment="1">
      <alignment horizontal="center" vertical="center"/>
    </xf>
    <xf numFmtId="2" fontId="12" fillId="6" borderId="39" xfId="1" applyNumberFormat="1" applyFont="1" applyFill="1" applyBorder="1" applyAlignment="1">
      <alignment horizontal="center" vertical="center"/>
    </xf>
    <xf numFmtId="0" fontId="12" fillId="6" borderId="47" xfId="1" applyFont="1" applyFill="1" applyBorder="1" applyAlignment="1">
      <alignment horizontal="center" vertical="center"/>
    </xf>
    <xf numFmtId="2" fontId="11" fillId="6" borderId="47" xfId="1" applyNumberFormat="1" applyFont="1" applyFill="1" applyBorder="1" applyAlignment="1">
      <alignment horizontal="center"/>
    </xf>
    <xf numFmtId="2" fontId="12" fillId="6" borderId="19" xfId="1" applyNumberFormat="1" applyFont="1" applyFill="1" applyBorder="1" applyAlignment="1">
      <alignment horizontal="center"/>
    </xf>
    <xf numFmtId="2" fontId="12" fillId="6" borderId="39" xfId="1" applyNumberFormat="1" applyFont="1" applyFill="1" applyBorder="1" applyAlignment="1">
      <alignment horizontal="center"/>
    </xf>
    <xf numFmtId="0" fontId="15" fillId="6" borderId="40" xfId="1" applyFont="1" applyFill="1" applyBorder="1" applyAlignment="1">
      <alignment horizontal="left" vertical="center"/>
    </xf>
    <xf numFmtId="0" fontId="15" fillId="6" borderId="41" xfId="1" applyFont="1" applyFill="1" applyBorder="1" applyAlignment="1">
      <alignment horizontal="left" vertical="center"/>
    </xf>
    <xf numFmtId="0" fontId="15" fillId="6" borderId="42" xfId="1" applyFont="1" applyFill="1" applyBorder="1" applyAlignment="1">
      <alignment horizontal="left" vertical="center"/>
    </xf>
    <xf numFmtId="165" fontId="15" fillId="6" borderId="43" xfId="1" applyNumberFormat="1" applyFont="1" applyFill="1" applyBorder="1" applyAlignment="1">
      <alignment horizontal="right"/>
    </xf>
    <xf numFmtId="165" fontId="15" fillId="6" borderId="41" xfId="1" applyNumberFormat="1" applyFont="1" applyFill="1" applyBorder="1" applyAlignment="1">
      <alignment horizontal="right"/>
    </xf>
    <xf numFmtId="0" fontId="11" fillId="7" borderId="32" xfId="1" applyFont="1" applyFill="1" applyBorder="1" applyAlignment="1">
      <alignment horizontal="center" vertical="center" textRotation="90"/>
    </xf>
    <xf numFmtId="0" fontId="11" fillId="7" borderId="33" xfId="1" applyFont="1" applyFill="1" applyBorder="1" applyAlignment="1">
      <alignment horizontal="center" vertical="center" textRotation="90"/>
    </xf>
    <xf numFmtId="0" fontId="11" fillId="7" borderId="34" xfId="1" applyFont="1" applyFill="1" applyBorder="1" applyAlignment="1">
      <alignment horizontal="center" vertical="center" textRotation="90"/>
    </xf>
    <xf numFmtId="0" fontId="11" fillId="7" borderId="37" xfId="1" applyFont="1" applyFill="1" applyBorder="1" applyAlignment="1">
      <alignment horizontal="center" vertical="center" textRotation="90"/>
    </xf>
    <xf numFmtId="0" fontId="15" fillId="6" borderId="26" xfId="1" applyFont="1" applyFill="1" applyBorder="1" applyAlignment="1">
      <alignment horizontal="left"/>
    </xf>
    <xf numFmtId="0" fontId="15" fillId="6" borderId="27" xfId="1" applyFont="1" applyFill="1" applyBorder="1" applyAlignment="1">
      <alignment horizontal="left"/>
    </xf>
    <xf numFmtId="0" fontId="15" fillId="6" borderId="28" xfId="1" applyFont="1" applyFill="1" applyBorder="1" applyAlignment="1">
      <alignment horizontal="left"/>
    </xf>
    <xf numFmtId="165" fontId="15" fillId="6" borderId="26" xfId="1" applyNumberFormat="1" applyFont="1" applyFill="1" applyBorder="1" applyAlignment="1">
      <alignment horizontal="right"/>
    </xf>
    <xf numFmtId="165" fontId="15" fillId="6" borderId="27" xfId="1" applyNumberFormat="1" applyFont="1" applyFill="1" applyBorder="1" applyAlignment="1">
      <alignment horizontal="right"/>
    </xf>
    <xf numFmtId="0" fontId="12" fillId="6" borderId="30" xfId="1" applyFont="1" applyFill="1" applyBorder="1" applyAlignment="1">
      <alignment horizontal="center"/>
    </xf>
    <xf numFmtId="0" fontId="12" fillId="6" borderId="14" xfId="1" applyFont="1" applyFill="1" applyBorder="1" applyAlignment="1">
      <alignment horizontal="center"/>
    </xf>
    <xf numFmtId="0" fontId="11" fillId="4" borderId="16" xfId="1" applyFont="1" applyFill="1" applyBorder="1" applyAlignment="1">
      <alignment horizontal="center" vertical="center" textRotation="90"/>
    </xf>
    <xf numFmtId="0" fontId="11" fillId="4" borderId="20" xfId="1" applyFont="1" applyFill="1" applyBorder="1" applyAlignment="1">
      <alignment horizontal="center" vertical="center" textRotation="90"/>
    </xf>
    <xf numFmtId="0" fontId="11" fillId="4" borderId="25" xfId="1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/>
    </xf>
    <xf numFmtId="2" fontId="8" fillId="4" borderId="13" xfId="2" applyNumberFormat="1" applyFont="1" applyFill="1" applyBorder="1" applyAlignment="1">
      <alignment horizontal="center" vertical="center"/>
    </xf>
    <xf numFmtId="0" fontId="8" fillId="4" borderId="14" xfId="2" applyFont="1" applyFill="1" applyBorder="1" applyAlignment="1">
      <alignment horizontal="center" vertical="center"/>
    </xf>
    <xf numFmtId="0" fontId="11" fillId="5" borderId="16" xfId="1" applyFont="1" applyFill="1" applyBorder="1" applyAlignment="1">
      <alignment horizontal="center" vertical="center" textRotation="90"/>
    </xf>
    <xf numFmtId="0" fontId="11" fillId="5" borderId="20" xfId="1" applyFont="1" applyFill="1" applyBorder="1" applyAlignment="1">
      <alignment horizontal="center" vertical="center" textRotation="90"/>
    </xf>
    <xf numFmtId="0" fontId="11" fillId="5" borderId="25" xfId="1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2" fillId="6" borderId="13" xfId="1" applyFont="1" applyFill="1" applyBorder="1" applyAlignment="1">
      <alignment horizontal="center"/>
    </xf>
    <xf numFmtId="0" fontId="12" fillId="6" borderId="15" xfId="1" applyFont="1" applyFill="1" applyBorder="1" applyAlignment="1">
      <alignment horizontal="center"/>
    </xf>
  </cellXfs>
  <cellStyles count="3">
    <cellStyle name="Вывод" xfId="1" builtinId="2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89;&#1084;&#1077;&#1090;&#1099;%20(&#1090;&#1077;&#1089;&#1090;%202).x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ётный лист"/>
    </sheetNames>
    <sheetDataSet>
      <sheetData sheetId="0"/>
      <sheetData sheetId="1">
        <row r="4">
          <cell r="B4" t="str">
            <v>Прихожая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5">
          <cell r="J15">
            <v>0</v>
          </cell>
        </row>
        <row r="16">
          <cell r="J16">
            <v>0</v>
          </cell>
          <cell r="P16">
            <v>0</v>
          </cell>
        </row>
        <row r="17">
          <cell r="J17">
            <v>0</v>
          </cell>
          <cell r="P17">
            <v>0</v>
          </cell>
        </row>
        <row r="18">
          <cell r="J18">
            <v>0</v>
          </cell>
          <cell r="P18">
            <v>0</v>
          </cell>
        </row>
        <row r="19">
          <cell r="J19">
            <v>0</v>
          </cell>
          <cell r="P19">
            <v>0</v>
          </cell>
        </row>
        <row r="20">
          <cell r="P2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M81"/>
  <sheetViews>
    <sheetView tabSelected="1" zoomScale="80" zoomScaleNormal="80" zoomScaleSheetLayoutView="70" zoomScalePageLayoutView="50" workbookViewId="0">
      <selection activeCell="C46" sqref="C46"/>
    </sheetView>
  </sheetViews>
  <sheetFormatPr defaultRowHeight="12.75" x14ac:dyDescent="0.2"/>
  <cols>
    <col min="1" max="2" width="5.1640625" style="60" customWidth="1"/>
    <col min="3" max="3" width="5" style="61" customWidth="1"/>
    <col min="4" max="4" width="128.6640625" style="60" customWidth="1"/>
    <col min="5" max="5" width="22.6640625" style="62" customWidth="1"/>
    <col min="6" max="6" width="20" style="63" customWidth="1"/>
    <col min="7" max="7" width="20.33203125" style="60" customWidth="1"/>
    <col min="8" max="8" width="35" style="62" customWidth="1"/>
    <col min="9" max="9" width="20.33203125" customWidth="1"/>
    <col min="10" max="10" width="0.1640625" style="1" customWidth="1"/>
  </cols>
  <sheetData>
    <row r="1" spans="1:143" s="5" customFormat="1" ht="42.75" customHeight="1" x14ac:dyDescent="0.3">
      <c r="A1" s="106" t="s">
        <v>70</v>
      </c>
      <c r="B1" s="106"/>
      <c r="C1" s="106"/>
      <c r="D1" s="106"/>
      <c r="E1" s="106"/>
      <c r="F1" s="2"/>
      <c r="G1" s="3" t="s">
        <v>0</v>
      </c>
      <c r="H1" s="4">
        <f>SUM(J1:J72)</f>
        <v>0</v>
      </c>
      <c r="J1" s="6"/>
    </row>
    <row r="2" spans="1:143" ht="33" customHeight="1" x14ac:dyDescent="0.2">
      <c r="A2" s="107"/>
      <c r="B2" s="110" t="s">
        <v>1</v>
      </c>
      <c r="C2" s="111"/>
      <c r="D2" s="107" t="s">
        <v>2</v>
      </c>
      <c r="E2" s="114" t="s">
        <v>3</v>
      </c>
      <c r="F2" s="117" t="s">
        <v>4</v>
      </c>
      <c r="G2" s="107" t="s">
        <v>5</v>
      </c>
      <c r="H2" s="117" t="s">
        <v>6</v>
      </c>
      <c r="I2" s="100"/>
      <c r="J2"/>
    </row>
    <row r="3" spans="1:143" ht="29.25" customHeight="1" thickBot="1" x14ac:dyDescent="0.25">
      <c r="A3" s="108"/>
      <c r="B3" s="112"/>
      <c r="C3" s="113"/>
      <c r="D3" s="108"/>
      <c r="E3" s="115"/>
      <c r="F3" s="118"/>
      <c r="G3" s="108"/>
      <c r="H3" s="118"/>
      <c r="I3" s="100"/>
      <c r="J3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</row>
    <row r="4" spans="1:143" ht="15.95" hidden="1" customHeight="1" x14ac:dyDescent="0.2">
      <c r="A4" s="109"/>
      <c r="B4" s="8"/>
      <c r="C4" s="9"/>
      <c r="D4" s="109"/>
      <c r="E4" s="116"/>
      <c r="F4" s="119"/>
      <c r="G4" s="109"/>
      <c r="H4" s="10"/>
      <c r="J4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</row>
    <row r="5" spans="1:143" ht="24.75" customHeight="1" thickBot="1" x14ac:dyDescent="0.25">
      <c r="A5" s="101" t="str">
        <f>'[1]Расчётный лист'!B4</f>
        <v>Прихожая</v>
      </c>
      <c r="B5" s="102"/>
      <c r="C5" s="102"/>
      <c r="D5" s="102"/>
      <c r="E5" s="102"/>
      <c r="F5" s="102"/>
      <c r="G5" s="102"/>
      <c r="H5" s="11"/>
      <c r="J5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</row>
    <row r="6" spans="1:143" s="19" customFormat="1" ht="24.95" customHeight="1" x14ac:dyDescent="0.3">
      <c r="A6" s="103" t="s">
        <v>7</v>
      </c>
      <c r="B6" s="12">
        <f>ROW()-ROW($B$5)</f>
        <v>1</v>
      </c>
      <c r="C6" s="71"/>
      <c r="D6" s="13" t="s">
        <v>8</v>
      </c>
      <c r="E6" s="14">
        <v>100</v>
      </c>
      <c r="F6" s="15">
        <f>'[1]Расчётный лист'!J15</f>
        <v>0</v>
      </c>
      <c r="G6" s="16" t="s">
        <v>9</v>
      </c>
      <c r="H6" s="17" t="str">
        <f t="shared" ref="H6:H21" si="0">IF(C6,PRODUCT(E6,F6),"")</f>
        <v/>
      </c>
      <c r="I6"/>
      <c r="J6" s="18">
        <f>F6</f>
        <v>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143" s="27" customFormat="1" ht="24.95" customHeight="1" x14ac:dyDescent="0.3">
      <c r="A7" s="104"/>
      <c r="B7" s="20">
        <f t="shared" ref="B7:B21" si="1">ROW()-ROW($B$5)</f>
        <v>2</v>
      </c>
      <c r="C7" s="21"/>
      <c r="D7" s="22" t="s">
        <v>10</v>
      </c>
      <c r="E7" s="23">
        <v>100</v>
      </c>
      <c r="F7" s="24">
        <f>IF(F6="","",F6)</f>
        <v>0</v>
      </c>
      <c r="G7" s="25" t="s">
        <v>9</v>
      </c>
      <c r="H7" s="26" t="str">
        <f t="shared" si="0"/>
        <v/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</row>
    <row r="8" spans="1:143" s="30" customFormat="1" ht="24.95" customHeight="1" x14ac:dyDescent="0.3">
      <c r="A8" s="104"/>
      <c r="B8" s="20">
        <f t="shared" si="1"/>
        <v>3</v>
      </c>
      <c r="C8" s="21"/>
      <c r="D8" s="22" t="s">
        <v>11</v>
      </c>
      <c r="E8" s="23">
        <v>100</v>
      </c>
      <c r="F8" s="24">
        <f>IF(F6="","",F6)</f>
        <v>0</v>
      </c>
      <c r="G8" s="28" t="s">
        <v>9</v>
      </c>
      <c r="H8" s="26" t="str">
        <f t="shared" si="0"/>
        <v/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</row>
    <row r="9" spans="1:143" s="30" customFormat="1" ht="24.95" customHeight="1" x14ac:dyDescent="0.3">
      <c r="A9" s="104"/>
      <c r="B9" s="20">
        <f t="shared" si="1"/>
        <v>4</v>
      </c>
      <c r="C9" s="21"/>
      <c r="D9" s="22" t="s">
        <v>12</v>
      </c>
      <c r="E9" s="23">
        <v>100</v>
      </c>
      <c r="F9" s="24">
        <f>IF(F6="","",F6)</f>
        <v>0</v>
      </c>
      <c r="G9" s="28" t="s">
        <v>9</v>
      </c>
      <c r="H9" s="26" t="str">
        <f t="shared" si="0"/>
        <v/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</row>
    <row r="10" spans="1:143" s="30" customFormat="1" ht="24.95" customHeight="1" x14ac:dyDescent="0.3">
      <c r="A10" s="104"/>
      <c r="B10" s="20">
        <f t="shared" si="1"/>
        <v>5</v>
      </c>
      <c r="C10" s="21"/>
      <c r="D10" s="22" t="s">
        <v>13</v>
      </c>
      <c r="E10" s="23">
        <v>100</v>
      </c>
      <c r="F10" s="24">
        <f>IF(F6="","",F6)</f>
        <v>0</v>
      </c>
      <c r="G10" s="28" t="s">
        <v>9</v>
      </c>
      <c r="H10" s="26" t="str">
        <f t="shared" si="0"/>
        <v/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</row>
    <row r="11" spans="1:143" s="30" customFormat="1" ht="24.95" customHeight="1" x14ac:dyDescent="0.3">
      <c r="A11" s="104"/>
      <c r="B11" s="20">
        <f t="shared" si="1"/>
        <v>6</v>
      </c>
      <c r="C11" s="21"/>
      <c r="D11" s="22" t="s">
        <v>14</v>
      </c>
      <c r="E11" s="23">
        <v>100</v>
      </c>
      <c r="F11" s="24">
        <f>IF(F6="","",F6)</f>
        <v>0</v>
      </c>
      <c r="G11" s="25" t="s">
        <v>9</v>
      </c>
      <c r="H11" s="26" t="str">
        <f t="shared" si="0"/>
        <v/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</row>
    <row r="12" spans="1:143" s="30" customFormat="1" ht="24.95" customHeight="1" x14ac:dyDescent="0.3">
      <c r="A12" s="104"/>
      <c r="B12" s="20">
        <f t="shared" si="1"/>
        <v>7</v>
      </c>
      <c r="C12" s="21"/>
      <c r="D12" s="22" t="s">
        <v>15</v>
      </c>
      <c r="E12" s="23">
        <v>100</v>
      </c>
      <c r="F12" s="24">
        <f>IF(F6="","",F6)</f>
        <v>0</v>
      </c>
      <c r="G12" s="28" t="s">
        <v>9</v>
      </c>
      <c r="H12" s="26" t="str">
        <f t="shared" si="0"/>
        <v/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</row>
    <row r="13" spans="1:143" s="19" customFormat="1" ht="24.95" customHeight="1" x14ac:dyDescent="0.3">
      <c r="A13" s="104"/>
      <c r="B13" s="20">
        <f t="shared" si="1"/>
        <v>8</v>
      </c>
      <c r="C13" s="21"/>
      <c r="D13" s="22" t="s">
        <v>16</v>
      </c>
      <c r="E13" s="23">
        <v>100</v>
      </c>
      <c r="F13" s="24">
        <f>IF(F6="","",F6)</f>
        <v>0</v>
      </c>
      <c r="G13" s="28" t="s">
        <v>9</v>
      </c>
      <c r="H13" s="26" t="str">
        <f t="shared" si="0"/>
        <v/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143" s="27" customFormat="1" ht="24.95" customHeight="1" x14ac:dyDescent="0.3">
      <c r="A14" s="104"/>
      <c r="B14" s="20">
        <f t="shared" si="1"/>
        <v>9</v>
      </c>
      <c r="C14" s="21"/>
      <c r="D14" s="22" t="s">
        <v>17</v>
      </c>
      <c r="E14" s="23">
        <v>100</v>
      </c>
      <c r="F14" s="24">
        <f>IF(F6="","",F6)</f>
        <v>0</v>
      </c>
      <c r="G14" s="28" t="s">
        <v>9</v>
      </c>
      <c r="H14" s="26" t="str">
        <f t="shared" si="0"/>
        <v/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</row>
    <row r="15" spans="1:143" s="30" customFormat="1" ht="24.95" customHeight="1" x14ac:dyDescent="0.3">
      <c r="A15" s="104"/>
      <c r="B15" s="20">
        <f t="shared" si="1"/>
        <v>10</v>
      </c>
      <c r="C15" s="21"/>
      <c r="D15" s="22" t="str">
        <f>IF(D14="Укладка кафельной плитки по прямой (размер от 30х30) без подбора и декора","Затирка швов кафельной плитки","Затирка швов керамогранита")</f>
        <v>Затирка швов керамогранита</v>
      </c>
      <c r="E15" s="23">
        <v>100</v>
      </c>
      <c r="F15" s="24">
        <f>IF(F14="","",F14)</f>
        <v>0</v>
      </c>
      <c r="G15" s="28" t="s">
        <v>9</v>
      </c>
      <c r="H15" s="26" t="str">
        <f t="shared" si="0"/>
        <v/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</row>
    <row r="16" spans="1:143" s="30" customFormat="1" ht="24.95" customHeight="1" x14ac:dyDescent="0.3">
      <c r="A16" s="104"/>
      <c r="B16" s="20">
        <f t="shared" si="1"/>
        <v>11</v>
      </c>
      <c r="C16" s="21"/>
      <c r="D16" s="22" t="s">
        <v>18</v>
      </c>
      <c r="E16" s="23">
        <v>100</v>
      </c>
      <c r="F16" s="24"/>
      <c r="G16" s="28" t="s">
        <v>9</v>
      </c>
      <c r="H16" s="26" t="str">
        <f t="shared" si="0"/>
        <v/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</row>
    <row r="17" spans="1:143" s="30" customFormat="1" ht="24.95" customHeight="1" x14ac:dyDescent="0.3">
      <c r="A17" s="104"/>
      <c r="B17" s="20">
        <f t="shared" si="1"/>
        <v>12</v>
      </c>
      <c r="C17" s="21"/>
      <c r="D17" s="32" t="s">
        <v>19</v>
      </c>
      <c r="E17" s="23">
        <v>100</v>
      </c>
      <c r="F17" s="24"/>
      <c r="G17" s="28" t="s">
        <v>20</v>
      </c>
      <c r="H17" s="26" t="str">
        <f t="shared" si="0"/>
        <v/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</row>
    <row r="18" spans="1:143" s="30" customFormat="1" ht="24.95" customHeight="1" x14ac:dyDescent="0.3">
      <c r="A18" s="104"/>
      <c r="B18" s="20">
        <f t="shared" si="1"/>
        <v>13</v>
      </c>
      <c r="C18" s="21"/>
      <c r="D18" s="32" t="s">
        <v>21</v>
      </c>
      <c r="E18" s="23">
        <v>100</v>
      </c>
      <c r="F18" s="24" t="str">
        <f>IF(F17="","",F17)</f>
        <v/>
      </c>
      <c r="G18" s="28" t="s">
        <v>20</v>
      </c>
      <c r="H18" s="26" t="str">
        <f t="shared" si="0"/>
        <v/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</row>
    <row r="19" spans="1:143" s="30" customFormat="1" ht="24.95" customHeight="1" x14ac:dyDescent="0.3">
      <c r="A19" s="104"/>
      <c r="B19" s="20">
        <f t="shared" si="1"/>
        <v>14</v>
      </c>
      <c r="C19" s="21"/>
      <c r="D19" s="22" t="s">
        <v>22</v>
      </c>
      <c r="E19" s="23">
        <v>100</v>
      </c>
      <c r="F19" s="24">
        <f>'[1]Расчётный лист'!J18</f>
        <v>0</v>
      </c>
      <c r="G19" s="28" t="s">
        <v>23</v>
      </c>
      <c r="H19" s="26" t="str">
        <f t="shared" si="0"/>
        <v/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</row>
    <row r="20" spans="1:143" s="30" customFormat="1" ht="24.95" customHeight="1" x14ac:dyDescent="0.3">
      <c r="A20" s="104"/>
      <c r="B20" s="20">
        <f t="shared" si="1"/>
        <v>15</v>
      </c>
      <c r="C20" s="21"/>
      <c r="D20" s="22" t="s">
        <v>24</v>
      </c>
      <c r="E20" s="23">
        <v>100</v>
      </c>
      <c r="F20" s="24" t="str">
        <f>IF(D19="Монтаж плинтусов (под покраску)",F19,"")</f>
        <v/>
      </c>
      <c r="G20" s="25" t="s">
        <v>23</v>
      </c>
      <c r="H20" s="26" t="str">
        <f t="shared" si="0"/>
        <v/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</row>
    <row r="21" spans="1:143" s="30" customFormat="1" ht="24.95" customHeight="1" x14ac:dyDescent="0.3">
      <c r="A21" s="104"/>
      <c r="B21" s="20">
        <f t="shared" si="1"/>
        <v>16</v>
      </c>
      <c r="C21" s="72"/>
      <c r="D21" s="32" t="s">
        <v>25</v>
      </c>
      <c r="E21" s="69">
        <v>100</v>
      </c>
      <c r="F21" s="24"/>
      <c r="G21" s="25" t="s">
        <v>23</v>
      </c>
      <c r="H21" s="33" t="str">
        <f t="shared" si="0"/>
        <v/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</row>
    <row r="22" spans="1:143" s="29" customFormat="1" ht="24.95" customHeight="1" thickBot="1" x14ac:dyDescent="0.35">
      <c r="A22" s="105"/>
      <c r="B22" s="90" t="s">
        <v>26</v>
      </c>
      <c r="C22" s="91"/>
      <c r="D22" s="92"/>
      <c r="E22" s="93">
        <f>SUM(H5:H22)</f>
        <v>0</v>
      </c>
      <c r="F22" s="94"/>
      <c r="G22" s="94"/>
      <c r="H22" s="3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143" s="37" customFormat="1" ht="24.95" customHeight="1" thickBot="1" x14ac:dyDescent="0.35">
      <c r="A23" s="95"/>
      <c r="B23" s="96"/>
      <c r="C23" s="96"/>
      <c r="D23" s="96"/>
      <c r="E23" s="96"/>
      <c r="F23" s="96"/>
      <c r="G23" s="96"/>
      <c r="H23" s="35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</row>
    <row r="24" spans="1:143" s="42" customFormat="1" ht="24.95" customHeight="1" x14ac:dyDescent="0.3">
      <c r="A24" s="86" t="s">
        <v>27</v>
      </c>
      <c r="B24" s="38">
        <f>ROW()-ROW($B$23)</f>
        <v>1</v>
      </c>
      <c r="C24" s="72"/>
      <c r="D24" s="13" t="s">
        <v>28</v>
      </c>
      <c r="E24" s="14">
        <v>100</v>
      </c>
      <c r="F24" s="39">
        <f>'[1]Расчётный лист'!J16</f>
        <v>0</v>
      </c>
      <c r="G24" s="16" t="s">
        <v>9</v>
      </c>
      <c r="H24" s="40" t="str">
        <f t="shared" ref="H24:H46" si="2">IF(C24,PRODUCT(E24,F24),"")</f>
        <v/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</row>
    <row r="25" spans="1:143" s="42" customFormat="1" ht="24.95" customHeight="1" x14ac:dyDescent="0.3">
      <c r="A25" s="87"/>
      <c r="B25" s="20">
        <f t="shared" ref="B25:B46" si="3">ROW()-ROW($B$23)</f>
        <v>2</v>
      </c>
      <c r="C25" s="72"/>
      <c r="D25" s="22" t="s">
        <v>29</v>
      </c>
      <c r="E25" s="23">
        <v>100</v>
      </c>
      <c r="F25" s="24">
        <f>IF(D27="Штукатурка стен по маякам (до 5 см.)",F24,"")</f>
        <v>0</v>
      </c>
      <c r="G25" s="28" t="s">
        <v>9</v>
      </c>
      <c r="H25" s="40" t="str">
        <f t="shared" si="2"/>
        <v/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</row>
    <row r="26" spans="1:143" s="42" customFormat="1" ht="24.95" customHeight="1" x14ac:dyDescent="0.3">
      <c r="A26" s="87"/>
      <c r="B26" s="20">
        <f t="shared" si="3"/>
        <v>3</v>
      </c>
      <c r="C26" s="72"/>
      <c r="D26" s="22" t="s">
        <v>30</v>
      </c>
      <c r="E26" s="23">
        <v>100</v>
      </c>
      <c r="F26" s="24">
        <f>IF(D26="Монтаж штукатурной сетки",F24,"")</f>
        <v>0</v>
      </c>
      <c r="G26" s="25" t="str">
        <f>IF(D26="Монтаж штукатурной сетки (по углам)","п.м.","кв.м.")</f>
        <v>кв.м.</v>
      </c>
      <c r="H26" s="40" t="str">
        <f t="shared" si="2"/>
        <v/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</row>
    <row r="27" spans="1:143" s="30" customFormat="1" ht="24.95" customHeight="1" x14ac:dyDescent="0.3">
      <c r="A27" s="87"/>
      <c r="B27" s="20">
        <f t="shared" si="3"/>
        <v>4</v>
      </c>
      <c r="C27" s="72"/>
      <c r="D27" s="22" t="s">
        <v>31</v>
      </c>
      <c r="E27" s="23">
        <v>100</v>
      </c>
      <c r="F27" s="24">
        <f>IF(F24="","",F24)</f>
        <v>0</v>
      </c>
      <c r="G27" s="25" t="s">
        <v>9</v>
      </c>
      <c r="H27" s="40" t="str">
        <f t="shared" si="2"/>
        <v/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</row>
    <row r="28" spans="1:143" s="30" customFormat="1" ht="24.95" customHeight="1" x14ac:dyDescent="0.3">
      <c r="A28" s="87"/>
      <c r="B28" s="20">
        <f t="shared" si="3"/>
        <v>5</v>
      </c>
      <c r="C28" s="72"/>
      <c r="D28" s="22" t="s">
        <v>32</v>
      </c>
      <c r="E28" s="23">
        <v>100</v>
      </c>
      <c r="F28" s="24"/>
      <c r="G28" s="25" t="s">
        <v>33</v>
      </c>
      <c r="H28" s="40" t="str">
        <f t="shared" si="2"/>
        <v/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</row>
    <row r="29" spans="1:143" s="30" customFormat="1" ht="24.95" customHeight="1" x14ac:dyDescent="0.3">
      <c r="A29" s="87"/>
      <c r="B29" s="20">
        <f t="shared" si="3"/>
        <v>6</v>
      </c>
      <c r="C29" s="72"/>
      <c r="D29" s="22" t="s">
        <v>34</v>
      </c>
      <c r="E29" s="23">
        <v>100</v>
      </c>
      <c r="F29" s="24"/>
      <c r="G29" s="25" t="s">
        <v>9</v>
      </c>
      <c r="H29" s="40" t="str">
        <f t="shared" si="2"/>
        <v/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</row>
    <row r="30" spans="1:143" s="30" customFormat="1" ht="24.95" customHeight="1" x14ac:dyDescent="0.3">
      <c r="A30" s="87"/>
      <c r="B30" s="20">
        <f t="shared" si="3"/>
        <v>7</v>
      </c>
      <c r="C30" s="72"/>
      <c r="D30" s="22" t="s">
        <v>35</v>
      </c>
      <c r="E30" s="23">
        <v>100</v>
      </c>
      <c r="F30" s="24">
        <f>SUM('[1]Расчётный лист'!P16:P20)</f>
        <v>0</v>
      </c>
      <c r="G30" s="28" t="s">
        <v>9</v>
      </c>
      <c r="H30" s="40" t="str">
        <f t="shared" si="2"/>
        <v/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</row>
    <row r="31" spans="1:143" s="42" customFormat="1" ht="24.95" customHeight="1" x14ac:dyDescent="0.3">
      <c r="A31" s="87"/>
      <c r="B31" s="20">
        <f t="shared" si="3"/>
        <v>8</v>
      </c>
      <c r="C31" s="72"/>
      <c r="D31" s="22" t="s">
        <v>36</v>
      </c>
      <c r="E31" s="23">
        <v>100</v>
      </c>
      <c r="F31" s="24">
        <f>IF(F30="","",F30)</f>
        <v>0</v>
      </c>
      <c r="G31" s="43" t="s">
        <v>9</v>
      </c>
      <c r="H31" s="40" t="str">
        <f t="shared" si="2"/>
        <v/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</row>
    <row r="32" spans="1:143" s="42" customFormat="1" ht="24.95" customHeight="1" x14ac:dyDescent="0.3">
      <c r="A32" s="87"/>
      <c r="B32" s="20">
        <f t="shared" si="3"/>
        <v>9</v>
      </c>
      <c r="C32" s="72"/>
      <c r="D32" s="22" t="s">
        <v>37</v>
      </c>
      <c r="E32" s="23">
        <v>100</v>
      </c>
      <c r="F32" s="24">
        <f>IF(F30="","",F30)</f>
        <v>0</v>
      </c>
      <c r="G32" s="25" t="s">
        <v>9</v>
      </c>
      <c r="H32" s="40" t="str">
        <f t="shared" si="2"/>
        <v/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</row>
    <row r="33" spans="1:143" s="44" customFormat="1" ht="24.95" customHeight="1" x14ac:dyDescent="0.3">
      <c r="A33" s="87"/>
      <c r="B33" s="20">
        <f t="shared" si="3"/>
        <v>10</v>
      </c>
      <c r="C33" s="72"/>
      <c r="D33" s="22" t="s">
        <v>38</v>
      </c>
      <c r="E33" s="23">
        <v>100</v>
      </c>
      <c r="F33" s="24">
        <f>IF(F30="","",F30)</f>
        <v>0</v>
      </c>
      <c r="G33" s="28" t="s">
        <v>9</v>
      </c>
      <c r="H33" s="40" t="str">
        <f t="shared" si="2"/>
        <v/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</row>
    <row r="34" spans="1:143" s="30" customFormat="1" ht="24.95" customHeight="1" x14ac:dyDescent="0.3">
      <c r="A34" s="87"/>
      <c r="B34" s="20">
        <f t="shared" si="3"/>
        <v>11</v>
      </c>
      <c r="C34" s="72"/>
      <c r="D34" s="22" t="s">
        <v>39</v>
      </c>
      <c r="E34" s="23">
        <v>100</v>
      </c>
      <c r="F34" s="24">
        <f>IF(F24="","",F24)</f>
        <v>0</v>
      </c>
      <c r="G34" s="28" t="s">
        <v>9</v>
      </c>
      <c r="H34" s="40" t="str">
        <f t="shared" si="2"/>
        <v/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</row>
    <row r="35" spans="1:143" s="30" customFormat="1" ht="24.95" customHeight="1" x14ac:dyDescent="0.3">
      <c r="A35" s="87"/>
      <c r="B35" s="20">
        <f t="shared" si="3"/>
        <v>12</v>
      </c>
      <c r="C35" s="72"/>
      <c r="D35" s="22" t="s">
        <v>40</v>
      </c>
      <c r="E35" s="23">
        <v>100</v>
      </c>
      <c r="F35" s="24">
        <f>IF(F34="","",F34)</f>
        <v>0</v>
      </c>
      <c r="G35" s="28" t="s">
        <v>9</v>
      </c>
      <c r="H35" s="40" t="str">
        <f t="shared" si="2"/>
        <v/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</row>
    <row r="36" spans="1:143" s="30" customFormat="1" ht="24.95" customHeight="1" x14ac:dyDescent="0.3">
      <c r="A36" s="87"/>
      <c r="B36" s="20">
        <f t="shared" si="3"/>
        <v>13</v>
      </c>
      <c r="C36" s="72"/>
      <c r="D36" s="22" t="s">
        <v>41</v>
      </c>
      <c r="E36" s="23">
        <v>100</v>
      </c>
      <c r="F36" s="24">
        <f>IF(F34="","",F34)</f>
        <v>0</v>
      </c>
      <c r="G36" s="28" t="s">
        <v>9</v>
      </c>
      <c r="H36" s="40" t="str">
        <f t="shared" si="2"/>
        <v/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</row>
    <row r="37" spans="1:143" s="30" customFormat="1" ht="24.95" customHeight="1" x14ac:dyDescent="0.3">
      <c r="A37" s="87"/>
      <c r="B37" s="20">
        <f t="shared" si="3"/>
        <v>14</v>
      </c>
      <c r="C37" s="72"/>
      <c r="D37" s="22" t="s">
        <v>42</v>
      </c>
      <c r="E37" s="23">
        <v>100</v>
      </c>
      <c r="F37" s="24">
        <f>IF(F34="","",F34)</f>
        <v>0</v>
      </c>
      <c r="G37" s="25" t="s">
        <v>9</v>
      </c>
      <c r="H37" s="40" t="str">
        <f t="shared" si="2"/>
        <v/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</row>
    <row r="38" spans="1:143" s="27" customFormat="1" ht="24.95" customHeight="1" x14ac:dyDescent="0.3">
      <c r="A38" s="87"/>
      <c r="B38" s="20">
        <f t="shared" si="3"/>
        <v>15</v>
      </c>
      <c r="C38" s="72"/>
      <c r="D38" s="22" t="s">
        <v>43</v>
      </c>
      <c r="E38" s="23">
        <v>100</v>
      </c>
      <c r="F38" s="24"/>
      <c r="G38" s="28" t="s">
        <v>9</v>
      </c>
      <c r="H38" s="40" t="str">
        <f t="shared" si="2"/>
        <v/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</row>
    <row r="39" spans="1:143" s="30" customFormat="1" ht="24.95" customHeight="1" x14ac:dyDescent="0.3">
      <c r="A39" s="87"/>
      <c r="B39" s="20">
        <f t="shared" si="3"/>
        <v>16</v>
      </c>
      <c r="C39" s="72"/>
      <c r="D39" s="22" t="str">
        <f>IF(D38="Укладка кафельной плитки на фартук по прямой (размер от 30х30) без подбора и декора","Затирка швов кафельной плитки","Затирка швов керамогранита")</f>
        <v>Затирка швов кафельной плитки</v>
      </c>
      <c r="E39" s="23">
        <v>100</v>
      </c>
      <c r="F39" s="24" t="str">
        <f>IF(F38="","",F38)</f>
        <v/>
      </c>
      <c r="G39" s="28" t="s">
        <v>9</v>
      </c>
      <c r="H39" s="40" t="str">
        <f t="shared" si="2"/>
        <v/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</row>
    <row r="40" spans="1:143" s="42" customFormat="1" ht="24.95" customHeight="1" x14ac:dyDescent="0.3">
      <c r="A40" s="88"/>
      <c r="B40" s="20">
        <f t="shared" si="3"/>
        <v>17</v>
      </c>
      <c r="C40" s="72"/>
      <c r="D40" s="22" t="s">
        <v>44</v>
      </c>
      <c r="E40" s="23">
        <v>100</v>
      </c>
      <c r="F40" s="24">
        <f>SUM('[1]Расчётный лист'!N8:N12)</f>
        <v>0</v>
      </c>
      <c r="G40" s="28" t="s">
        <v>23</v>
      </c>
      <c r="H40" s="40" t="str">
        <f t="shared" si="2"/>
        <v/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</row>
    <row r="41" spans="1:143" s="42" customFormat="1" ht="24.95" customHeight="1" x14ac:dyDescent="0.3">
      <c r="A41" s="88"/>
      <c r="B41" s="20">
        <f t="shared" si="3"/>
        <v>18</v>
      </c>
      <c r="C41" s="72"/>
      <c r="D41" s="22" t="s">
        <v>45</v>
      </c>
      <c r="E41" s="23">
        <v>100</v>
      </c>
      <c r="F41" s="24">
        <f>'[1]Расчётный лист'!J19</f>
        <v>0</v>
      </c>
      <c r="G41" s="28" t="s">
        <v>23</v>
      </c>
      <c r="H41" s="40" t="str">
        <f t="shared" si="2"/>
        <v/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</row>
    <row r="42" spans="1:143" s="30" customFormat="1" ht="24.95" customHeight="1" x14ac:dyDescent="0.3">
      <c r="A42" s="88"/>
      <c r="B42" s="20">
        <f t="shared" si="3"/>
        <v>19</v>
      </c>
      <c r="C42" s="72"/>
      <c r="D42" s="22" t="s">
        <v>46</v>
      </c>
      <c r="E42" s="23">
        <v>100</v>
      </c>
      <c r="F42" s="24"/>
      <c r="G42" s="25" t="s">
        <v>23</v>
      </c>
      <c r="H42" s="40" t="str">
        <f t="shared" si="2"/>
        <v/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</row>
    <row r="43" spans="1:143" s="42" customFormat="1" ht="24.95" customHeight="1" x14ac:dyDescent="0.3">
      <c r="A43" s="88"/>
      <c r="B43" s="20">
        <f t="shared" si="3"/>
        <v>20</v>
      </c>
      <c r="C43" s="72"/>
      <c r="D43" s="22" t="s">
        <v>47</v>
      </c>
      <c r="E43" s="23">
        <v>100</v>
      </c>
      <c r="F43" s="24" t="str">
        <f>IF(F16="","",1)</f>
        <v/>
      </c>
      <c r="G43" s="28" t="s">
        <v>33</v>
      </c>
      <c r="H43" s="40" t="str">
        <f t="shared" si="2"/>
        <v/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</row>
    <row r="44" spans="1:143" s="42" customFormat="1" ht="24.95" customHeight="1" x14ac:dyDescent="0.3">
      <c r="A44" s="88"/>
      <c r="B44" s="20">
        <f t="shared" si="3"/>
        <v>21</v>
      </c>
      <c r="C44" s="72"/>
      <c r="D44" s="22" t="s">
        <v>48</v>
      </c>
      <c r="E44" s="23">
        <v>100</v>
      </c>
      <c r="F44" s="24"/>
      <c r="G44" s="25" t="s">
        <v>33</v>
      </c>
      <c r="H44" s="40" t="str">
        <f t="shared" si="2"/>
        <v/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</row>
    <row r="45" spans="1:143" s="44" customFormat="1" ht="24.95" customHeight="1" x14ac:dyDescent="0.3">
      <c r="A45" s="88"/>
      <c r="B45" s="20">
        <f t="shared" si="3"/>
        <v>22</v>
      </c>
      <c r="C45" s="72"/>
      <c r="D45" s="22" t="s">
        <v>49</v>
      </c>
      <c r="E45" s="23">
        <v>100</v>
      </c>
      <c r="F45" s="24"/>
      <c r="G45" s="25" t="s">
        <v>33</v>
      </c>
      <c r="H45" s="40" t="str">
        <f t="shared" si="2"/>
        <v/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</row>
    <row r="46" spans="1:143" s="30" customFormat="1" ht="24.95" customHeight="1" x14ac:dyDescent="0.3">
      <c r="A46" s="88"/>
      <c r="B46" s="45">
        <f t="shared" si="3"/>
        <v>23</v>
      </c>
      <c r="C46" s="72"/>
      <c r="D46" s="46" t="s">
        <v>50</v>
      </c>
      <c r="E46" s="69">
        <v>100</v>
      </c>
      <c r="F46" s="24"/>
      <c r="G46" s="47" t="s">
        <v>33</v>
      </c>
      <c r="H46" s="40" t="str">
        <f t="shared" si="2"/>
        <v/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</row>
    <row r="47" spans="1:143" s="29" customFormat="1" ht="24.95" customHeight="1" thickBot="1" x14ac:dyDescent="0.35">
      <c r="A47" s="89"/>
      <c r="B47" s="90" t="s">
        <v>26</v>
      </c>
      <c r="C47" s="91"/>
      <c r="D47" s="92"/>
      <c r="E47" s="93">
        <f>SUM(H24:H47)</f>
        <v>0</v>
      </c>
      <c r="F47" s="93"/>
      <c r="G47" s="94"/>
      <c r="H47" s="48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143" s="51" customFormat="1" ht="24.95" customHeight="1" thickBot="1" x14ac:dyDescent="0.35">
      <c r="A48" s="95"/>
      <c r="B48" s="96"/>
      <c r="C48" s="96"/>
      <c r="D48" s="96"/>
      <c r="E48" s="96"/>
      <c r="F48" s="96"/>
      <c r="G48" s="96"/>
      <c r="H48" s="49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</row>
    <row r="49" spans="1:143" s="44" customFormat="1" ht="24.95" customHeight="1" x14ac:dyDescent="0.3">
      <c r="A49" s="97" t="s">
        <v>51</v>
      </c>
      <c r="B49" s="38">
        <f t="shared" ref="B49:B70" si="4">ROW()-ROW($B$48)</f>
        <v>1</v>
      </c>
      <c r="C49" s="71"/>
      <c r="D49" s="13" t="s">
        <v>52</v>
      </c>
      <c r="E49" s="14">
        <v>100</v>
      </c>
      <c r="F49" s="39">
        <f>IF(F6="","",F6)</f>
        <v>0</v>
      </c>
      <c r="G49" s="52" t="s">
        <v>9</v>
      </c>
      <c r="H49" s="53" t="str">
        <f t="shared" ref="H49:H70" si="5">IF(C49,PRODUCT(E49,F49),"")</f>
        <v/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</row>
    <row r="50" spans="1:143" s="44" customFormat="1" ht="24.95" customHeight="1" x14ac:dyDescent="0.3">
      <c r="A50" s="98"/>
      <c r="B50" s="20">
        <f t="shared" si="4"/>
        <v>2</v>
      </c>
      <c r="C50" s="31"/>
      <c r="D50" s="22" t="s">
        <v>53</v>
      </c>
      <c r="E50" s="23">
        <v>100</v>
      </c>
      <c r="F50" s="24"/>
      <c r="G50" s="28" t="s">
        <v>23</v>
      </c>
      <c r="H50" s="54" t="str">
        <f t="shared" si="5"/>
        <v/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</row>
    <row r="51" spans="1:143" s="44" customFormat="1" ht="24.95" customHeight="1" x14ac:dyDescent="0.3">
      <c r="A51" s="98"/>
      <c r="B51" s="20">
        <f t="shared" si="4"/>
        <v>3</v>
      </c>
      <c r="C51" s="31"/>
      <c r="D51" s="22" t="s">
        <v>54</v>
      </c>
      <c r="E51" s="23">
        <v>100</v>
      </c>
      <c r="F51" s="24"/>
      <c r="G51" s="28" t="s">
        <v>23</v>
      </c>
      <c r="H51" s="54" t="str">
        <f t="shared" si="5"/>
        <v/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</row>
    <row r="52" spans="1:143" s="44" customFormat="1" ht="24.95" customHeight="1" x14ac:dyDescent="0.3">
      <c r="A52" s="98"/>
      <c r="B52" s="20">
        <f t="shared" si="4"/>
        <v>4</v>
      </c>
      <c r="C52" s="31"/>
      <c r="D52" s="22" t="s">
        <v>55</v>
      </c>
      <c r="E52" s="23">
        <v>100</v>
      </c>
      <c r="F52" s="24"/>
      <c r="G52" s="25" t="s">
        <v>23</v>
      </c>
      <c r="H52" s="54" t="str">
        <f t="shared" si="5"/>
        <v/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</row>
    <row r="53" spans="1:143" s="44" customFormat="1" ht="24.95" customHeight="1" x14ac:dyDescent="0.3">
      <c r="A53" s="98"/>
      <c r="B53" s="20">
        <f t="shared" si="4"/>
        <v>5</v>
      </c>
      <c r="C53" s="31"/>
      <c r="D53" s="22" t="s">
        <v>56</v>
      </c>
      <c r="E53" s="23">
        <v>100</v>
      </c>
      <c r="F53" s="24">
        <f>IF(F49="","",F49)</f>
        <v>0</v>
      </c>
      <c r="G53" s="25" t="s">
        <v>9</v>
      </c>
      <c r="H53" s="54" t="str">
        <f t="shared" si="5"/>
        <v/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</row>
    <row r="54" spans="1:143" s="44" customFormat="1" ht="24.95" customHeight="1" x14ac:dyDescent="0.3">
      <c r="A54" s="98"/>
      <c r="B54" s="20">
        <f t="shared" si="4"/>
        <v>6</v>
      </c>
      <c r="C54" s="21"/>
      <c r="D54" s="22" t="s">
        <v>38</v>
      </c>
      <c r="E54" s="23">
        <v>100</v>
      </c>
      <c r="F54" s="24">
        <f>IF(F49="","",F49)</f>
        <v>0</v>
      </c>
      <c r="G54" s="25" t="s">
        <v>9</v>
      </c>
      <c r="H54" s="54" t="str">
        <f t="shared" si="5"/>
        <v/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</row>
    <row r="55" spans="1:143" s="30" customFormat="1" ht="24.95" customHeight="1" x14ac:dyDescent="0.3">
      <c r="A55" s="98"/>
      <c r="B55" s="20">
        <f t="shared" si="4"/>
        <v>7</v>
      </c>
      <c r="C55" s="21"/>
      <c r="D55" s="22" t="s">
        <v>46</v>
      </c>
      <c r="E55" s="23">
        <v>100</v>
      </c>
      <c r="F55" s="24"/>
      <c r="G55" s="25" t="s">
        <v>23</v>
      </c>
      <c r="H55" s="54" t="str">
        <f t="shared" si="5"/>
        <v/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</row>
    <row r="56" spans="1:143" s="44" customFormat="1" ht="24.95" customHeight="1" x14ac:dyDescent="0.3">
      <c r="A56" s="98"/>
      <c r="B56" s="20">
        <f t="shared" si="4"/>
        <v>8</v>
      </c>
      <c r="C56" s="31"/>
      <c r="D56" s="22" t="s">
        <v>29</v>
      </c>
      <c r="E56" s="23">
        <v>100</v>
      </c>
      <c r="F56" s="24">
        <f>IF(F49="","",F49)</f>
        <v>0</v>
      </c>
      <c r="G56" s="25" t="s">
        <v>9</v>
      </c>
      <c r="H56" s="54" t="str">
        <f t="shared" si="5"/>
        <v/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</row>
    <row r="57" spans="1:143" s="44" customFormat="1" ht="24.95" customHeight="1" x14ac:dyDescent="0.3">
      <c r="A57" s="98"/>
      <c r="B57" s="20">
        <f t="shared" si="4"/>
        <v>9</v>
      </c>
      <c r="C57" s="31"/>
      <c r="D57" s="22" t="s">
        <v>37</v>
      </c>
      <c r="E57" s="23">
        <v>100</v>
      </c>
      <c r="F57" s="24">
        <f>IF(F49="","",F49)</f>
        <v>0</v>
      </c>
      <c r="G57" s="25" t="s">
        <v>9</v>
      </c>
      <c r="H57" s="54" t="str">
        <f t="shared" si="5"/>
        <v/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</row>
    <row r="58" spans="1:143" s="44" customFormat="1" ht="24.95" customHeight="1" x14ac:dyDescent="0.3">
      <c r="A58" s="98"/>
      <c r="B58" s="20">
        <f t="shared" si="4"/>
        <v>10</v>
      </c>
      <c r="C58" s="31"/>
      <c r="D58" s="22" t="s">
        <v>57</v>
      </c>
      <c r="E58" s="23">
        <v>100</v>
      </c>
      <c r="F58" s="24">
        <f>IF(F49="","",F49)</f>
        <v>0</v>
      </c>
      <c r="G58" s="28" t="s">
        <v>9</v>
      </c>
      <c r="H58" s="54" t="str">
        <f t="shared" si="5"/>
        <v/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</row>
    <row r="59" spans="1:143" s="44" customFormat="1" ht="24.95" customHeight="1" x14ac:dyDescent="0.3">
      <c r="A59" s="98"/>
      <c r="B59" s="20">
        <f t="shared" si="4"/>
        <v>11</v>
      </c>
      <c r="C59" s="31"/>
      <c r="D59" s="22" t="s">
        <v>58</v>
      </c>
      <c r="E59" s="23">
        <v>100</v>
      </c>
      <c r="F59" s="24">
        <f>IF(F49="","",F49)</f>
        <v>0</v>
      </c>
      <c r="G59" s="28" t="s">
        <v>9</v>
      </c>
      <c r="H59" s="54" t="str">
        <f t="shared" si="5"/>
        <v/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</row>
    <row r="60" spans="1:143" s="44" customFormat="1" ht="24.95" customHeight="1" x14ac:dyDescent="0.3">
      <c r="A60" s="98"/>
      <c r="B60" s="20">
        <f t="shared" si="4"/>
        <v>12</v>
      </c>
      <c r="C60" s="31"/>
      <c r="D60" s="22" t="s">
        <v>59</v>
      </c>
      <c r="E60" s="23">
        <v>100</v>
      </c>
      <c r="F60" s="24">
        <f>IF(F49="","",F49)</f>
        <v>0</v>
      </c>
      <c r="G60" s="28" t="s">
        <v>9</v>
      </c>
      <c r="H60" s="54" t="str">
        <f t="shared" si="5"/>
        <v/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</row>
    <row r="61" spans="1:143" s="44" customFormat="1" ht="24.95" customHeight="1" x14ac:dyDescent="0.3">
      <c r="A61" s="98"/>
      <c r="B61" s="20">
        <f t="shared" si="4"/>
        <v>13</v>
      </c>
      <c r="C61" s="21"/>
      <c r="D61" s="22" t="s">
        <v>40</v>
      </c>
      <c r="E61" s="23">
        <v>100</v>
      </c>
      <c r="F61" s="24">
        <f>IF(F49="","",F49)</f>
        <v>0</v>
      </c>
      <c r="G61" s="25" t="s">
        <v>9</v>
      </c>
      <c r="H61" s="54" t="str">
        <f t="shared" si="5"/>
        <v/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</row>
    <row r="62" spans="1:143" s="44" customFormat="1" ht="24.95" customHeight="1" x14ac:dyDescent="0.3">
      <c r="A62" s="98"/>
      <c r="B62" s="20">
        <f t="shared" si="4"/>
        <v>14</v>
      </c>
      <c r="C62" s="21"/>
      <c r="D62" s="22" t="s">
        <v>60</v>
      </c>
      <c r="E62" s="23">
        <v>100</v>
      </c>
      <c r="F62" s="24">
        <f>IF(F49="","",F49)</f>
        <v>0</v>
      </c>
      <c r="G62" s="43" t="s">
        <v>9</v>
      </c>
      <c r="H62" s="54" t="str">
        <f t="shared" si="5"/>
        <v/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</row>
    <row r="63" spans="1:143" s="44" customFormat="1" ht="24.95" customHeight="1" x14ac:dyDescent="0.3">
      <c r="A63" s="98"/>
      <c r="B63" s="20">
        <f t="shared" si="4"/>
        <v>15</v>
      </c>
      <c r="C63" s="31"/>
      <c r="D63" s="55" t="s">
        <v>61</v>
      </c>
      <c r="E63" s="23">
        <v>100</v>
      </c>
      <c r="F63" s="24">
        <f>IF(F49="","",F49)</f>
        <v>0</v>
      </c>
      <c r="G63" s="28" t="s">
        <v>9</v>
      </c>
      <c r="H63" s="54" t="str">
        <f t="shared" si="5"/>
        <v/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</row>
    <row r="64" spans="1:143" s="44" customFormat="1" ht="24.95" customHeight="1" x14ac:dyDescent="0.3">
      <c r="A64" s="98"/>
      <c r="B64" s="20">
        <f t="shared" si="4"/>
        <v>16</v>
      </c>
      <c r="C64" s="31"/>
      <c r="D64" s="22" t="s">
        <v>62</v>
      </c>
      <c r="E64" s="23">
        <v>100</v>
      </c>
      <c r="F64" s="24"/>
      <c r="G64" s="43" t="s">
        <v>33</v>
      </c>
      <c r="H64" s="54" t="str">
        <f t="shared" si="5"/>
        <v/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</row>
    <row r="65" spans="1:143" s="44" customFormat="1" ht="24.95" customHeight="1" x14ac:dyDescent="0.3">
      <c r="A65" s="98"/>
      <c r="B65" s="20">
        <f t="shared" si="4"/>
        <v>17</v>
      </c>
      <c r="C65" s="31"/>
      <c r="D65" s="22" t="s">
        <v>63</v>
      </c>
      <c r="E65" s="23">
        <v>100</v>
      </c>
      <c r="F65" s="24"/>
      <c r="G65" s="28" t="s">
        <v>33</v>
      </c>
      <c r="H65" s="54" t="str">
        <f t="shared" si="5"/>
        <v/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</row>
    <row r="66" spans="1:143" s="44" customFormat="1" ht="24.95" customHeight="1" x14ac:dyDescent="0.3">
      <c r="A66" s="98"/>
      <c r="B66" s="20">
        <f t="shared" si="4"/>
        <v>18</v>
      </c>
      <c r="C66" s="31"/>
      <c r="D66" s="22" t="s">
        <v>64</v>
      </c>
      <c r="E66" s="23">
        <v>100</v>
      </c>
      <c r="F66" s="24"/>
      <c r="G66" s="28" t="s">
        <v>23</v>
      </c>
      <c r="H66" s="54" t="str">
        <f t="shared" si="5"/>
        <v/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</row>
    <row r="67" spans="1:143" s="44" customFormat="1" ht="24.95" customHeight="1" x14ac:dyDescent="0.3">
      <c r="A67" s="98"/>
      <c r="B67" s="20">
        <f t="shared" si="4"/>
        <v>19</v>
      </c>
      <c r="C67" s="31"/>
      <c r="D67" s="22" t="s">
        <v>65</v>
      </c>
      <c r="E67" s="23">
        <v>100</v>
      </c>
      <c r="F67" s="24">
        <f>'[1]Расчётный лист'!J17</f>
        <v>0</v>
      </c>
      <c r="G67" s="28" t="s">
        <v>23</v>
      </c>
      <c r="H67" s="54" t="str">
        <f t="shared" si="5"/>
        <v/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</row>
    <row r="68" spans="1:143" s="44" customFormat="1" ht="24.95" customHeight="1" x14ac:dyDescent="0.3">
      <c r="A68" s="98"/>
      <c r="B68" s="20">
        <f t="shared" si="4"/>
        <v>20</v>
      </c>
      <c r="C68" s="31"/>
      <c r="D68" s="22" t="s">
        <v>66</v>
      </c>
      <c r="E68" s="23">
        <v>100</v>
      </c>
      <c r="F68" s="24">
        <f>IF(F67="","",F67)</f>
        <v>0</v>
      </c>
      <c r="G68" s="28" t="s">
        <v>23</v>
      </c>
      <c r="H68" s="54" t="str">
        <f t="shared" si="5"/>
        <v/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</row>
    <row r="69" spans="1:143" s="44" customFormat="1" ht="24.95" customHeight="1" x14ac:dyDescent="0.3">
      <c r="A69" s="98"/>
      <c r="B69" s="20">
        <f t="shared" si="4"/>
        <v>21</v>
      </c>
      <c r="C69" s="31"/>
      <c r="D69" s="22" t="s">
        <v>67</v>
      </c>
      <c r="E69" s="23">
        <v>100</v>
      </c>
      <c r="F69" s="24"/>
      <c r="G69" s="28" t="s">
        <v>23</v>
      </c>
      <c r="H69" s="54" t="str">
        <f t="shared" si="5"/>
        <v/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</row>
    <row r="70" spans="1:143" s="44" customFormat="1" ht="24.95" customHeight="1" x14ac:dyDescent="0.3">
      <c r="A70" s="98"/>
      <c r="B70" s="45">
        <f t="shared" si="4"/>
        <v>22</v>
      </c>
      <c r="C70" s="21"/>
      <c r="D70" s="46" t="s">
        <v>68</v>
      </c>
      <c r="E70" s="69">
        <v>100</v>
      </c>
      <c r="F70" s="24"/>
      <c r="G70" s="56" t="s">
        <v>20</v>
      </c>
      <c r="H70" s="54" t="str">
        <f t="shared" si="5"/>
        <v/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</row>
    <row r="71" spans="1:143" s="44" customFormat="1" ht="24.95" customHeight="1" thickBot="1" x14ac:dyDescent="0.35">
      <c r="A71" s="99"/>
      <c r="B71" s="90" t="s">
        <v>26</v>
      </c>
      <c r="C71" s="91"/>
      <c r="D71" s="92"/>
      <c r="E71" s="93">
        <f>SUM(H49:H71)</f>
        <v>0</v>
      </c>
      <c r="F71" s="94"/>
      <c r="G71" s="94"/>
      <c r="H71" s="57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</row>
    <row r="72" spans="1:143" s="44" customFormat="1" ht="24.95" customHeight="1" thickBot="1" x14ac:dyDescent="0.35">
      <c r="A72" s="81" t="s">
        <v>69</v>
      </c>
      <c r="B72" s="82"/>
      <c r="C72" s="82"/>
      <c r="D72" s="83"/>
      <c r="E72" s="84">
        <f>SUM(H6:H71)</f>
        <v>0</v>
      </c>
      <c r="F72" s="85"/>
      <c r="G72" s="85"/>
      <c r="H72" s="58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</row>
    <row r="77" spans="1:143" ht="15" customHeight="1" x14ac:dyDescent="0.2">
      <c r="A77"/>
      <c r="B77"/>
      <c r="C77" s="59"/>
      <c r="D77"/>
      <c r="E77"/>
      <c r="F77"/>
      <c r="G77"/>
      <c r="H77"/>
      <c r="J77"/>
    </row>
    <row r="80" spans="1:143" ht="15" customHeight="1" x14ac:dyDescent="0.2">
      <c r="A80"/>
      <c r="B80"/>
      <c r="C80" s="59"/>
      <c r="D80"/>
      <c r="E80"/>
      <c r="F80"/>
      <c r="G80"/>
      <c r="H80"/>
      <c r="J80"/>
    </row>
    <row r="81" spans="1:10" ht="15" customHeight="1" x14ac:dyDescent="0.2">
      <c r="A81"/>
      <c r="B81"/>
      <c r="C81" s="59"/>
      <c r="D81"/>
      <c r="E81"/>
      <c r="F81"/>
      <c r="G81"/>
      <c r="H81"/>
      <c r="J81"/>
    </row>
  </sheetData>
  <sheetProtection selectLockedCells="1" selectUnlockedCells="1"/>
  <mergeCells count="23">
    <mergeCell ref="A23:G23"/>
    <mergeCell ref="A1:E1"/>
    <mergeCell ref="A2:A4"/>
    <mergeCell ref="B2:C3"/>
    <mergeCell ref="D2:D4"/>
    <mergeCell ref="E2:E4"/>
    <mergeCell ref="F2:F4"/>
    <mergeCell ref="G2:G4"/>
    <mergeCell ref="H2:H3"/>
    <mergeCell ref="I2:I3"/>
    <mergeCell ref="A5:G5"/>
    <mergeCell ref="A6:A22"/>
    <mergeCell ref="B22:D22"/>
    <mergeCell ref="E22:G22"/>
    <mergeCell ref="A72:D72"/>
    <mergeCell ref="E72:G72"/>
    <mergeCell ref="A24:A47"/>
    <mergeCell ref="B47:D47"/>
    <mergeCell ref="E47:G47"/>
    <mergeCell ref="A48:G48"/>
    <mergeCell ref="A49:A71"/>
    <mergeCell ref="B71:D71"/>
    <mergeCell ref="E71:G71"/>
  </mergeCells>
  <dataValidations count="11">
    <dataValidation type="list" allowBlank="1" showInputMessage="1" showErrorMessage="1" sqref="D27">
      <formula1>"Штукатурка стен по маякам (до 5 см.),Штукатурка стен под правило"</formula1>
    </dataValidation>
    <dataValidation type="list" allowBlank="1" showInputMessage="1" showErrorMessage="1" sqref="D63">
      <formula1>"Монтаж натяжного потолка белого цвета с мат. (багет пластик, ширина 320 см),Монтаж натяжного потолка белого цвета с мат. (багет пластик, ширина 540 см)"</formula1>
    </dataValidation>
    <dataValidation type="list" allowBlank="1" showInputMessage="1" showErrorMessage="1" sqref="D41">
      <formula1>"Устройство откосов (ГКЛ) с комплексом малярных работ,Штукатурка откосов с комплексом малярных работ,Монтаж откосов (сендвич панель)"</formula1>
    </dataValidation>
    <dataValidation type="list" allowBlank="1" showInputMessage="1" showErrorMessage="1" sqref="D38">
      <formula1>"Укладка кафельной плитки на фартук по прямой (размер от 30х30) без подбора и декора,Укладка керамогранита на фартук по прямой (размер от 30х30) без подбора и декора"</formula1>
    </dataValidation>
    <dataValidation type="list" allowBlank="1" showInputMessage="1" showErrorMessage="1" sqref="D14">
      <formula1>"Укладка кафельной плитки по прямой (размер от 30х30) без подбора и декора,Укладка керамогранита по прямой (размер от 30х30) без подбора и декора"</formula1>
    </dataValidation>
    <dataValidation type="list" allowBlank="1" showInputMessage="1" showErrorMessage="1" sqref="D26">
      <formula1>"Монтаж штукатурной сетки (по углам),Монтаж штукатурной сетки"</formula1>
    </dataValidation>
    <dataValidation type="list" allowBlank="1" showInputMessage="1" showErrorMessage="1" sqref="D49">
      <formula1>"Грунтовка потолка (полный цикл),Грунтовка потолка"</formula1>
    </dataValidation>
    <dataValidation type="list" allowBlank="1" showInputMessage="1" showErrorMessage="1" sqref="D6">
      <formula1>"Грунтовка пола (полный цикл),Грунтовка пола"</formula1>
    </dataValidation>
    <dataValidation type="list" allowBlank="1" showInputMessage="1" showErrorMessage="1" sqref="D19">
      <formula1>"Монтаж плинтусов (пластик),Монтаж плинтусов (дерево),Монтаж плинтусов (под покраску),Монтаж плинтусов (МДФ)"</formula1>
    </dataValidation>
    <dataValidation type="list" allowBlank="1" showInputMessage="1" showErrorMessage="1" sqref="D13">
      <formula1>"Укладка ламината,Укладка паркетной доски,Настил линолеума,Укладка кварц-виниловой доски"</formula1>
    </dataValidation>
    <dataValidation type="list" allowBlank="1" showInputMessage="1" showErrorMessage="1" sqref="D36">
      <formula1>"Поклейка обоев под покраску,Поклейка обоев без рисунка,Поклейка обоев с подгонкой"</formula1>
    </dataValidation>
  </dataValidations>
  <hyperlinks>
    <hyperlink ref="A5:G5" location="в4" display="в4"/>
  </hyperlinks>
  <pageMargins left="0.35433070866141736" right="0.43307086614173229" top="0.78740157480314965" bottom="0.78740157480314965" header="0.23622047244094491" footer="0.19685039370078741"/>
  <pageSetup paperSize="9" scale="44" fitToHeight="0" orientation="portrait" useFirstPageNumber="1" verticalDpi="300" r:id="rId1"/>
  <headerFooter>
    <oddFooter xml:space="preserve">&amp;L&amp;20Подрядчик_____________        МП      &amp;D&amp;C&amp;18&amp;P&amp;R &amp;20          Заказчик____________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68"/>
  <sheetViews>
    <sheetView zoomScale="80" zoomScaleNormal="80" workbookViewId="0">
      <selection activeCell="E49" sqref="E49"/>
    </sheetView>
  </sheetViews>
  <sheetFormatPr defaultRowHeight="12.75" x14ac:dyDescent="0.2"/>
  <cols>
    <col min="1" max="1" width="4.5" customWidth="1"/>
    <col min="2" max="2" width="5.83203125" customWidth="1"/>
    <col min="3" max="3" width="118.5" customWidth="1"/>
    <col min="4" max="4" width="20.33203125" customWidth="1"/>
    <col min="5" max="5" width="20" customWidth="1"/>
  </cols>
  <sheetData>
    <row r="1" spans="1:5" ht="25.5" customHeight="1" x14ac:dyDescent="0.2">
      <c r="A1" s="120" t="s">
        <v>71</v>
      </c>
      <c r="B1" s="120"/>
      <c r="C1" s="120"/>
      <c r="D1" s="2"/>
      <c r="E1" s="3"/>
    </row>
    <row r="2" spans="1:5" ht="12.75" customHeight="1" x14ac:dyDescent="0.2">
      <c r="A2" s="107"/>
      <c r="B2" s="110" t="s">
        <v>1</v>
      </c>
      <c r="C2" s="107" t="s">
        <v>2</v>
      </c>
      <c r="D2" s="117" t="s">
        <v>4</v>
      </c>
      <c r="E2" s="107" t="s">
        <v>5</v>
      </c>
    </row>
    <row r="3" spans="1:5" ht="12.75" customHeight="1" x14ac:dyDescent="0.2">
      <c r="A3" s="108"/>
      <c r="B3" s="112"/>
      <c r="C3" s="108"/>
      <c r="D3" s="118"/>
      <c r="E3" s="108"/>
    </row>
    <row r="4" spans="1:5" ht="19.5" thickBot="1" x14ac:dyDescent="0.25">
      <c r="A4" s="109"/>
      <c r="B4" s="64"/>
      <c r="C4" s="109"/>
      <c r="D4" s="119"/>
      <c r="E4" s="109"/>
    </row>
    <row r="5" spans="1:5" ht="26.25" customHeight="1" thickBot="1" x14ac:dyDescent="0.25">
      <c r="A5" s="101" t="str">
        <f>'[1]Расчётный лист'!B4</f>
        <v>Прихожая</v>
      </c>
      <c r="B5" s="102"/>
      <c r="C5" s="102"/>
      <c r="D5" s="102"/>
      <c r="E5" s="102"/>
    </row>
    <row r="6" spans="1:5" ht="23.1" customHeight="1" x14ac:dyDescent="0.3">
      <c r="A6" s="103" t="s">
        <v>7</v>
      </c>
      <c r="B6" s="12">
        <f>ROW()-ROW($B$5)</f>
        <v>1</v>
      </c>
      <c r="C6" s="70" t="str">
        <f>IFERROR(IF(Смета!C6,(INDEX(Смета!$B$1:$G$99,ROW(),COLUMN())),""),"")</f>
        <v/>
      </c>
      <c r="D6" s="15" t="str">
        <f>IFERROR((VLOOKUP(C6,Смета!$D$6:$G$21,3,0)),"")</f>
        <v/>
      </c>
      <c r="E6" s="75" t="str">
        <f>IFERROR((VLOOKUP(C6,Смета!$D$6:$G$21,4,0)),"")</f>
        <v/>
      </c>
    </row>
    <row r="7" spans="1:5" ht="23.1" customHeight="1" x14ac:dyDescent="0.3">
      <c r="A7" s="104"/>
      <c r="B7" s="20">
        <f t="shared" ref="B7:B21" si="0">ROW()-ROW($B$5)</f>
        <v>2</v>
      </c>
      <c r="C7" s="22" t="str">
        <f>IFERROR(IF(Смета!C7,(INDEX(Смета!$B$1:$G$99,ROW(),COLUMN())),""),"")</f>
        <v/>
      </c>
      <c r="D7" s="24" t="str">
        <f>IFERROR((VLOOKUP(C7,Смета!$D$6:$G$21,3,0)),"")</f>
        <v/>
      </c>
      <c r="E7" s="68" t="str">
        <f>IFERROR((VLOOKUP(C7,Смета!$D$6:$G$21,4,0)),"")</f>
        <v/>
      </c>
    </row>
    <row r="8" spans="1:5" ht="23.1" customHeight="1" x14ac:dyDescent="0.3">
      <c r="A8" s="104"/>
      <c r="B8" s="20">
        <f t="shared" si="0"/>
        <v>3</v>
      </c>
      <c r="C8" s="22" t="str">
        <f>IFERROR(IF(Смета!C8,(INDEX(Смета!$B$1:$G$99,ROW(),COLUMN())),""),"")</f>
        <v/>
      </c>
      <c r="D8" s="24" t="str">
        <f>IFERROR((VLOOKUP(C8,Смета!$D$6:$G$21,3,0)),"")</f>
        <v/>
      </c>
      <c r="E8" s="68" t="str">
        <f>IFERROR((VLOOKUP(C8,Смета!$D$6:$G$21,4,0)),"")</f>
        <v/>
      </c>
    </row>
    <row r="9" spans="1:5" ht="23.1" customHeight="1" x14ac:dyDescent="0.3">
      <c r="A9" s="104"/>
      <c r="B9" s="20">
        <f t="shared" si="0"/>
        <v>4</v>
      </c>
      <c r="C9" s="22" t="str">
        <f>IFERROR(IF(Смета!C9,(INDEX(Смета!$B$1:$G$99,ROW(),COLUMN())),""),"")</f>
        <v/>
      </c>
      <c r="D9" s="24" t="str">
        <f>IFERROR((VLOOKUP(C9,Смета!$D$6:$G$21,3,0)),"")</f>
        <v/>
      </c>
      <c r="E9" s="68" t="str">
        <f>IFERROR((VLOOKUP(C9,Смета!$D$6:$G$21,4,0)),"")</f>
        <v/>
      </c>
    </row>
    <row r="10" spans="1:5" ht="23.1" customHeight="1" x14ac:dyDescent="0.3">
      <c r="A10" s="104"/>
      <c r="B10" s="20">
        <f t="shared" si="0"/>
        <v>5</v>
      </c>
      <c r="C10" s="22" t="str">
        <f>IFERROR(IF(Смета!C10,(INDEX(Смета!$B$1:$G$99,ROW(),COLUMN())),""),"")</f>
        <v/>
      </c>
      <c r="D10" s="24" t="str">
        <f>IFERROR((VLOOKUP(C10,Смета!$D$6:$G$21,3,0)),"")</f>
        <v/>
      </c>
      <c r="E10" s="68" t="str">
        <f>IFERROR((VLOOKUP(C10,Смета!$D$6:$G$21,4,0)),"")</f>
        <v/>
      </c>
    </row>
    <row r="11" spans="1:5" ht="23.1" customHeight="1" x14ac:dyDescent="0.3">
      <c r="A11" s="104"/>
      <c r="B11" s="20">
        <f t="shared" si="0"/>
        <v>6</v>
      </c>
      <c r="C11" s="22" t="str">
        <f>IFERROR(IF(Смета!C11,(INDEX(Смета!$B$1:$G$99,ROW(),COLUMN())),""),"")</f>
        <v/>
      </c>
      <c r="D11" s="24" t="str">
        <f>IFERROR((VLOOKUP(C11,Смета!$D$6:$G$21,3,0)),"")</f>
        <v/>
      </c>
      <c r="E11" s="68" t="str">
        <f>IFERROR((VLOOKUP(C11,Смета!$D$6:$G$21,4,0)),"")</f>
        <v/>
      </c>
    </row>
    <row r="12" spans="1:5" ht="23.1" customHeight="1" x14ac:dyDescent="0.3">
      <c r="A12" s="104"/>
      <c r="B12" s="20">
        <f t="shared" si="0"/>
        <v>7</v>
      </c>
      <c r="C12" s="22" t="str">
        <f>IFERROR(IF(Смета!C12,(INDEX(Смета!$B$1:$G$99,ROW(),COLUMN())),""),"")</f>
        <v/>
      </c>
      <c r="D12" s="24" t="str">
        <f>IFERROR((VLOOKUP(C12,Смета!$D$6:$G$21,3,0)),"")</f>
        <v/>
      </c>
      <c r="E12" s="68" t="str">
        <f>IFERROR((VLOOKUP(C12,Смета!$D$6:$G$21,4,0)),"")</f>
        <v/>
      </c>
    </row>
    <row r="13" spans="1:5" ht="23.1" customHeight="1" x14ac:dyDescent="0.3">
      <c r="A13" s="104"/>
      <c r="B13" s="20">
        <f t="shared" si="0"/>
        <v>8</v>
      </c>
      <c r="C13" s="22" t="str">
        <f>IFERROR(IF(Смета!C13,(INDEX(Смета!$B$1:$G$99,ROW(),COLUMN())),""),"")</f>
        <v/>
      </c>
      <c r="D13" s="24" t="str">
        <f>IFERROR((VLOOKUP(C13,Смета!$D$6:$G$21,3,0)),"")</f>
        <v/>
      </c>
      <c r="E13" s="68" t="str">
        <f>IFERROR((VLOOKUP(C13,Смета!$D$6:$G$21,4,0)),"")</f>
        <v/>
      </c>
    </row>
    <row r="14" spans="1:5" ht="23.1" customHeight="1" x14ac:dyDescent="0.3">
      <c r="A14" s="104"/>
      <c r="B14" s="20">
        <f t="shared" si="0"/>
        <v>9</v>
      </c>
      <c r="C14" s="22" t="str">
        <f>IFERROR(IF(Смета!C14,(INDEX(Смета!$B$1:$G$99,ROW(),COLUMN())),""),"")</f>
        <v/>
      </c>
      <c r="D14" s="24" t="str">
        <f>IFERROR((VLOOKUP(C14,Смета!$D$6:$G$21,3,0)),"")</f>
        <v/>
      </c>
      <c r="E14" s="68" t="str">
        <f>IFERROR((VLOOKUP(C14,Смета!$D$6:$G$21,4,0)),"")</f>
        <v/>
      </c>
    </row>
    <row r="15" spans="1:5" ht="23.1" customHeight="1" x14ac:dyDescent="0.3">
      <c r="A15" s="104"/>
      <c r="B15" s="20">
        <f t="shared" si="0"/>
        <v>10</v>
      </c>
      <c r="C15" s="22" t="str">
        <f>IFERROR(IF(Смета!C15,(INDEX(Смета!$B$1:$G$99,ROW(),COLUMN())),""),"")</f>
        <v/>
      </c>
      <c r="D15" s="24" t="str">
        <f>IFERROR((VLOOKUP(C15,Смета!$D$6:$G$21,3,0)),"")</f>
        <v/>
      </c>
      <c r="E15" s="68" t="str">
        <f>IFERROR((VLOOKUP(C15,Смета!$D$6:$G$21,4,0)),"")</f>
        <v/>
      </c>
    </row>
    <row r="16" spans="1:5" ht="23.1" customHeight="1" x14ac:dyDescent="0.3">
      <c r="A16" s="104"/>
      <c r="B16" s="20">
        <f t="shared" si="0"/>
        <v>11</v>
      </c>
      <c r="C16" s="22" t="str">
        <f>IFERROR(IF(Смета!C16,(INDEX(Смета!$B$1:$G$99,ROW(),COLUMN())),""),"")</f>
        <v/>
      </c>
      <c r="D16" s="24" t="str">
        <f>IFERROR((VLOOKUP(C16,Смета!$D$6:$G$21,3,0)),"")</f>
        <v/>
      </c>
      <c r="E16" s="68" t="str">
        <f>IFERROR((VLOOKUP(C16,Смета!$D$6:$G$21,4,0)),"")</f>
        <v/>
      </c>
    </row>
    <row r="17" spans="1:5" ht="23.1" customHeight="1" x14ac:dyDescent="0.3">
      <c r="A17" s="104"/>
      <c r="B17" s="20">
        <f t="shared" si="0"/>
        <v>12</v>
      </c>
      <c r="C17" s="22" t="str">
        <f>IFERROR(IF(Смета!C17,(INDEX(Смета!$B$1:$G$99,ROW(),COLUMN())),""),"")</f>
        <v/>
      </c>
      <c r="D17" s="24" t="str">
        <f>IFERROR((VLOOKUP(C17,Смета!$D$6:$G$21,3,0)),"")</f>
        <v/>
      </c>
      <c r="E17" s="68" t="str">
        <f>IFERROR((VLOOKUP(C17,Смета!$D$6:$G$21,4,0)),"")</f>
        <v/>
      </c>
    </row>
    <row r="18" spans="1:5" ht="23.1" customHeight="1" x14ac:dyDescent="0.3">
      <c r="A18" s="104"/>
      <c r="B18" s="20">
        <f t="shared" si="0"/>
        <v>13</v>
      </c>
      <c r="C18" s="22" t="str">
        <f>IFERROR(IF(Смета!C18,(INDEX(Смета!$B$1:$G$99,ROW(),COLUMN())),""),"")</f>
        <v/>
      </c>
      <c r="D18" s="24" t="str">
        <f>IFERROR((VLOOKUP(C18,Смета!$D$6:$G$21,3,0)),"")</f>
        <v/>
      </c>
      <c r="E18" s="68" t="str">
        <f>IFERROR((VLOOKUP(C18,Смета!$D$6:$G$21,4,0)),"")</f>
        <v/>
      </c>
    </row>
    <row r="19" spans="1:5" ht="23.1" customHeight="1" x14ac:dyDescent="0.3">
      <c r="A19" s="104"/>
      <c r="B19" s="20">
        <f t="shared" si="0"/>
        <v>14</v>
      </c>
      <c r="C19" s="22" t="str">
        <f>IFERROR(IF(Смета!C19,(INDEX(Смета!$B$1:$G$99,ROW(),COLUMN())),""),"")</f>
        <v/>
      </c>
      <c r="D19" s="24" t="str">
        <f>IFERROR((VLOOKUP(C19,Смета!$D$6:$G$21,3,0)),"")</f>
        <v/>
      </c>
      <c r="E19" s="68" t="str">
        <f>IFERROR((VLOOKUP(C19,Смета!$D$6:$G$21,4,0)),"")</f>
        <v/>
      </c>
    </row>
    <row r="20" spans="1:5" ht="23.1" customHeight="1" x14ac:dyDescent="0.3">
      <c r="A20" s="104"/>
      <c r="B20" s="20">
        <f t="shared" si="0"/>
        <v>15</v>
      </c>
      <c r="C20" s="22" t="str">
        <f>IFERROR(IF(Смета!C20,(INDEX(Смета!$B$1:$G$99,ROW(),COLUMN())),""),"")</f>
        <v/>
      </c>
      <c r="D20" s="24" t="str">
        <f>IFERROR((VLOOKUP(C20,Смета!$D$6:$G$21,3,0)),"")</f>
        <v/>
      </c>
      <c r="E20" s="68" t="str">
        <f>IFERROR((VLOOKUP(C20,Смета!$D$6:$G$21,4,0)),"")</f>
        <v/>
      </c>
    </row>
    <row r="21" spans="1:5" ht="23.1" customHeight="1" thickBot="1" x14ac:dyDescent="0.35">
      <c r="A21" s="105"/>
      <c r="B21" s="66">
        <f t="shared" si="0"/>
        <v>16</v>
      </c>
      <c r="C21" s="73" t="str">
        <f>IFERROR(IF(Смета!C21,(INDEX(Смета!$B$1:$G$99,ROW(),COLUMN())),""),"")</f>
        <v/>
      </c>
      <c r="D21" s="65" t="str">
        <f>IFERROR((VLOOKUP(C21,Смета!$D$6:$G$21,3,0)),"")</f>
        <v/>
      </c>
      <c r="E21" s="76" t="str">
        <f>IFERROR((VLOOKUP(C21,Смета!$D$6:$G$21,4,0)),"")</f>
        <v/>
      </c>
    </row>
    <row r="22" spans="1:5" ht="24.75" customHeight="1" thickBot="1" x14ac:dyDescent="0.35">
      <c r="A22" s="121"/>
      <c r="B22" s="96"/>
      <c r="C22" s="96"/>
      <c r="D22" s="96"/>
      <c r="E22" s="122"/>
    </row>
    <row r="23" spans="1:5" ht="23.1" customHeight="1" x14ac:dyDescent="0.3">
      <c r="A23" s="86" t="s">
        <v>27</v>
      </c>
      <c r="B23" s="38">
        <f>ROW()-ROW($B$22)</f>
        <v>1</v>
      </c>
      <c r="C23" s="70" t="str">
        <f>IFERROR(IF(Смета!C24,(INDEX(Смета!$B$2:$G$99,ROW(),COLUMN())),""),"")</f>
        <v/>
      </c>
      <c r="D23" s="39" t="str">
        <f>IFERROR((VLOOKUP(C23,Смета!$D$6:$G$99,3,0)),"")</f>
        <v/>
      </c>
      <c r="E23" s="75" t="str">
        <f>IFERROR((VLOOKUP(C23,Смета!$D$6:$G$99,4,0)),"")</f>
        <v/>
      </c>
    </row>
    <row r="24" spans="1:5" ht="23.1" customHeight="1" x14ac:dyDescent="0.3">
      <c r="A24" s="87"/>
      <c r="B24" s="20">
        <f t="shared" ref="B24:B45" si="1">ROW()-ROW($B$22)</f>
        <v>2</v>
      </c>
      <c r="C24" s="22" t="str">
        <f>IFERROR(IF(Смета!C25,(INDEX(Смета!$B$2:$G$99,ROW(),COLUMN())),""),"")</f>
        <v/>
      </c>
      <c r="D24" s="24" t="str">
        <f>IFERROR((VLOOKUP(C24,Смета!$D$6:$G$99,3,0)),"")</f>
        <v/>
      </c>
      <c r="E24" s="68" t="str">
        <f>IFERROR((VLOOKUP(C24,Смета!$D$6:$G$99,4,0)),"")</f>
        <v/>
      </c>
    </row>
    <row r="25" spans="1:5" ht="23.1" customHeight="1" x14ac:dyDescent="0.3">
      <c r="A25" s="87"/>
      <c r="B25" s="20">
        <f t="shared" si="1"/>
        <v>3</v>
      </c>
      <c r="C25" s="22" t="str">
        <f>IFERROR(IF(Смета!C26,(INDEX(Смета!$B$2:$G$99,ROW(),COLUMN())),""),"")</f>
        <v/>
      </c>
      <c r="D25" s="24" t="str">
        <f>IFERROR((VLOOKUP(C25,Смета!$D$6:$G$99,3,0)),"")</f>
        <v/>
      </c>
      <c r="E25" s="68" t="str">
        <f>IFERROR((VLOOKUP(C25,Смета!$D$6:$G$99,4,0)),"")</f>
        <v/>
      </c>
    </row>
    <row r="26" spans="1:5" ht="23.1" customHeight="1" x14ac:dyDescent="0.3">
      <c r="A26" s="87"/>
      <c r="B26" s="20">
        <f t="shared" si="1"/>
        <v>4</v>
      </c>
      <c r="C26" s="22" t="str">
        <f>IFERROR(IF(Смета!C27,(INDEX(Смета!$B$2:$G$99,ROW(),COLUMN())),""),"")</f>
        <v/>
      </c>
      <c r="D26" s="24" t="str">
        <f>IFERROR((VLOOKUP(C26,Смета!$D$6:$G$99,3,0)),"")</f>
        <v/>
      </c>
      <c r="E26" s="68" t="str">
        <f>IFERROR((VLOOKUP(C26,Смета!$D$6:$G$99,4,0)),"")</f>
        <v/>
      </c>
    </row>
    <row r="27" spans="1:5" ht="23.1" customHeight="1" x14ac:dyDescent="0.3">
      <c r="A27" s="87"/>
      <c r="B27" s="20">
        <f t="shared" si="1"/>
        <v>5</v>
      </c>
      <c r="C27" s="22" t="str">
        <f>IFERROR(IF(Смета!C28,(INDEX(Смета!$B$2:$G$99,ROW(),COLUMN())),""),"")</f>
        <v/>
      </c>
      <c r="D27" s="24" t="str">
        <f>IFERROR((VLOOKUP(C27,Смета!$D$6:$G$99,3,0)),"")</f>
        <v/>
      </c>
      <c r="E27" s="68" t="str">
        <f>IFERROR((VLOOKUP(C27,Смета!$D$6:$G$99,4,0)),"")</f>
        <v/>
      </c>
    </row>
    <row r="28" spans="1:5" ht="23.1" customHeight="1" x14ac:dyDescent="0.3">
      <c r="A28" s="87"/>
      <c r="B28" s="20">
        <f t="shared" si="1"/>
        <v>6</v>
      </c>
      <c r="C28" s="22" t="str">
        <f>IFERROR(IF(Смета!C29,(INDEX(Смета!$B$2:$G$99,ROW(),COLUMN())),""),"")</f>
        <v/>
      </c>
      <c r="D28" s="24" t="str">
        <f>IFERROR((VLOOKUP(C28,Смета!$D$6:$G$99,3,0)),"")</f>
        <v/>
      </c>
      <c r="E28" s="68" t="str">
        <f>IFERROR((VLOOKUP(C28,Смета!$D$6:$G$99,4,0)),"")</f>
        <v/>
      </c>
    </row>
    <row r="29" spans="1:5" ht="23.1" customHeight="1" x14ac:dyDescent="0.3">
      <c r="A29" s="87"/>
      <c r="B29" s="20">
        <f t="shared" si="1"/>
        <v>7</v>
      </c>
      <c r="C29" s="22" t="str">
        <f>IFERROR(IF(Смета!C30,(INDEX(Смета!$B$2:$G$99,ROW(),COLUMN())),""),"")</f>
        <v/>
      </c>
      <c r="D29" s="24" t="str">
        <f>IFERROR((VLOOKUP(C29,Смета!$D$6:$G$99,3,0)),"")</f>
        <v/>
      </c>
      <c r="E29" s="68" t="str">
        <f>IFERROR((VLOOKUP(C29,Смета!$D$6:$G$99,4,0)),"")</f>
        <v/>
      </c>
    </row>
    <row r="30" spans="1:5" ht="23.1" customHeight="1" x14ac:dyDescent="0.3">
      <c r="A30" s="87"/>
      <c r="B30" s="20">
        <f t="shared" si="1"/>
        <v>8</v>
      </c>
      <c r="C30" s="22" t="str">
        <f>IFERROR(IF(Смета!C31,(INDEX(Смета!$B$2:$G$99,ROW(),COLUMN())),""),"")</f>
        <v/>
      </c>
      <c r="D30" s="24" t="str">
        <f>IFERROR((VLOOKUP(C30,Смета!$D$6:$G$99,3,0)),"")</f>
        <v/>
      </c>
      <c r="E30" s="68" t="str">
        <f>IFERROR((VLOOKUP(C30,Смета!$D$6:$G$99,4,0)),"")</f>
        <v/>
      </c>
    </row>
    <row r="31" spans="1:5" ht="23.1" customHeight="1" x14ac:dyDescent="0.3">
      <c r="A31" s="87"/>
      <c r="B31" s="20">
        <f t="shared" si="1"/>
        <v>9</v>
      </c>
      <c r="C31" s="22" t="str">
        <f>IFERROR(IF(Смета!C32,(INDEX(Смета!$B$2:$G$99,ROW(),COLUMN())),""),"")</f>
        <v/>
      </c>
      <c r="D31" s="24" t="str">
        <f>IFERROR((VLOOKUP(C31,Смета!$D$6:$G$99,3,0)),"")</f>
        <v/>
      </c>
      <c r="E31" s="68" t="str">
        <f>IFERROR((VLOOKUP(C31,Смета!$D$6:$G$99,4,0)),"")</f>
        <v/>
      </c>
    </row>
    <row r="32" spans="1:5" ht="23.1" customHeight="1" x14ac:dyDescent="0.3">
      <c r="A32" s="87"/>
      <c r="B32" s="20">
        <f t="shared" si="1"/>
        <v>10</v>
      </c>
      <c r="C32" s="22" t="str">
        <f>IFERROR(IF(Смета!C33,(INDEX(Смета!$B$2:$G$99,ROW(),COLUMN())),""),"")</f>
        <v/>
      </c>
      <c r="D32" s="24" t="str">
        <f>IFERROR((VLOOKUP(C32,Смета!$D$6:$G$99,3,0)),"")</f>
        <v/>
      </c>
      <c r="E32" s="68" t="str">
        <f>IFERROR((VLOOKUP(C32,Смета!$D$6:$G$99,4,0)),"")</f>
        <v/>
      </c>
    </row>
    <row r="33" spans="1:5" ht="23.1" customHeight="1" x14ac:dyDescent="0.3">
      <c r="A33" s="87"/>
      <c r="B33" s="20">
        <f t="shared" si="1"/>
        <v>11</v>
      </c>
      <c r="C33" s="22" t="str">
        <f>IFERROR(IF(Смета!C34,(INDEX(Смета!$B$2:$G$99,ROW(),COLUMN())),""),"")</f>
        <v/>
      </c>
      <c r="D33" s="24" t="str">
        <f>IFERROR((VLOOKUP(C33,Смета!$D$6:$G$99,3,0)),"")</f>
        <v/>
      </c>
      <c r="E33" s="68" t="str">
        <f>IFERROR((VLOOKUP(C33,Смета!$D$6:$G$99,4,0)),"")</f>
        <v/>
      </c>
    </row>
    <row r="34" spans="1:5" ht="23.1" customHeight="1" x14ac:dyDescent="0.3">
      <c r="A34" s="87"/>
      <c r="B34" s="20">
        <f t="shared" si="1"/>
        <v>12</v>
      </c>
      <c r="C34" s="22" t="str">
        <f>IFERROR(IF(Смета!C35,(INDEX(Смета!$B$2:$G$99,ROW(),COLUMN())),""),"")</f>
        <v/>
      </c>
      <c r="D34" s="24" t="str">
        <f>IFERROR((VLOOKUP(C34,Смета!$D$6:$G$99,3,0)),"")</f>
        <v/>
      </c>
      <c r="E34" s="68" t="str">
        <f>IFERROR((VLOOKUP(C34,Смета!$D$6:$G$99,4,0)),"")</f>
        <v/>
      </c>
    </row>
    <row r="35" spans="1:5" ht="23.1" customHeight="1" x14ac:dyDescent="0.3">
      <c r="A35" s="87"/>
      <c r="B35" s="20">
        <f t="shared" si="1"/>
        <v>13</v>
      </c>
      <c r="C35" s="22" t="str">
        <f>IFERROR(IF(Смета!C36,(INDEX(Смета!$B$2:$G$99,ROW(),COLUMN())),""),"")</f>
        <v/>
      </c>
      <c r="D35" s="24" t="str">
        <f>IFERROR((VLOOKUP(C35,Смета!$D$6:$G$99,3,0)),"")</f>
        <v/>
      </c>
      <c r="E35" s="68" t="str">
        <f>IFERROR((VLOOKUP(C35,Смета!$D$6:$G$99,4,0)),"")</f>
        <v/>
      </c>
    </row>
    <row r="36" spans="1:5" ht="23.1" customHeight="1" x14ac:dyDescent="0.3">
      <c r="A36" s="87"/>
      <c r="B36" s="20">
        <f t="shared" si="1"/>
        <v>14</v>
      </c>
      <c r="C36" s="22" t="str">
        <f>IFERROR(IF(Смета!C37,(INDEX(Смета!$B$2:$G$99,ROW(),COLUMN())),""),"")</f>
        <v/>
      </c>
      <c r="D36" s="24" t="str">
        <f>IFERROR((VLOOKUP(C36,Смета!$D$6:$G$99,3,0)),"")</f>
        <v/>
      </c>
      <c r="E36" s="68" t="str">
        <f>IFERROR((VLOOKUP(C36,Смета!$D$6:$G$99,4,0)),"")</f>
        <v/>
      </c>
    </row>
    <row r="37" spans="1:5" ht="23.1" customHeight="1" x14ac:dyDescent="0.3">
      <c r="A37" s="87"/>
      <c r="B37" s="20">
        <f t="shared" si="1"/>
        <v>15</v>
      </c>
      <c r="C37" s="22" t="str">
        <f>IFERROR(IF(Смета!C38,(INDEX(Смета!$B$2:$G$99,ROW(),COLUMN())),""),"")</f>
        <v/>
      </c>
      <c r="D37" s="24" t="str">
        <f>IFERROR((VLOOKUP(C37,Смета!$D$6:$G$99,3,0)),"")</f>
        <v/>
      </c>
      <c r="E37" s="68" t="str">
        <f>IFERROR((VLOOKUP(C37,Смета!$D$6:$G$99,4,0)),"")</f>
        <v/>
      </c>
    </row>
    <row r="38" spans="1:5" ht="23.1" customHeight="1" x14ac:dyDescent="0.3">
      <c r="A38" s="87"/>
      <c r="B38" s="20">
        <f t="shared" si="1"/>
        <v>16</v>
      </c>
      <c r="C38" s="22" t="str">
        <f>IFERROR(IF(Смета!C39,(INDEX(Смета!$B$2:$G$99,ROW(),COLUMN())),""),"")</f>
        <v/>
      </c>
      <c r="D38" s="24" t="str">
        <f>IFERROR((VLOOKUP(C38,Смета!$D$6:$G$99,3,0)),"")</f>
        <v/>
      </c>
      <c r="E38" s="68" t="str">
        <f>IFERROR((VLOOKUP(C38,Смета!$D$6:$G$99,4,0)),"")</f>
        <v/>
      </c>
    </row>
    <row r="39" spans="1:5" ht="23.1" customHeight="1" x14ac:dyDescent="0.3">
      <c r="A39" s="88"/>
      <c r="B39" s="20">
        <f t="shared" si="1"/>
        <v>17</v>
      </c>
      <c r="C39" s="22" t="str">
        <f>IFERROR(IF(Смета!C40,(INDEX(Смета!$B$2:$G$99,ROW(),COLUMN())),""),"")</f>
        <v/>
      </c>
      <c r="D39" s="24" t="str">
        <f>IFERROR((VLOOKUP(C39,Смета!$D$6:$G$99,3,0)),"")</f>
        <v/>
      </c>
      <c r="E39" s="68" t="str">
        <f>IFERROR((VLOOKUP(C39,Смета!$D$6:$G$99,4,0)),"")</f>
        <v/>
      </c>
    </row>
    <row r="40" spans="1:5" ht="23.1" customHeight="1" x14ac:dyDescent="0.3">
      <c r="A40" s="88"/>
      <c r="B40" s="20">
        <f t="shared" si="1"/>
        <v>18</v>
      </c>
      <c r="C40" s="22" t="str">
        <f>IFERROR(IF(Смета!C41,(INDEX(Смета!$B$2:$G$99,ROW(),COLUMN())),""),"")</f>
        <v/>
      </c>
      <c r="D40" s="24" t="str">
        <f>IFERROR((VLOOKUP(C40,Смета!$D$6:$G$99,3,0)),"")</f>
        <v/>
      </c>
      <c r="E40" s="68" t="str">
        <f>IFERROR((VLOOKUP(C40,Смета!$D$6:$G$99,4,0)),"")</f>
        <v/>
      </c>
    </row>
    <row r="41" spans="1:5" ht="23.1" customHeight="1" x14ac:dyDescent="0.3">
      <c r="A41" s="88"/>
      <c r="B41" s="20">
        <f t="shared" si="1"/>
        <v>19</v>
      </c>
      <c r="C41" s="22" t="str">
        <f>IFERROR(IF(Смета!C42,(INDEX(Смета!$B$2:$G$99,ROW(),COLUMN())),""),"")</f>
        <v/>
      </c>
      <c r="D41" s="24" t="str">
        <f>IFERROR((VLOOKUP(C41,Смета!$D$6:$G$99,3,0)),"")</f>
        <v/>
      </c>
      <c r="E41" s="68" t="str">
        <f>IFERROR((VLOOKUP(C41,Смета!$D$6:$G$99,4,0)),"")</f>
        <v/>
      </c>
    </row>
    <row r="42" spans="1:5" ht="23.1" customHeight="1" x14ac:dyDescent="0.3">
      <c r="A42" s="88"/>
      <c r="B42" s="20">
        <f t="shared" si="1"/>
        <v>20</v>
      </c>
      <c r="C42" s="22" t="str">
        <f>IFERROR(IF(Смета!C43,(INDEX(Смета!$B$2:$G$99,ROW(),COLUMN())),""),"")</f>
        <v/>
      </c>
      <c r="D42" s="24" t="str">
        <f>IFERROR((VLOOKUP(C42,Смета!$D$6:$G$99,3,0)),"")</f>
        <v/>
      </c>
      <c r="E42" s="68" t="str">
        <f>IFERROR((VLOOKUP(C42,Смета!$D$6:$G$99,4,0)),"")</f>
        <v/>
      </c>
    </row>
    <row r="43" spans="1:5" ht="23.1" customHeight="1" x14ac:dyDescent="0.3">
      <c r="A43" s="88"/>
      <c r="B43" s="20">
        <f t="shared" si="1"/>
        <v>21</v>
      </c>
      <c r="C43" s="22" t="str">
        <f>IFERROR(IF(Смета!C44,(INDEX(Смета!$B$2:$G$99,ROW(),COLUMN())),""),"")</f>
        <v/>
      </c>
      <c r="D43" s="24" t="str">
        <f>IFERROR((VLOOKUP(C43,Смета!$D$6:$G$99,3,0)),"")</f>
        <v/>
      </c>
      <c r="E43" s="68" t="str">
        <f>IFERROR((VLOOKUP(C43,Смета!$D$6:$G$99,4,0)),"")</f>
        <v/>
      </c>
    </row>
    <row r="44" spans="1:5" ht="23.1" customHeight="1" x14ac:dyDescent="0.3">
      <c r="A44" s="88"/>
      <c r="B44" s="20">
        <f t="shared" si="1"/>
        <v>22</v>
      </c>
      <c r="C44" s="22" t="str">
        <f>IFERROR(IF(Смета!C45,(INDEX(Смета!$B$2:$G$99,ROW(),COLUMN())),""),"")</f>
        <v/>
      </c>
      <c r="D44" s="24" t="str">
        <f>IFERROR((VLOOKUP(C44,Смета!$D$6:$G$99,3,0)),"")</f>
        <v/>
      </c>
      <c r="E44" s="68" t="str">
        <f>IFERROR((VLOOKUP(C44,Смета!$D$6:$G$99,4,0)),"")</f>
        <v/>
      </c>
    </row>
    <row r="45" spans="1:5" ht="23.1" customHeight="1" thickBot="1" x14ac:dyDescent="0.35">
      <c r="A45" s="89"/>
      <c r="B45" s="77">
        <f t="shared" si="1"/>
        <v>23</v>
      </c>
      <c r="C45" s="74" t="str">
        <f>IFERROR(IF(Смета!C46,(INDEX(Смета!$B$2:$G$99,ROW(),COLUMN())),""),"")</f>
        <v/>
      </c>
      <c r="D45" s="78" t="str">
        <f>IFERROR((VLOOKUP(C45,Смета!$D$6:$G$99,3,0)),"")</f>
        <v/>
      </c>
      <c r="E45" s="76" t="str">
        <f>IFERROR((VLOOKUP(C45,Смета!$D$6:$G$99,4,0)),"")</f>
        <v/>
      </c>
    </row>
    <row r="46" spans="1:5" ht="26.25" customHeight="1" thickBot="1" x14ac:dyDescent="0.35">
      <c r="A46" s="121"/>
      <c r="B46" s="96"/>
      <c r="C46" s="96"/>
      <c r="D46" s="96"/>
      <c r="E46" s="122"/>
    </row>
    <row r="47" spans="1:5" ht="23.1" customHeight="1" x14ac:dyDescent="0.3">
      <c r="A47" s="97" t="s">
        <v>51</v>
      </c>
      <c r="B47" s="38">
        <f>ROW()-ROW($B$46)</f>
        <v>1</v>
      </c>
      <c r="C47" s="70" t="str">
        <f>IFERROR(IF(Смета!C49,(INDEX(Смета!$B$3:$G$99,ROW(),COLUMN())),""),"")</f>
        <v/>
      </c>
      <c r="D47" s="39" t="str">
        <f>IFERROR((VLOOKUP(C47,Смета!$D$6:$G$99,3,0)),"")</f>
        <v/>
      </c>
      <c r="E47" s="79" t="str">
        <f>IFERROR((VLOOKUP(C47,Смета!$D$6:$G$99,4,0)),"")</f>
        <v/>
      </c>
    </row>
    <row r="48" spans="1:5" ht="23.1" customHeight="1" x14ac:dyDescent="0.3">
      <c r="A48" s="98"/>
      <c r="B48" s="20">
        <f t="shared" ref="B48:B68" si="2">ROW()-ROW($B$46)</f>
        <v>2</v>
      </c>
      <c r="C48" s="22" t="str">
        <f>IFERROR(IF(Смета!C50,(INDEX(Смета!$B$3:$G$99,ROW(),COLUMN())),""),"")</f>
        <v/>
      </c>
      <c r="D48" s="24" t="str">
        <f>IFERROR((VLOOKUP(C48,Смета!$D$6:$G$99,3,0)),"")</f>
        <v/>
      </c>
      <c r="E48" s="67" t="str">
        <f>IFERROR((VLOOKUP(C48,Смета!$D$6:$G$99,4,0)),"")</f>
        <v/>
      </c>
    </row>
    <row r="49" spans="1:5" ht="23.1" customHeight="1" x14ac:dyDescent="0.3">
      <c r="A49" s="98"/>
      <c r="B49" s="20">
        <f t="shared" si="2"/>
        <v>3</v>
      </c>
      <c r="C49" s="22" t="str">
        <f>IFERROR(IF(Смета!C51,(INDEX(Смета!$B$3:$G$99,ROW(),COLUMN())),""),"")</f>
        <v/>
      </c>
      <c r="D49" s="24" t="str">
        <f>IFERROR((VLOOKUP(C49,Смета!$D$6:$G$99,3,0)),"")</f>
        <v/>
      </c>
      <c r="E49" s="67" t="str">
        <f>IFERROR((VLOOKUP(C49,Смета!$D$6:$G$99,4,0)),"")</f>
        <v/>
      </c>
    </row>
    <row r="50" spans="1:5" ht="23.1" customHeight="1" x14ac:dyDescent="0.3">
      <c r="A50" s="98"/>
      <c r="B50" s="20">
        <f t="shared" si="2"/>
        <v>4</v>
      </c>
      <c r="C50" s="22" t="str">
        <f>IFERROR(IF(Смета!C52,(INDEX(Смета!$B$3:$G$99,ROW(),COLUMN())),""),"")</f>
        <v/>
      </c>
      <c r="D50" s="24" t="str">
        <f>IFERROR((VLOOKUP(C50,Смета!$D$6:$G$99,3,0)),"")</f>
        <v/>
      </c>
      <c r="E50" s="67" t="str">
        <f>IFERROR((VLOOKUP(C50,Смета!$D$6:$G$99,4,0)),"")</f>
        <v/>
      </c>
    </row>
    <row r="51" spans="1:5" ht="23.1" customHeight="1" x14ac:dyDescent="0.3">
      <c r="A51" s="98"/>
      <c r="B51" s="20">
        <f t="shared" si="2"/>
        <v>5</v>
      </c>
      <c r="C51" s="22" t="str">
        <f>IFERROR(IF(Смета!C53,(INDEX(Смета!$B$3:$G$99,ROW(),COLUMN())),""),"")</f>
        <v/>
      </c>
      <c r="D51" s="24" t="str">
        <f>IFERROR((VLOOKUP(C51,Смета!$D$6:$G$99,3,0)),"")</f>
        <v/>
      </c>
      <c r="E51" s="67" t="str">
        <f>IFERROR((VLOOKUP(C51,Смета!$D$6:$G$99,4,0)),"")</f>
        <v/>
      </c>
    </row>
    <row r="52" spans="1:5" ht="23.1" customHeight="1" x14ac:dyDescent="0.3">
      <c r="A52" s="98"/>
      <c r="B52" s="20">
        <f t="shared" si="2"/>
        <v>6</v>
      </c>
      <c r="C52" s="22" t="str">
        <f>IFERROR(IF(Смета!C54,(INDEX(Смета!$B$3:$G$99,ROW(),COLUMN())),""),"")</f>
        <v/>
      </c>
      <c r="D52" s="24" t="str">
        <f>IFERROR((VLOOKUP(C52,Смета!$D$6:$G$99,3,0)),"")</f>
        <v/>
      </c>
      <c r="E52" s="67" t="str">
        <f>IFERROR((VLOOKUP(C52,Смета!$D$6:$G$99,4,0)),"")</f>
        <v/>
      </c>
    </row>
    <row r="53" spans="1:5" ht="23.1" customHeight="1" x14ac:dyDescent="0.3">
      <c r="A53" s="98"/>
      <c r="B53" s="20">
        <f t="shared" si="2"/>
        <v>7</v>
      </c>
      <c r="C53" s="22" t="str">
        <f>IFERROR(IF(Смета!C55,(INDEX(Смета!$B$3:$G$99,ROW(),COLUMN())),""),"")</f>
        <v/>
      </c>
      <c r="D53" s="24" t="str">
        <f>IFERROR((VLOOKUP(C53,Смета!$D$6:$G$99,3,0)),"")</f>
        <v/>
      </c>
      <c r="E53" s="67" t="str">
        <f>IFERROR((VLOOKUP(C53,Смета!$D$6:$G$99,4,0)),"")</f>
        <v/>
      </c>
    </row>
    <row r="54" spans="1:5" ht="23.1" customHeight="1" x14ac:dyDescent="0.3">
      <c r="A54" s="98"/>
      <c r="B54" s="20">
        <f t="shared" si="2"/>
        <v>8</v>
      </c>
      <c r="C54" s="22" t="str">
        <f>IFERROR(IF(Смета!C56,(INDEX(Смета!$B$3:$G$99,ROW(),COLUMN())),""),"")</f>
        <v/>
      </c>
      <c r="D54" s="24" t="str">
        <f>IFERROR((VLOOKUP(C54,Смета!$D$6:$G$99,3,0)),"")</f>
        <v/>
      </c>
      <c r="E54" s="67" t="str">
        <f>IFERROR((VLOOKUP(C54,Смета!$D$6:$G$99,4,0)),"")</f>
        <v/>
      </c>
    </row>
    <row r="55" spans="1:5" ht="23.1" customHeight="1" x14ac:dyDescent="0.3">
      <c r="A55" s="98"/>
      <c r="B55" s="20">
        <f t="shared" si="2"/>
        <v>9</v>
      </c>
      <c r="C55" s="22" t="str">
        <f>IFERROR(IF(Смета!C57,(INDEX(Смета!$B$3:$G$99,ROW(),COLUMN())),""),"")</f>
        <v/>
      </c>
      <c r="D55" s="24" t="str">
        <f>IFERROR((VLOOKUP(C55,Смета!$D$6:$G$99,3,0)),"")</f>
        <v/>
      </c>
      <c r="E55" s="67" t="str">
        <f>IFERROR((VLOOKUP(C55,Смета!$D$6:$G$99,4,0)),"")</f>
        <v/>
      </c>
    </row>
    <row r="56" spans="1:5" ht="23.1" customHeight="1" x14ac:dyDescent="0.3">
      <c r="A56" s="98"/>
      <c r="B56" s="20">
        <f t="shared" si="2"/>
        <v>10</v>
      </c>
      <c r="C56" s="22" t="str">
        <f>IFERROR(IF(Смета!C58,(INDEX(Смета!$B$3:$G$99,ROW(),COLUMN())),""),"")</f>
        <v/>
      </c>
      <c r="D56" s="24" t="str">
        <f>IFERROR((VLOOKUP(C56,Смета!$D$6:$G$99,3,0)),"")</f>
        <v/>
      </c>
      <c r="E56" s="67" t="str">
        <f>IFERROR((VLOOKUP(C56,Смета!$D$6:$G$99,4,0)),"")</f>
        <v/>
      </c>
    </row>
    <row r="57" spans="1:5" ht="23.1" customHeight="1" x14ac:dyDescent="0.3">
      <c r="A57" s="98"/>
      <c r="B57" s="20">
        <f t="shared" si="2"/>
        <v>11</v>
      </c>
      <c r="C57" s="22" t="str">
        <f>IFERROR(IF(Смета!C59,(INDEX(Смета!$B$3:$G$99,ROW(),COLUMN())),""),"")</f>
        <v/>
      </c>
      <c r="D57" s="24" t="str">
        <f>IFERROR((VLOOKUP(C57,Смета!$D$6:$G$99,3,0)),"")</f>
        <v/>
      </c>
      <c r="E57" s="67" t="str">
        <f>IFERROR((VLOOKUP(C57,Смета!$D$6:$G$99,4,0)),"")</f>
        <v/>
      </c>
    </row>
    <row r="58" spans="1:5" ht="23.1" customHeight="1" x14ac:dyDescent="0.3">
      <c r="A58" s="98"/>
      <c r="B58" s="20">
        <f t="shared" si="2"/>
        <v>12</v>
      </c>
      <c r="C58" s="22" t="str">
        <f>IFERROR(IF(Смета!C60,(INDEX(Смета!$B$3:$G$99,ROW(),COLUMN())),""),"")</f>
        <v/>
      </c>
      <c r="D58" s="24" t="str">
        <f>IFERROR((VLOOKUP(C58,Смета!$D$6:$G$99,3,0)),"")</f>
        <v/>
      </c>
      <c r="E58" s="67" t="str">
        <f>IFERROR((VLOOKUP(C58,Смета!$D$6:$G$99,4,0)),"")</f>
        <v/>
      </c>
    </row>
    <row r="59" spans="1:5" ht="23.1" customHeight="1" x14ac:dyDescent="0.3">
      <c r="A59" s="98"/>
      <c r="B59" s="20">
        <f t="shared" si="2"/>
        <v>13</v>
      </c>
      <c r="C59" s="22" t="str">
        <f>IFERROR(IF(Смета!C61,(INDEX(Смета!$B$3:$G$99,ROW(),COLUMN())),""),"")</f>
        <v/>
      </c>
      <c r="D59" s="24" t="str">
        <f>IFERROR((VLOOKUP(C59,Смета!$D$6:$G$99,3,0)),"")</f>
        <v/>
      </c>
      <c r="E59" s="67" t="str">
        <f>IFERROR((VLOOKUP(C59,Смета!$D$6:$G$99,4,0)),"")</f>
        <v/>
      </c>
    </row>
    <row r="60" spans="1:5" ht="23.1" customHeight="1" x14ac:dyDescent="0.3">
      <c r="A60" s="98"/>
      <c r="B60" s="20">
        <f t="shared" si="2"/>
        <v>14</v>
      </c>
      <c r="C60" s="22" t="str">
        <f>IFERROR(IF(Смета!C62,(INDEX(Смета!$B$3:$G$99,ROW(),COLUMN())),""),"")</f>
        <v/>
      </c>
      <c r="D60" s="24" t="str">
        <f>IFERROR((VLOOKUP(C60,Смета!$D$6:$G$99,3,0)),"")</f>
        <v/>
      </c>
      <c r="E60" s="67" t="str">
        <f>IFERROR((VLOOKUP(C60,Смета!$D$6:$G$99,4,0)),"")</f>
        <v/>
      </c>
    </row>
    <row r="61" spans="1:5" ht="23.1" customHeight="1" x14ac:dyDescent="0.3">
      <c r="A61" s="98"/>
      <c r="B61" s="20">
        <f t="shared" si="2"/>
        <v>15</v>
      </c>
      <c r="C61" s="22" t="str">
        <f>IFERROR(IF(Смета!C63,(INDEX(Смета!$B$3:$G$99,ROW(),COLUMN())),""),"")</f>
        <v/>
      </c>
      <c r="D61" s="24" t="str">
        <f>IFERROR((VLOOKUP(C61,Смета!$D$6:$G$99,3,0)),"")</f>
        <v/>
      </c>
      <c r="E61" s="67" t="str">
        <f>IFERROR((VLOOKUP(C61,Смета!$D$6:$G$99,4,0)),"")</f>
        <v/>
      </c>
    </row>
    <row r="62" spans="1:5" ht="23.1" customHeight="1" x14ac:dyDescent="0.3">
      <c r="A62" s="98"/>
      <c r="B62" s="20">
        <f t="shared" si="2"/>
        <v>16</v>
      </c>
      <c r="C62" s="22" t="str">
        <f>IFERROR(IF(Смета!C64,(INDEX(Смета!$B$3:$G$99,ROW(),COLUMN())),""),"")</f>
        <v/>
      </c>
      <c r="D62" s="24" t="str">
        <f>IFERROR((VLOOKUP(C62,Смета!$D$6:$G$99,3,0)),"")</f>
        <v/>
      </c>
      <c r="E62" s="67" t="str">
        <f>IFERROR((VLOOKUP(C62,Смета!$D$6:$G$99,4,0)),"")</f>
        <v/>
      </c>
    </row>
    <row r="63" spans="1:5" ht="23.1" customHeight="1" x14ac:dyDescent="0.3">
      <c r="A63" s="98"/>
      <c r="B63" s="20">
        <f t="shared" si="2"/>
        <v>17</v>
      </c>
      <c r="C63" s="22" t="str">
        <f>IFERROR(IF(Смета!C65,(INDEX(Смета!$B$3:$G$99,ROW(),COLUMN())),""),"")</f>
        <v/>
      </c>
      <c r="D63" s="24" t="str">
        <f>IFERROR((VLOOKUP(C63,Смета!$D$6:$G$99,3,0)),"")</f>
        <v/>
      </c>
      <c r="E63" s="67" t="str">
        <f>IFERROR((VLOOKUP(C63,Смета!$D$6:$G$99,4,0)),"")</f>
        <v/>
      </c>
    </row>
    <row r="64" spans="1:5" ht="23.1" customHeight="1" x14ac:dyDescent="0.3">
      <c r="A64" s="98"/>
      <c r="B64" s="20">
        <f t="shared" si="2"/>
        <v>18</v>
      </c>
      <c r="C64" s="22" t="str">
        <f>IFERROR(IF(Смета!C66,(INDEX(Смета!$B$3:$G$99,ROW(),COLUMN())),""),"")</f>
        <v/>
      </c>
      <c r="D64" s="24" t="str">
        <f>IFERROR((VLOOKUP(C64,Смета!$D$6:$G$99,3,0)),"")</f>
        <v/>
      </c>
      <c r="E64" s="67" t="str">
        <f>IFERROR((VLOOKUP(C64,Смета!$D$6:$G$99,4,0)),"")</f>
        <v/>
      </c>
    </row>
    <row r="65" spans="1:5" ht="23.1" customHeight="1" x14ac:dyDescent="0.3">
      <c r="A65" s="98"/>
      <c r="B65" s="20">
        <f t="shared" si="2"/>
        <v>19</v>
      </c>
      <c r="C65" s="22" t="str">
        <f>IFERROR(IF(Смета!C67,(INDEX(Смета!$B$3:$G$99,ROW(),COLUMN())),""),"")</f>
        <v/>
      </c>
      <c r="D65" s="24" t="str">
        <f>IFERROR((VLOOKUP(C65,Смета!$D$6:$G$99,3,0)),"")</f>
        <v/>
      </c>
      <c r="E65" s="67" t="str">
        <f>IFERROR((VLOOKUP(C65,Смета!$D$6:$G$99,4,0)),"")</f>
        <v/>
      </c>
    </row>
    <row r="66" spans="1:5" ht="23.1" customHeight="1" x14ac:dyDescent="0.3">
      <c r="A66" s="98"/>
      <c r="B66" s="20">
        <f t="shared" si="2"/>
        <v>20</v>
      </c>
      <c r="C66" s="22" t="str">
        <f>IFERROR(IF(Смета!C68,(INDEX(Смета!$B$3:$G$99,ROW(),COLUMN())),""),"")</f>
        <v/>
      </c>
      <c r="D66" s="24" t="str">
        <f>IFERROR((VLOOKUP(C66,Смета!$D$6:$G$99,3,0)),"")</f>
        <v/>
      </c>
      <c r="E66" s="67" t="str">
        <f>IFERROR((VLOOKUP(C66,Смета!$D$6:$G$99,4,0)),"")</f>
        <v/>
      </c>
    </row>
    <row r="67" spans="1:5" ht="23.1" customHeight="1" x14ac:dyDescent="0.3">
      <c r="A67" s="98"/>
      <c r="B67" s="20">
        <f t="shared" si="2"/>
        <v>21</v>
      </c>
      <c r="C67" s="22" t="str">
        <f>IFERROR(IF(Смета!C69,(INDEX(Смета!$B$3:$G$99,ROW(),COLUMN())),""),"")</f>
        <v/>
      </c>
      <c r="D67" s="24" t="str">
        <f>IFERROR((VLOOKUP(C67,Смета!$D$6:$G$99,3,0)),"")</f>
        <v/>
      </c>
      <c r="E67" s="67" t="str">
        <f>IFERROR((VLOOKUP(C67,Смета!$D$6:$G$99,4,0)),"")</f>
        <v/>
      </c>
    </row>
    <row r="68" spans="1:5" ht="23.1" customHeight="1" thickBot="1" x14ac:dyDescent="0.35">
      <c r="A68" s="99"/>
      <c r="B68" s="66">
        <f t="shared" si="2"/>
        <v>22</v>
      </c>
      <c r="C68" s="74" t="str">
        <f>IFERROR(IF(Смета!C70,(INDEX(Смета!$B$3:$G$99,ROW(),COLUMN())),""),"")</f>
        <v/>
      </c>
      <c r="D68" s="78" t="str">
        <f>IFERROR((VLOOKUP(C68,Смета!$D$6:$G$99,3,0)),"")</f>
        <v/>
      </c>
      <c r="E68" s="80" t="str">
        <f>IFERROR((VLOOKUP(C68,Смета!$D$6:$G$99,4,0)),"")</f>
        <v/>
      </c>
    </row>
  </sheetData>
  <mergeCells count="12">
    <mergeCell ref="A46:E46"/>
    <mergeCell ref="A47:A68"/>
    <mergeCell ref="A5:E5"/>
    <mergeCell ref="A6:A21"/>
    <mergeCell ref="A22:E22"/>
    <mergeCell ref="A23:A45"/>
    <mergeCell ref="E2:E4"/>
    <mergeCell ref="A1:C1"/>
    <mergeCell ref="A2:A4"/>
    <mergeCell ref="B2:B3"/>
    <mergeCell ref="C2:C4"/>
    <mergeCell ref="D2:D4"/>
  </mergeCells>
  <hyperlinks>
    <hyperlink ref="A5:E5" location="в4" display="в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</vt:lpstr>
      <vt:lpstr>Лист1</vt:lpstr>
      <vt:lpstr>г2</vt:lpstr>
      <vt:lpstr>Смета!Область_печати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Строй-в-месте</dc:creator>
  <cp:lastModifiedBy>Строй-в-месте</cp:lastModifiedBy>
  <dcterms:created xsi:type="dcterms:W3CDTF">2019-09-07T09:11:43Z</dcterms:created>
  <dcterms:modified xsi:type="dcterms:W3CDTF">2019-09-20T10:13:17Z</dcterms:modified>
</cp:coreProperties>
</file>