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D3735BD-A907-46E7-9E66-902ED1565626}" xr6:coauthVersionLast="38" xr6:coauthVersionMax="38" xr10:uidLastSave="{00000000-0000-0000-0000-000000000000}"/>
  <bookViews>
    <workbookView xWindow="240" yWindow="45" windowWidth="20115" windowHeight="7740" xr2:uid="{00000000-000D-0000-FFFF-FFFF00000000}"/>
  </bookViews>
  <sheets>
    <sheet name="СВОД" sheetId="2" r:id="rId1"/>
    <sheet name="Сырье" sheetId="3" r:id="rId2"/>
    <sheet name="Тара" sheetId="4" r:id="rId3"/>
    <sheet name="ФОТ" sheetId="5" r:id="rId4"/>
    <sheet name="Электроэнергия" sheetId="6" r:id="rId5"/>
    <sheet name="Накладные" sheetId="7" r:id="rId6"/>
    <sheet name="Аммортизация" sheetId="8" r:id="rId7"/>
  </sheets>
  <definedNames>
    <definedName name="_xlnm._FilterDatabase" localSheetId="2" hidden="1">Тара!$A$8:$D$115</definedName>
  </definedNames>
  <calcPr calcId="179021"/>
</workbook>
</file>

<file path=xl/calcChain.xml><?xml version="1.0" encoding="utf-8"?>
<calcChain xmlns="http://schemas.openxmlformats.org/spreadsheetml/2006/main">
  <c r="M109" i="5" l="1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L109" i="5"/>
  <c r="L108" i="5"/>
  <c r="L107" i="5"/>
  <c r="L106" i="5"/>
  <c r="C106" i="5"/>
  <c r="L105" i="5"/>
  <c r="C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F44" i="4"/>
  <c r="F21" i="4"/>
  <c r="F9" i="4"/>
  <c r="I113" i="4"/>
  <c r="I112" i="4"/>
  <c r="I111" i="4"/>
  <c r="I110" i="4"/>
  <c r="I105" i="4"/>
  <c r="I103" i="4"/>
  <c r="I100" i="4"/>
  <c r="I99" i="4"/>
  <c r="I98" i="4"/>
  <c r="I97" i="4"/>
  <c r="I96" i="4"/>
  <c r="I89" i="4"/>
  <c r="I86" i="4"/>
  <c r="I85" i="4"/>
  <c r="I84" i="4"/>
  <c r="I77" i="4"/>
  <c r="I75" i="4"/>
  <c r="I74" i="4"/>
  <c r="I73" i="4"/>
  <c r="I68" i="4"/>
  <c r="I66" i="4"/>
  <c r="I65" i="4"/>
  <c r="I61" i="4"/>
  <c r="I60" i="4"/>
  <c r="I59" i="4"/>
  <c r="I58" i="4"/>
  <c r="I57" i="4"/>
  <c r="I55" i="4"/>
  <c r="I47" i="4"/>
  <c r="I41" i="4"/>
  <c r="I39" i="4"/>
  <c r="I38" i="4"/>
  <c r="I36" i="4"/>
  <c r="I34" i="4"/>
  <c r="I23" i="4"/>
  <c r="I19" i="4"/>
  <c r="I17" i="4"/>
  <c r="I14" i="4"/>
  <c r="I13" i="4"/>
  <c r="I11" i="4"/>
  <c r="C47" i="3"/>
  <c r="D47" i="3" s="1"/>
  <c r="C46" i="3"/>
  <c r="D46" i="3" s="1"/>
  <c r="C45" i="3"/>
  <c r="D45" i="3" s="1"/>
  <c r="C44" i="3"/>
  <c r="D44" i="3" s="1"/>
  <c r="C43" i="3"/>
  <c r="D43" i="3" s="1"/>
  <c r="D42" i="3"/>
  <c r="C42" i="3"/>
  <c r="C41" i="3"/>
  <c r="D41" i="3" s="1"/>
  <c r="C40" i="3"/>
  <c r="D40" i="3" s="1"/>
  <c r="C39" i="3"/>
  <c r="D39" i="3" s="1"/>
  <c r="D38" i="3"/>
  <c r="C38" i="3"/>
  <c r="C37" i="3"/>
  <c r="D37" i="3" s="1"/>
  <c r="C36" i="3"/>
  <c r="D36" i="3" s="1"/>
  <c r="C35" i="3"/>
  <c r="D35" i="3" s="1"/>
  <c r="D34" i="3"/>
  <c r="C34" i="3"/>
  <c r="C33" i="3"/>
  <c r="D33" i="3" s="1"/>
  <c r="C32" i="3"/>
  <c r="D32" i="3" s="1"/>
  <c r="C31" i="3"/>
  <c r="D31" i="3" s="1"/>
  <c r="D30" i="3"/>
  <c r="C30" i="3"/>
  <c r="C29" i="3"/>
  <c r="D29" i="3" s="1"/>
  <c r="C28" i="3"/>
  <c r="D28" i="3" s="1"/>
  <c r="C27" i="3"/>
  <c r="D27" i="3" s="1"/>
  <c r="D26" i="3"/>
  <c r="C26" i="3"/>
  <c r="C25" i="3"/>
  <c r="D25" i="3" s="1"/>
  <c r="C24" i="3"/>
  <c r="D24" i="3" s="1"/>
  <c r="C23" i="3"/>
  <c r="D23" i="3" s="1"/>
  <c r="D22" i="3"/>
  <c r="C22" i="3"/>
  <c r="C21" i="3"/>
  <c r="D21" i="3" s="1"/>
  <c r="C20" i="3"/>
  <c r="D20" i="3" s="1"/>
  <c r="C19" i="3"/>
  <c r="D19" i="3" s="1"/>
  <c r="D18" i="3"/>
  <c r="C18" i="3"/>
  <c r="C17" i="3"/>
  <c r="D17" i="3" s="1"/>
  <c r="C16" i="3"/>
  <c r="D16" i="3" s="1"/>
  <c r="C15" i="3"/>
  <c r="D15" i="3" s="1"/>
  <c r="D14" i="3"/>
  <c r="C14" i="3"/>
  <c r="C13" i="3"/>
  <c r="D13" i="3" s="1"/>
  <c r="C12" i="3"/>
  <c r="D12" i="3" s="1"/>
  <c r="C11" i="3"/>
  <c r="D11" i="3" s="1"/>
  <c r="D10" i="3"/>
  <c r="C10" i="3"/>
  <c r="C9" i="3"/>
  <c r="D9" i="3" s="1"/>
  <c r="C8" i="3"/>
  <c r="D8" i="3" s="1"/>
  <c r="C7" i="3"/>
  <c r="D7" i="3" s="1"/>
  <c r="D6" i="3"/>
  <c r="C6" i="3"/>
  <c r="C5" i="3"/>
  <c r="D5" i="3" s="1"/>
  <c r="C4" i="3"/>
  <c r="D4" i="3" s="1"/>
  <c r="C3" i="3"/>
  <c r="D3" i="3" s="1"/>
  <c r="D2" i="3"/>
  <c r="C2" i="3"/>
  <c r="D114" i="4" l="1"/>
  <c r="I114" i="4" s="1"/>
  <c r="D109" i="4"/>
  <c r="I109" i="4" s="1"/>
  <c r="D108" i="4"/>
  <c r="I108" i="4" s="1"/>
  <c r="D107" i="4"/>
  <c r="I107" i="4" s="1"/>
  <c r="D106" i="4"/>
  <c r="I106" i="4" s="1"/>
  <c r="D104" i="4"/>
  <c r="I104" i="4" s="1"/>
  <c r="D102" i="4"/>
  <c r="I102" i="4" s="1"/>
  <c r="D101" i="4"/>
  <c r="I101" i="4" s="1"/>
  <c r="D95" i="4"/>
  <c r="I95" i="4" s="1"/>
  <c r="D94" i="4"/>
  <c r="I94" i="4" s="1"/>
  <c r="D93" i="4"/>
  <c r="I93" i="4" s="1"/>
  <c r="D92" i="4"/>
  <c r="I92" i="4" s="1"/>
  <c r="D91" i="4"/>
  <c r="I91" i="4" s="1"/>
  <c r="D90" i="4"/>
  <c r="I90" i="4" s="1"/>
  <c r="D88" i="4"/>
  <c r="I88" i="4" s="1"/>
  <c r="D87" i="4"/>
  <c r="I87" i="4" s="1"/>
  <c r="D83" i="4"/>
  <c r="I83" i="4" s="1"/>
  <c r="D82" i="4"/>
  <c r="I82" i="4" s="1"/>
  <c r="D81" i="4"/>
  <c r="I81" i="4" s="1"/>
  <c r="D80" i="4"/>
  <c r="I80" i="4" s="1"/>
  <c r="D79" i="4"/>
  <c r="I79" i="4" s="1"/>
  <c r="D78" i="4"/>
  <c r="I78" i="4" s="1"/>
  <c r="D76" i="4"/>
  <c r="I76" i="4" s="1"/>
  <c r="D72" i="4"/>
  <c r="I72" i="4" s="1"/>
  <c r="D71" i="4"/>
  <c r="I71" i="4" s="1"/>
  <c r="D70" i="4"/>
  <c r="I70" i="4" s="1"/>
  <c r="D67" i="4"/>
  <c r="I67" i="4" s="1"/>
  <c r="D69" i="4"/>
  <c r="I69" i="4" s="1"/>
  <c r="D64" i="4"/>
  <c r="I64" i="4" s="1"/>
  <c r="D63" i="4"/>
  <c r="I63" i="4" s="1"/>
  <c r="D62" i="4"/>
  <c r="I62" i="4" s="1"/>
  <c r="D56" i="4"/>
  <c r="I56" i="4" s="1"/>
  <c r="D54" i="4"/>
  <c r="I54" i="4" s="1"/>
  <c r="D53" i="4"/>
  <c r="I53" i="4" s="1"/>
  <c r="D52" i="4"/>
  <c r="I52" i="4" s="1"/>
  <c r="D51" i="4"/>
  <c r="I51" i="4" s="1"/>
  <c r="D50" i="4"/>
  <c r="I50" i="4" s="1"/>
  <c r="D49" i="4"/>
  <c r="I49" i="4" s="1"/>
  <c r="D48" i="4"/>
  <c r="I48" i="4" s="1"/>
  <c r="D46" i="4"/>
  <c r="I46" i="4" s="1"/>
  <c r="D45" i="4"/>
  <c r="I45" i="4" s="1"/>
  <c r="D44" i="4"/>
  <c r="I44" i="4" s="1"/>
  <c r="D43" i="4"/>
  <c r="I43" i="4" s="1"/>
  <c r="D42" i="4"/>
  <c r="I42" i="4" s="1"/>
  <c r="D40" i="4"/>
  <c r="I40" i="4" s="1"/>
  <c r="D37" i="4"/>
  <c r="I37" i="4" s="1"/>
  <c r="D35" i="4"/>
  <c r="I35" i="4" s="1"/>
  <c r="D33" i="4"/>
  <c r="I33" i="4" s="1"/>
  <c r="D32" i="4"/>
  <c r="I32" i="4" s="1"/>
  <c r="D31" i="4"/>
  <c r="I31" i="4" s="1"/>
  <c r="D30" i="4"/>
  <c r="I30" i="4" s="1"/>
  <c r="D29" i="4"/>
  <c r="I29" i="4" s="1"/>
  <c r="D28" i="4"/>
  <c r="I28" i="4" s="1"/>
  <c r="D27" i="4"/>
  <c r="I27" i="4" s="1"/>
  <c r="D26" i="4"/>
  <c r="I26" i="4" s="1"/>
  <c r="D25" i="4"/>
  <c r="I25" i="4" s="1"/>
  <c r="D24" i="4"/>
  <c r="I24" i="4" s="1"/>
  <c r="D22" i="4"/>
  <c r="I22" i="4" s="1"/>
  <c r="D21" i="4"/>
  <c r="I21" i="4" s="1"/>
  <c r="D20" i="4"/>
  <c r="I20" i="4" s="1"/>
  <c r="D18" i="4"/>
  <c r="I18" i="4" s="1"/>
  <c r="D16" i="4"/>
  <c r="I16" i="4" s="1"/>
  <c r="D15" i="4"/>
  <c r="I15" i="4" s="1"/>
  <c r="D12" i="4"/>
  <c r="I12" i="4" s="1"/>
  <c r="D10" i="4"/>
  <c r="I10" i="4" s="1"/>
  <c r="D9" i="4"/>
  <c r="I9" i="4" s="1"/>
  <c r="E7" i="4"/>
  <c r="E104" i="4" s="1"/>
  <c r="E109" i="4"/>
  <c r="E106" i="4"/>
  <c r="E102" i="4"/>
  <c r="E101" i="4"/>
  <c r="E95" i="4"/>
  <c r="E94" i="4"/>
  <c r="E93" i="4"/>
  <c r="E92" i="4"/>
  <c r="E91" i="4"/>
  <c r="E90" i="4"/>
  <c r="E88" i="4"/>
  <c r="E87" i="4"/>
  <c r="E83" i="4"/>
  <c r="E82" i="4"/>
  <c r="E81" i="4"/>
  <c r="E80" i="4"/>
  <c r="E79" i="4"/>
  <c r="E78" i="4"/>
  <c r="E76" i="4"/>
  <c r="E72" i="4"/>
  <c r="E71" i="4"/>
  <c r="E70" i="4"/>
  <c r="E69" i="4"/>
  <c r="E67" i="4"/>
  <c r="E64" i="4"/>
  <c r="E63" i="4"/>
  <c r="E62" i="4"/>
  <c r="E56" i="4"/>
  <c r="E54" i="4"/>
  <c r="E53" i="4"/>
  <c r="E52" i="4"/>
  <c r="E51" i="4"/>
  <c r="E50" i="4"/>
  <c r="E49" i="4"/>
  <c r="E48" i="4"/>
  <c r="E46" i="4"/>
  <c r="E45" i="4"/>
  <c r="E44" i="4"/>
  <c r="E43" i="4"/>
  <c r="E42" i="4"/>
  <c r="E40" i="4"/>
  <c r="E37" i="4"/>
  <c r="E35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8" i="4"/>
  <c r="E16" i="4"/>
  <c r="E15" i="4"/>
  <c r="E12" i="4"/>
  <c r="E10" i="4"/>
  <c r="E9" i="4"/>
  <c r="E107" i="4" l="1"/>
  <c r="E108" i="4"/>
  <c r="E114" i="4"/>
  <c r="N81" i="2"/>
  <c r="F81" i="2"/>
  <c r="O81" i="2" s="1"/>
  <c r="N70" i="2"/>
  <c r="F70" i="2"/>
  <c r="O70" i="2" s="1"/>
  <c r="N69" i="2"/>
  <c r="F69" i="2"/>
  <c r="O69" i="2" s="1"/>
  <c r="N52" i="2"/>
  <c r="F52" i="2"/>
  <c r="O52" i="2" s="1"/>
  <c r="F7" i="2"/>
  <c r="O7" i="2" s="1"/>
  <c r="N22" i="2"/>
  <c r="F22" i="2"/>
  <c r="O22" i="2" s="1"/>
  <c r="F23" i="2"/>
  <c r="F5" i="2"/>
  <c r="O5" i="2" s="1"/>
  <c r="F4" i="2"/>
  <c r="E71" i="2"/>
  <c r="F71" i="2" s="1"/>
  <c r="F32" i="2"/>
  <c r="O32" i="2" s="1"/>
  <c r="F31" i="2"/>
  <c r="O31" i="2" s="1"/>
  <c r="F30" i="2"/>
  <c r="F35" i="2"/>
  <c r="F29" i="2"/>
  <c r="F40" i="2"/>
  <c r="O40" i="2" s="1"/>
  <c r="F85" i="2"/>
  <c r="N83" i="2"/>
  <c r="E83" i="2"/>
  <c r="F83" i="2" s="1"/>
  <c r="N62" i="2"/>
  <c r="F62" i="2"/>
  <c r="O62" i="2" s="1"/>
  <c r="F6" i="2"/>
  <c r="F75" i="2"/>
  <c r="O75" i="2" s="1"/>
  <c r="F74" i="2"/>
  <c r="F73" i="2"/>
  <c r="F72" i="2"/>
  <c r="O72" i="2" s="1"/>
  <c r="F60" i="2"/>
  <c r="F8" i="2"/>
  <c r="N107" i="2"/>
  <c r="E107" i="2"/>
  <c r="F107" i="2" s="1"/>
  <c r="C106" i="2"/>
  <c r="N108" i="2"/>
  <c r="F108" i="2"/>
  <c r="C105" i="2"/>
  <c r="F104" i="2"/>
  <c r="N53" i="2"/>
  <c r="F53" i="2"/>
  <c r="O53" i="2" s="1"/>
  <c r="F41" i="2"/>
  <c r="O41" i="2" s="1"/>
  <c r="F15" i="2"/>
  <c r="F14" i="2"/>
  <c r="O14" i="2" s="1"/>
  <c r="F16" i="2"/>
  <c r="O16" i="2" s="1"/>
  <c r="F3" i="2"/>
  <c r="F51" i="2"/>
  <c r="F98" i="2"/>
  <c r="F97" i="2"/>
  <c r="F94" i="2"/>
  <c r="N78" i="2"/>
  <c r="F78" i="2"/>
  <c r="F24" i="2"/>
  <c r="N42" i="2"/>
  <c r="F42" i="2"/>
  <c r="O42" i="2" s="1"/>
  <c r="N61" i="2"/>
  <c r="E61" i="2"/>
  <c r="F61" i="2" s="1"/>
  <c r="N109" i="2"/>
  <c r="F109" i="2"/>
  <c r="F92" i="2"/>
  <c r="O92" i="2" s="1"/>
  <c r="F91" i="2"/>
  <c r="O91" i="2" s="1"/>
  <c r="F90" i="2"/>
  <c r="F49" i="2"/>
  <c r="O49" i="2" s="1"/>
  <c r="F82" i="2"/>
  <c r="F50" i="2"/>
  <c r="F103" i="2"/>
  <c r="N80" i="2"/>
  <c r="F80" i="2"/>
  <c r="O80" i="2" s="1"/>
  <c r="F79" i="2"/>
  <c r="F33" i="2"/>
  <c r="F102" i="2"/>
  <c r="O102" i="2" s="1"/>
  <c r="F100" i="2"/>
  <c r="F99" i="2"/>
  <c r="O99" i="2" s="1"/>
  <c r="F101" i="2"/>
  <c r="O101" i="2" s="1"/>
  <c r="F96" i="2"/>
  <c r="F95" i="2"/>
  <c r="F93" i="2"/>
  <c r="F87" i="2"/>
  <c r="F88" i="2"/>
  <c r="F86" i="2"/>
  <c r="N89" i="2"/>
  <c r="F89" i="2"/>
  <c r="O89" i="2" s="1"/>
  <c r="F84" i="2"/>
  <c r="F77" i="2"/>
  <c r="F76" i="2"/>
  <c r="N68" i="2"/>
  <c r="F68" i="2"/>
  <c r="O68" i="2" s="1"/>
  <c r="N67" i="2"/>
  <c r="F67" i="2"/>
  <c r="O67" i="2" s="1"/>
  <c r="N65" i="2"/>
  <c r="F65" i="2"/>
  <c r="N66" i="2"/>
  <c r="F66" i="2"/>
  <c r="N64" i="2"/>
  <c r="F64" i="2"/>
  <c r="O64" i="2" s="1"/>
  <c r="N63" i="2"/>
  <c r="F63" i="2"/>
  <c r="F58" i="2"/>
  <c r="N56" i="2"/>
  <c r="F56" i="2"/>
  <c r="O56" i="2" s="1"/>
  <c r="F59" i="2"/>
  <c r="F57" i="2"/>
  <c r="F55" i="2"/>
  <c r="N54" i="2"/>
  <c r="O54" i="2" s="1"/>
  <c r="F46" i="2"/>
  <c r="F47" i="2"/>
  <c r="F48" i="2"/>
  <c r="N45" i="2"/>
  <c r="F45" i="2"/>
  <c r="O45" i="2" s="1"/>
  <c r="N44" i="2"/>
  <c r="F44" i="2"/>
  <c r="O44" i="2" s="1"/>
  <c r="N43" i="2"/>
  <c r="F43" i="2"/>
  <c r="O43" i="2" s="1"/>
  <c r="F39" i="2"/>
  <c r="O39" i="2" s="1"/>
  <c r="N38" i="2"/>
  <c r="F38" i="2"/>
  <c r="O38" i="2" s="1"/>
  <c r="N37" i="2"/>
  <c r="F37" i="2"/>
  <c r="O37" i="2" s="1"/>
  <c r="N36" i="2"/>
  <c r="F36" i="2"/>
  <c r="O36" i="2" s="1"/>
  <c r="F34" i="2"/>
  <c r="F26" i="2"/>
  <c r="F25" i="2"/>
  <c r="O25" i="2" s="1"/>
  <c r="F28" i="2"/>
  <c r="F27" i="2"/>
  <c r="O27" i="2" s="1"/>
  <c r="F20" i="2"/>
  <c r="O20" i="2" s="1"/>
  <c r="F19" i="2"/>
  <c r="F18" i="2"/>
  <c r="F21" i="2"/>
  <c r="O21" i="2" s="1"/>
  <c r="N17" i="2"/>
  <c r="F17" i="2"/>
  <c r="O17" i="2" s="1"/>
  <c r="F9" i="2"/>
  <c r="F11" i="2"/>
  <c r="O11" i="2" s="1"/>
  <c r="F13" i="2"/>
  <c r="O13" i="2" s="1"/>
  <c r="F12" i="2"/>
  <c r="F10" i="2"/>
  <c r="O10" i="2" s="1"/>
  <c r="O107" i="2" l="1"/>
  <c r="O78" i="2"/>
  <c r="O65" i="2"/>
  <c r="O26" i="2"/>
  <c r="O33" i="2"/>
  <c r="O90" i="2"/>
  <c r="O15" i="2"/>
  <c r="O108" i="2"/>
  <c r="O83" i="2"/>
  <c r="O29" i="2"/>
  <c r="O12" i="2"/>
  <c r="O9" i="2"/>
  <c r="O18" i="2"/>
  <c r="O66" i="2"/>
  <c r="O61" i="2"/>
  <c r="O73" i="2"/>
  <c r="O35" i="2"/>
  <c r="O71" i="2"/>
  <c r="O28" i="2"/>
  <c r="O100" i="2"/>
  <c r="O19" i="2"/>
  <c r="O34" i="2"/>
  <c r="O63" i="2"/>
  <c r="O74" i="2"/>
  <c r="O30" i="2"/>
  <c r="O4" i="2"/>
  <c r="N10" i="2"/>
  <c r="N12" i="2"/>
  <c r="N13" i="2"/>
  <c r="N11" i="2"/>
  <c r="N9" i="2"/>
  <c r="N21" i="2"/>
  <c r="N18" i="2"/>
  <c r="N19" i="2"/>
  <c r="N20" i="2"/>
  <c r="N27" i="2"/>
  <c r="N28" i="2"/>
  <c r="N25" i="2"/>
  <c r="N26" i="2"/>
  <c r="N34" i="2"/>
  <c r="N39" i="2"/>
  <c r="N48" i="2"/>
  <c r="O48" i="2" s="1"/>
  <c r="N47" i="2"/>
  <c r="O47" i="2" s="1"/>
  <c r="N46" i="2"/>
  <c r="O46" i="2" s="1"/>
  <c r="N55" i="2"/>
  <c r="O55" i="2" s="1"/>
  <c r="N57" i="2"/>
  <c r="O57" i="2" s="1"/>
  <c r="N59" i="2"/>
  <c r="O59" i="2" s="1"/>
  <c r="N58" i="2"/>
  <c r="O58" i="2" s="1"/>
  <c r="N76" i="2"/>
  <c r="O76" i="2" s="1"/>
  <c r="N77" i="2"/>
  <c r="O77" i="2" s="1"/>
  <c r="N84" i="2"/>
  <c r="O84" i="2" s="1"/>
  <c r="N86" i="2"/>
  <c r="O86" i="2" s="1"/>
  <c r="N88" i="2"/>
  <c r="O88" i="2" s="1"/>
  <c r="N87" i="2"/>
  <c r="O87" i="2" s="1"/>
  <c r="N93" i="2"/>
  <c r="O93" i="2" s="1"/>
  <c r="N95" i="2"/>
  <c r="O95" i="2" s="1"/>
  <c r="N96" i="2"/>
  <c r="O96" i="2" s="1"/>
  <c r="N101" i="2"/>
  <c r="N99" i="2"/>
  <c r="N100" i="2"/>
  <c r="N102" i="2"/>
  <c r="N33" i="2"/>
  <c r="N79" i="2"/>
  <c r="O79" i="2" s="1"/>
  <c r="N103" i="2"/>
  <c r="O103" i="2" s="1"/>
  <c r="N50" i="2"/>
  <c r="O50" i="2" s="1"/>
  <c r="N82" i="2"/>
  <c r="O82" i="2" s="1"/>
  <c r="N49" i="2"/>
  <c r="N90" i="2"/>
  <c r="N91" i="2"/>
  <c r="N92" i="2"/>
  <c r="N24" i="2"/>
  <c r="O24" i="2" s="1"/>
  <c r="N94" i="2"/>
  <c r="O94" i="2" s="1"/>
  <c r="N97" i="2"/>
  <c r="O97" i="2" s="1"/>
  <c r="N98" i="2"/>
  <c r="O98" i="2" s="1"/>
  <c r="N51" i="2"/>
  <c r="O51" i="2" s="1"/>
  <c r="N3" i="2"/>
  <c r="O3" i="2" s="1"/>
  <c r="N16" i="2"/>
  <c r="N14" i="2"/>
  <c r="N15" i="2"/>
  <c r="N41" i="2"/>
  <c r="N104" i="2"/>
  <c r="O104" i="2" s="1"/>
  <c r="N105" i="2"/>
  <c r="N106" i="2"/>
  <c r="N8" i="2"/>
  <c r="O8" i="2" s="1"/>
  <c r="N72" i="2"/>
  <c r="N73" i="2"/>
  <c r="N74" i="2"/>
  <c r="N75" i="2"/>
  <c r="N6" i="2"/>
  <c r="O6" i="2" s="1"/>
  <c r="N85" i="2"/>
  <c r="O85" i="2" s="1"/>
  <c r="N40" i="2"/>
  <c r="N29" i="2"/>
  <c r="N35" i="2"/>
  <c r="N30" i="2"/>
  <c r="N31" i="2"/>
  <c r="N32" i="2"/>
  <c r="N71" i="2"/>
  <c r="N4" i="2"/>
  <c r="N5" i="2"/>
  <c r="N23" i="2"/>
  <c r="O23" i="2" s="1"/>
  <c r="N7" i="2"/>
  <c r="E106" i="2" l="1"/>
  <c r="F106" i="2" s="1"/>
  <c r="O106" i="2" s="1"/>
  <c r="E105" i="2"/>
  <c r="F105" i="2" s="1"/>
  <c r="O10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Грулёв Игорь</author>
  </authors>
  <commentList>
    <comment ref="A93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  <comment ref="A94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Грулёв Игорь</author>
  </authors>
  <commentList>
    <comment ref="A9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  <comment ref="A100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Грулёв Игорь</author>
  </authors>
  <commentList>
    <comment ref="A93" authorId="0" shapeId="0" xr:uid="{0A06C6A8-0AEE-46DE-9D51-FA0A3C14B080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  <comment ref="A94" authorId="0" shapeId="0" xr:uid="{D5CD88EF-4567-460B-9577-087434FC2021}">
      <text>
        <r>
          <rPr>
            <b/>
            <sz val="8"/>
            <color indexed="81"/>
            <rFont val="Tahoma"/>
            <family val="2"/>
            <charset val="204"/>
          </rPr>
          <t>Грулёв Игорь:</t>
        </r>
        <r>
          <rPr>
            <sz val="8"/>
            <color indexed="81"/>
            <rFont val="Tahoma"/>
            <family val="2"/>
            <charset val="204"/>
          </rPr>
          <t xml:space="preserve">
делали из кубика, а кубик имеет хар-ку мешок 20 кг</t>
        </r>
      </text>
    </comment>
  </commentList>
</comments>
</file>

<file path=xl/sharedStrings.xml><?xml version="1.0" encoding="utf-8"?>
<sst xmlns="http://schemas.openxmlformats.org/spreadsheetml/2006/main" count="1044" uniqueCount="184">
  <si>
    <t>ПФ</t>
  </si>
  <si>
    <t>ПФ характеристика</t>
  </si>
  <si>
    <t>% выхода</t>
  </si>
  <si>
    <t>сырьё</t>
  </si>
  <si>
    <t>с/с сырья</t>
  </si>
  <si>
    <t>с/с с учётом выхода</t>
  </si>
  <si>
    <t>Упаковка</t>
  </si>
  <si>
    <t>зп заморозка</t>
  </si>
  <si>
    <t>зп подготовка сырья</t>
  </si>
  <si>
    <t>ээ глазування</t>
  </si>
  <si>
    <t>ээ заморозка</t>
  </si>
  <si>
    <t>бланшировка</t>
  </si>
  <si>
    <t>освещение и нарезка</t>
  </si>
  <si>
    <t>Итого без заморозки</t>
  </si>
  <si>
    <t>итого затрат на ПФ за 1 кг</t>
  </si>
  <si>
    <t>Баклажан різан. кубик швидкозаморож.</t>
  </si>
  <si>
    <t>мішок 20 кг</t>
  </si>
  <si>
    <t>Баклажан свіжий</t>
  </si>
  <si>
    <t>Баклажан різан.кружок швидкозаморож.</t>
  </si>
  <si>
    <t>ящик 7 кг</t>
  </si>
  <si>
    <t>Баклажан різан. чверть швидкозаморож.</t>
  </si>
  <si>
    <t>ящик  8 кг</t>
  </si>
  <si>
    <t>Баклажан  різан. соломк. швидкозаморож.</t>
  </si>
  <si>
    <t>Буряк різан.соломка швидкозаморож.</t>
  </si>
  <si>
    <t>Буряк свіжий</t>
  </si>
  <si>
    <t>Вишня з кіст. швидкозаморож.</t>
  </si>
  <si>
    <t>мішок 25 кг</t>
  </si>
  <si>
    <t>Вишня свіжа</t>
  </si>
  <si>
    <t>Вишня б/к 1/г швидкозаморож.</t>
  </si>
  <si>
    <t>Вишня б/к 2/г швидкозаморож.</t>
  </si>
  <si>
    <t>Вишня б/к швидкозаморож.</t>
  </si>
  <si>
    <t>Гриби печериці ціли швидкозаморож.</t>
  </si>
  <si>
    <t>Гриби печериці свіжі</t>
  </si>
  <si>
    <t>Гриби печериці різані швидкозаморож.</t>
  </si>
  <si>
    <t>Кабачок різан. кубик швидкозаморож.</t>
  </si>
  <si>
    <t>Кабачок свіжий</t>
  </si>
  <si>
    <t>Капуста броколі дрібна швидкозаморож.</t>
  </si>
  <si>
    <t>Капуста броколі свіжа</t>
  </si>
  <si>
    <t>Капуста броколі кубик швидкозаморож.</t>
  </si>
  <si>
    <t>Капуста броколі швидкозаморож.</t>
  </si>
  <si>
    <t>Капуста брюссельська швидкозаморож.</t>
  </si>
  <si>
    <t>Капуста брюссельська свіжа</t>
  </si>
  <si>
    <t>Капуста цвітна дрібна швидкозаморож.</t>
  </si>
  <si>
    <t>Капуста цвітна свіжа</t>
  </si>
  <si>
    <t>Капуста цвітна кубик швидкозаморож.</t>
  </si>
  <si>
    <t>Капуста цвітна швидкозаморож.</t>
  </si>
  <si>
    <t>Картопля різан. кубик швидкозаморож.</t>
  </si>
  <si>
    <t>Картопля свіжа</t>
  </si>
  <si>
    <t>Картопля різан. кубик для олiв'є швидкозаморож.</t>
  </si>
  <si>
    <t>Картопля різан. брусок швидкозаморож.</t>
  </si>
  <si>
    <t>Малина швидкозаморож.</t>
  </si>
  <si>
    <t>ящик 10 кг</t>
  </si>
  <si>
    <t>Малина свіжа</t>
  </si>
  <si>
    <t>Морква різан. кружок швидкозаморож.</t>
  </si>
  <si>
    <t>Морква свіжа</t>
  </si>
  <si>
    <t>Морква різан. кубик швидкозаморож.</t>
  </si>
  <si>
    <t>Морква ціла мiнi швидкозаморож.</t>
  </si>
  <si>
    <t>Морква різан. кубик для олiв'є швидкозаморож.</t>
  </si>
  <si>
    <t>Морква різан. соломка швидкозаморож.</t>
  </si>
  <si>
    <t>мішок 15 кг</t>
  </si>
  <si>
    <t>Перець солодк. різан. кубик швидкозаморож.</t>
  </si>
  <si>
    <t>Перець солодкий свіжий</t>
  </si>
  <si>
    <t>Перець солодк. різан. соломка ТРИО швидкозаморож.</t>
  </si>
  <si>
    <t>Перець солодк. різан. чверть швидкозаморож.</t>
  </si>
  <si>
    <t>Перець солодк. різан. соломка швидкозаморож.</t>
  </si>
  <si>
    <t>Перець солодк. цілий  швидкозаморож.</t>
  </si>
  <si>
    <t>ящик  5 кг</t>
  </si>
  <si>
    <t>Перець солодк. цілий червон. швидкозаморож.</t>
  </si>
  <si>
    <t>Перець солодкий червоний свіжий</t>
  </si>
  <si>
    <t>Помідор кружок швидкозаморож.</t>
  </si>
  <si>
    <t>Помідор свіжий</t>
  </si>
  <si>
    <t>Помідор кубик швидкозаморож.</t>
  </si>
  <si>
    <t>Рис білий бланширований</t>
  </si>
  <si>
    <t>Рис шліфований</t>
  </si>
  <si>
    <t>Смородина чорна швидкозаморож.</t>
  </si>
  <si>
    <t>Смородина чорна свіжа</t>
  </si>
  <si>
    <t>Слива б/к швидкозаморож.</t>
  </si>
  <si>
    <t>Слива свіжа</t>
  </si>
  <si>
    <t>Слива кубик швидкозаморож.</t>
  </si>
  <si>
    <t>Слива з кіст. швидкозаморож.</t>
  </si>
  <si>
    <t>Цибуля різан. кільце швидкозаморож.</t>
  </si>
  <si>
    <t>ящик  9 кг</t>
  </si>
  <si>
    <t>Цибуля свіжа</t>
  </si>
  <si>
    <t>Цибуля різан. кубик швидкозаморож.</t>
  </si>
  <si>
    <t>Цукiнi кружок швидкозаморож.</t>
  </si>
  <si>
    <t>Цукiнi кружок волна швидкозаморож.</t>
  </si>
  <si>
    <t>Цукiнi кружок ЕКО швидкозаморож.</t>
  </si>
  <si>
    <t>Цукiнi кубик швидкозаморож.</t>
  </si>
  <si>
    <t>Кабачок різан. кружок швидкозаморож.</t>
  </si>
  <si>
    <t>Помідор черрі швидкозаморож.</t>
  </si>
  <si>
    <t>ящик 15 кг</t>
  </si>
  <si>
    <t>Помідор черрі свіжий</t>
  </si>
  <si>
    <t>Помідор черрі швидкозаморож. (слива)</t>
  </si>
  <si>
    <t>Черешня з кіст. швидкозаморож.</t>
  </si>
  <si>
    <t>Черешня свіжа</t>
  </si>
  <si>
    <t>Квасоля стручкова швидкозаморож.</t>
  </si>
  <si>
    <t>Квасоля стручкова свіжа</t>
  </si>
  <si>
    <t>Пюре броколі швидкозаморож.</t>
  </si>
  <si>
    <t>Квасоля стручкова романо швидкозаморож.</t>
  </si>
  <si>
    <t>Квасоля стручкова романо свіжа</t>
  </si>
  <si>
    <t>Смузі (вишня) (ящик 10кг)</t>
  </si>
  <si>
    <t>Вишня б/к 2/г (Укр) швидкозаморож.</t>
  </si>
  <si>
    <t>Смузі (полуниця) (ящик 10кг)</t>
  </si>
  <si>
    <t>Полуниця 2/г швидкозаморож.</t>
  </si>
  <si>
    <t>Смузі (смородина чорна) (ящик 10кг)</t>
  </si>
  <si>
    <t>Кріп свіжий</t>
  </si>
  <si>
    <t>Огірок солоний кубик швидкозаморож.</t>
  </si>
  <si>
    <t>Огірок солоний</t>
  </si>
  <si>
    <t>Капуста цв. зелен. дрібна швидкозаморож..</t>
  </si>
  <si>
    <t>Капуста цвіт. зелена свіжа</t>
  </si>
  <si>
    <t>Гриби гливи (вешенки) швидкозаморож.</t>
  </si>
  <si>
    <t>Гриби гливи (вешенки) свіжі</t>
  </si>
  <si>
    <t>Помідор чверть швидкозаморож.</t>
  </si>
  <si>
    <t>Цибуля різан. кільце швидкозаморож.(др.расц)</t>
  </si>
  <si>
    <t>Цибуля різан. кубик швидкозаморож.(др.расц)</t>
  </si>
  <si>
    <t>Кріп різан.швидкозаморож.</t>
  </si>
  <si>
    <t>Абрикос б/к швидкозаморож.</t>
  </si>
  <si>
    <t>Абрикос свіжий</t>
  </si>
  <si>
    <t>Баклажан цілий швидкозаморож.</t>
  </si>
  <si>
    <t>Баклажан цілий 1/г швидкозаморож.</t>
  </si>
  <si>
    <t>Баклажан цілий 2/г швидкозаморож.</t>
  </si>
  <si>
    <t>Капуста романеско швидкозаморож.</t>
  </si>
  <si>
    <t>Капуста романеско свіжа</t>
  </si>
  <si>
    <t>Малина крихта швидкозаморож.</t>
  </si>
  <si>
    <t>Шпинат ПФ(рукав) швидказоморож.</t>
  </si>
  <si>
    <t>Шпинат свіжий</t>
  </si>
  <si>
    <t>Шпинат різаний швидказоморож.</t>
  </si>
  <si>
    <t>ящ 10 кг</t>
  </si>
  <si>
    <t>Яблуко кубик.швидкозаморож.</t>
  </si>
  <si>
    <t>Яблуко свіже</t>
  </si>
  <si>
    <t>Шпинат цілий швидказоморож.</t>
  </si>
  <si>
    <t>Щавель швидкозаморож.</t>
  </si>
  <si>
    <t>Щавель свіжий</t>
  </si>
  <si>
    <t>Базилік швидкозаморож.</t>
  </si>
  <si>
    <t>Базилік свіжий</t>
  </si>
  <si>
    <t>Обліпиха швидкозаморож.</t>
  </si>
  <si>
    <t>Полуниця 1/г швидкозаморож.</t>
  </si>
  <si>
    <t>Полуниця свіжа</t>
  </si>
  <si>
    <t>Полуниця 3/г швидкозаморож.</t>
  </si>
  <si>
    <t>Полуниця в/г швидкозаморож.</t>
  </si>
  <si>
    <t>Алича з кіст. швидкозаморож.</t>
  </si>
  <si>
    <t>Алича свіжа</t>
  </si>
  <si>
    <t>Ожина швидкозаморож.</t>
  </si>
  <si>
    <t>Ожина свіжа</t>
  </si>
  <si>
    <t>Ревiнь швидкозаморож.</t>
  </si>
  <si>
    <t>Ревiнь свіжий</t>
  </si>
  <si>
    <t>Селера швидкозаморож.</t>
  </si>
  <si>
    <t>Селера свіжа</t>
  </si>
  <si>
    <t>Капуста романеско дрібна швидкозаморож.</t>
  </si>
  <si>
    <t>Кабачок  кубик чищ. швидкозаморож.</t>
  </si>
  <si>
    <t>Кабачок різан. чверть швидкозаморож.</t>
  </si>
  <si>
    <t>Кабачок різан. кружок волна швидкозаморож.</t>
  </si>
  <si>
    <t>Кабачок різан. кружок ЕКО швидкозаморож.</t>
  </si>
  <si>
    <t>Кабачок різан. кружок жовтий хвиля швидкозаморож.</t>
  </si>
  <si>
    <t>Петрушка різан. швидкозаморож.</t>
  </si>
  <si>
    <t>Петрушка свіжа</t>
  </si>
  <si>
    <t>Абрикос з кіст. швидкозаморож.</t>
  </si>
  <si>
    <t>Абрикос кубик швидкозаморож.</t>
  </si>
  <si>
    <t>Горобина чорноплідна швидкозаморож.</t>
  </si>
  <si>
    <t>Горобина чорноплідна</t>
  </si>
  <si>
    <t>Гарбуз різан. кубик швидкозаморож.</t>
  </si>
  <si>
    <t>Гарбуз свіжий</t>
  </si>
  <si>
    <t>Аспарагус швидкозаморож.</t>
  </si>
  <si>
    <t>Аспарагус свіжий</t>
  </si>
  <si>
    <t>Кукурудза швидкозаморож. (в початках)</t>
  </si>
  <si>
    <t>Кукурудза свіжа (в початках)</t>
  </si>
  <si>
    <t>Персик б/к швидкозаморож.</t>
  </si>
  <si>
    <t>Персик  свіжий</t>
  </si>
  <si>
    <t>Персик з кіст. швидкозаморож.</t>
  </si>
  <si>
    <t>Порічки швидкозаморож.</t>
  </si>
  <si>
    <t>Порічки свіжі</t>
  </si>
  <si>
    <t>СЫРЬЕ</t>
  </si>
  <si>
    <t>Цена, грн/кг без НДС</t>
  </si>
  <si>
    <t>НДС</t>
  </si>
  <si>
    <t>Всего, грн. с НДС</t>
  </si>
  <si>
    <t>Тара</t>
  </si>
  <si>
    <t>Нитки</t>
  </si>
  <si>
    <t>вкладыш голубой</t>
  </si>
  <si>
    <t>стреч пленка</t>
  </si>
  <si>
    <t>Скотч</t>
  </si>
  <si>
    <t>Мешок</t>
  </si>
  <si>
    <t>Ящик</t>
  </si>
  <si>
    <t>Итого, тара</t>
  </si>
  <si>
    <t>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</si>
</sst>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color rgb="FF0070C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indexed="59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indexed="8"/>
      <name val="Arial Narrow"/>
      <family val="2"/>
      <charset val="204"/>
    </font>
    <font>
      <sz val="9"/>
      <name val="Arial Narrow"/>
      <family val="2"/>
      <charset val="204"/>
    </font>
    <font>
      <sz val="9"/>
      <color indexed="59"/>
      <name val="Arial Narrow"/>
      <family val="2"/>
      <charset val="204"/>
    </font>
    <font>
      <b/>
      <sz val="9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12" fillId="2" borderId="0" xfId="5" applyFont="1" applyFill="1" applyAlignment="1">
      <alignment horizontal="left" vertical="top"/>
    </xf>
    <xf numFmtId="0" fontId="10" fillId="3" borderId="1" xfId="6" applyFont="1" applyFill="1" applyBorder="1" applyAlignment="1">
      <alignment vertical="top"/>
    </xf>
    <xf numFmtId="0" fontId="8" fillId="3" borderId="1" xfId="4" applyFont="1" applyFill="1" applyBorder="1" applyAlignment="1">
      <alignment vertical="top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vertical="center" wrapText="1"/>
    </xf>
    <xf numFmtId="0" fontId="10" fillId="3" borderId="1" xfId="3" applyFont="1" applyFill="1" applyBorder="1" applyAlignment="1">
      <alignment vertical="top"/>
    </xf>
    <xf numFmtId="0" fontId="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3" fillId="3" borderId="1" xfId="6" applyFont="1" applyFill="1" applyBorder="1" applyAlignment="1">
      <alignment horizontal="left" vertical="top"/>
    </xf>
    <xf numFmtId="0" fontId="14" fillId="3" borderId="1" xfId="4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left" vertical="top"/>
    </xf>
    <xf numFmtId="0" fontId="15" fillId="3" borderId="1" xfId="5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vertical="top"/>
    </xf>
    <xf numFmtId="0" fontId="10" fillId="3" borderId="1" xfId="1" applyFont="1" applyFill="1" applyBorder="1" applyAlignment="1">
      <alignment vertical="top"/>
    </xf>
    <xf numFmtId="0" fontId="8" fillId="3" borderId="1" xfId="2" applyFont="1" applyFill="1" applyBorder="1" applyAlignment="1">
      <alignment vertical="top" wrapText="1"/>
    </xf>
    <xf numFmtId="0" fontId="10" fillId="3" borderId="1" xfId="7" applyFont="1" applyFill="1" applyBorder="1" applyAlignment="1">
      <alignment vertical="top"/>
    </xf>
    <xf numFmtId="0" fontId="10" fillId="3" borderId="1" xfId="5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1" xfId="4" applyFont="1" applyFill="1" applyBorder="1" applyAlignment="1">
      <alignment horizontal="left" vertical="top" wrapText="1"/>
    </xf>
    <xf numFmtId="0" fontId="9" fillId="3" borderId="2" xfId="5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/>
    </xf>
    <xf numFmtId="0" fontId="10" fillId="3" borderId="1" xfId="6" applyFont="1" applyFill="1" applyBorder="1" applyAlignment="1">
      <alignment horizontal="left" vertical="top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/>
    <xf numFmtId="2" fontId="11" fillId="3" borderId="0" xfId="0" applyNumberFormat="1" applyFont="1" applyFill="1"/>
    <xf numFmtId="0" fontId="9" fillId="3" borderId="1" xfId="5" applyFont="1" applyFill="1" applyBorder="1" applyAlignment="1">
      <alignment horizontal="left" vertical="top"/>
    </xf>
    <xf numFmtId="0" fontId="10" fillId="3" borderId="2" xfId="1" applyFont="1" applyFill="1" applyBorder="1" applyAlignment="1">
      <alignment horizontal="left" vertical="top"/>
    </xf>
    <xf numFmtId="0" fontId="8" fillId="3" borderId="2" xfId="4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left" vertical="top"/>
    </xf>
    <xf numFmtId="0" fontId="10" fillId="3" borderId="2" xfId="3" applyFont="1" applyFill="1" applyBorder="1" applyAlignment="1">
      <alignment horizontal="left" vertical="top"/>
    </xf>
    <xf numFmtId="2" fontId="7" fillId="3" borderId="0" xfId="0" applyNumberFormat="1" applyFont="1" applyFill="1"/>
    <xf numFmtId="0" fontId="7" fillId="3" borderId="1" xfId="0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top" wrapText="1"/>
    </xf>
    <xf numFmtId="0" fontId="10" fillId="3" borderId="2" xfId="7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4" fontId="7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/>
    <xf numFmtId="0" fontId="10" fillId="3" borderId="1" xfId="5" applyFont="1" applyFill="1" applyBorder="1" applyAlignment="1">
      <alignment horizontal="left" vertical="top"/>
    </xf>
    <xf numFmtId="0" fontId="10" fillId="3" borderId="2" xfId="5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4" fontId="10" fillId="3" borderId="1" xfId="1" applyNumberFormat="1" applyFont="1" applyFill="1" applyBorder="1" applyAlignment="1">
      <alignment horizontal="center" vertical="top"/>
    </xf>
    <xf numFmtId="0" fontId="10" fillId="3" borderId="1" xfId="1" applyFont="1" applyFill="1" applyBorder="1" applyAlignment="1">
      <alignment horizontal="left" vertical="top"/>
    </xf>
    <xf numFmtId="0" fontId="10" fillId="3" borderId="2" xfId="6" applyFont="1" applyFill="1" applyBorder="1" applyAlignment="1">
      <alignment horizontal="left" vertical="top"/>
    </xf>
    <xf numFmtId="4" fontId="10" fillId="3" borderId="1" xfId="3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/>
    </xf>
    <xf numFmtId="4" fontId="7" fillId="3" borderId="2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0" fillId="3" borderId="1" xfId="7" applyFont="1" applyFill="1" applyBorder="1" applyAlignment="1">
      <alignment horizontal="left" vertical="top"/>
    </xf>
    <xf numFmtId="4" fontId="7" fillId="3" borderId="0" xfId="0" applyNumberFormat="1" applyFont="1" applyFill="1" applyAlignment="1">
      <alignment horizontal="center"/>
    </xf>
    <xf numFmtId="4" fontId="10" fillId="3" borderId="0" xfId="3" applyNumberFormat="1" applyFont="1" applyFill="1" applyBorder="1" applyAlignment="1">
      <alignment horizontal="center" vertical="top"/>
    </xf>
    <xf numFmtId="0" fontId="10" fillId="3" borderId="0" xfId="3" applyFont="1" applyFill="1" applyBorder="1" applyAlignment="1">
      <alignment horizontal="left" vertical="top"/>
    </xf>
    <xf numFmtId="2" fontId="7" fillId="3" borderId="0" xfId="0" applyNumberFormat="1" applyFont="1" applyFill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top"/>
    </xf>
    <xf numFmtId="0" fontId="9" fillId="3" borderId="0" xfId="5" applyFont="1" applyFill="1" applyBorder="1" applyAlignment="1">
      <alignment horizontal="left" vertical="top"/>
    </xf>
    <xf numFmtId="4" fontId="10" fillId="3" borderId="2" xfId="3" applyNumberFormat="1" applyFont="1" applyFill="1" applyBorder="1" applyAlignment="1">
      <alignment horizontal="center" vertical="top"/>
    </xf>
    <xf numFmtId="0" fontId="12" fillId="3" borderId="0" xfId="0" applyFont="1" applyFill="1"/>
    <xf numFmtId="0" fontId="12" fillId="3" borderId="0" xfId="5" applyFont="1" applyFill="1" applyAlignment="1">
      <alignment horizontal="left" vertical="top"/>
    </xf>
    <xf numFmtId="2" fontId="12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/>
    <xf numFmtId="0" fontId="4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_Лист11" xfId="3" xr:uid="{00000000-0005-0000-0000-000001000000}"/>
    <cellStyle name="Обычный_Лист2" xfId="5" xr:uid="{00000000-0005-0000-0000-000002000000}"/>
    <cellStyle name="Обычный_Лист4" xfId="2" xr:uid="{00000000-0005-0000-0000-000003000000}"/>
    <cellStyle name="Обычный_Лист5" xfId="4" xr:uid="{00000000-0005-0000-0000-000004000000}"/>
    <cellStyle name="Обычный_расценки" xfId="1" xr:uid="{00000000-0005-0000-0000-000005000000}"/>
    <cellStyle name="Обычный_Спецф" xfId="6" xr:uid="{00000000-0005-0000-0000-000006000000}"/>
    <cellStyle name="Обычный_Э_э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0"/>
  <sheetViews>
    <sheetView tabSelected="1" workbookViewId="0">
      <selection activeCell="A2" sqref="A2"/>
    </sheetView>
  </sheetViews>
  <sheetFormatPr defaultRowHeight="12.75" x14ac:dyDescent="0.2"/>
  <cols>
    <col min="1" max="1" width="32.7109375" style="35" customWidth="1"/>
    <col min="2" max="2" width="10.7109375" style="35" customWidth="1"/>
    <col min="3" max="3" width="9.140625" style="35"/>
    <col min="4" max="4" width="21.28515625" style="12" customWidth="1"/>
    <col min="5" max="6" width="9.140625" style="35"/>
    <col min="7" max="7" width="8.28515625" style="35" customWidth="1"/>
    <col min="8" max="9" width="9.140625" style="35"/>
    <col min="10" max="10" width="7.85546875" style="35" customWidth="1"/>
    <col min="11" max="11" width="9.140625" style="35"/>
    <col min="12" max="12" width="8.5703125" style="35" customWidth="1"/>
    <col min="13" max="14" width="9.140625" style="35"/>
    <col min="15" max="15" width="9.140625" style="68"/>
    <col min="16" max="16384" width="9.140625" style="35"/>
  </cols>
  <sheetData>
    <row r="2" spans="1:16" ht="38.25" x14ac:dyDescent="0.2">
      <c r="A2" s="33" t="s">
        <v>183</v>
      </c>
      <c r="B2" s="33" t="s">
        <v>1</v>
      </c>
      <c r="C2" s="33" t="s">
        <v>2</v>
      </c>
      <c r="D2" s="81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 t="s">
        <v>10</v>
      </c>
      <c r="L2" s="33" t="s">
        <v>11</v>
      </c>
      <c r="M2" s="33" t="s">
        <v>12</v>
      </c>
      <c r="N2" s="33" t="s">
        <v>13</v>
      </c>
      <c r="O2" s="34" t="s">
        <v>14</v>
      </c>
    </row>
    <row r="3" spans="1:16" ht="14.25" customHeight="1" x14ac:dyDescent="0.2">
      <c r="A3" s="36" t="s">
        <v>116</v>
      </c>
      <c r="B3" s="37" t="s">
        <v>16</v>
      </c>
      <c r="C3" s="38">
        <v>0.75</v>
      </c>
      <c r="D3" s="39" t="s">
        <v>117</v>
      </c>
      <c r="E3" s="40">
        <v>10</v>
      </c>
      <c r="F3" s="41">
        <f t="shared" ref="F3:F34" si="0">E3/C3</f>
        <v>13.333333333333334</v>
      </c>
      <c r="G3" s="40"/>
      <c r="H3" s="40"/>
      <c r="I3" s="40"/>
      <c r="J3" s="40"/>
      <c r="K3" s="42"/>
      <c r="L3" s="42"/>
      <c r="M3" s="42"/>
      <c r="N3" s="42">
        <f t="shared" ref="N3:N34" si="1">SUM(I3:M3)</f>
        <v>0</v>
      </c>
      <c r="O3" s="43">
        <f>F3+G3+H3+N3</f>
        <v>13.333333333333334</v>
      </c>
    </row>
    <row r="4" spans="1:16" ht="14.25" customHeight="1" x14ac:dyDescent="0.2">
      <c r="A4" s="44" t="s">
        <v>156</v>
      </c>
      <c r="B4" s="45" t="s">
        <v>26</v>
      </c>
      <c r="C4" s="38">
        <v>0.98</v>
      </c>
      <c r="D4" s="39" t="s">
        <v>117</v>
      </c>
      <c r="E4" s="40">
        <v>8</v>
      </c>
      <c r="F4" s="41">
        <f t="shared" si="0"/>
        <v>8.1632653061224492</v>
      </c>
      <c r="G4" s="40"/>
      <c r="H4" s="40"/>
      <c r="I4" s="40"/>
      <c r="J4" s="40"/>
      <c r="K4" s="42"/>
      <c r="L4" s="42"/>
      <c r="M4" s="42"/>
      <c r="N4" s="42">
        <f t="shared" si="1"/>
        <v>0</v>
      </c>
      <c r="O4" s="43">
        <f>F4+SUM(G4:M4)</f>
        <v>8.1632653061224492</v>
      </c>
    </row>
    <row r="5" spans="1:16" ht="14.25" customHeight="1" x14ac:dyDescent="0.2">
      <c r="A5" s="36" t="s">
        <v>157</v>
      </c>
      <c r="B5" s="44" t="s">
        <v>51</v>
      </c>
      <c r="C5" s="38">
        <v>0.65</v>
      </c>
      <c r="D5" s="39" t="s">
        <v>117</v>
      </c>
      <c r="E5" s="40">
        <v>11</v>
      </c>
      <c r="F5" s="41">
        <f t="shared" si="0"/>
        <v>16.923076923076923</v>
      </c>
      <c r="G5" s="40"/>
      <c r="H5" s="40"/>
      <c r="I5" s="40"/>
      <c r="J5" s="40"/>
      <c r="K5" s="42"/>
      <c r="L5" s="42"/>
      <c r="M5" s="42"/>
      <c r="N5" s="42">
        <f t="shared" si="1"/>
        <v>0</v>
      </c>
      <c r="O5" s="43">
        <f>F5+SUM(G5:M5)</f>
        <v>16.923076923076923</v>
      </c>
    </row>
    <row r="6" spans="1:16" ht="14.25" customHeight="1" x14ac:dyDescent="0.2">
      <c r="A6" s="36" t="s">
        <v>140</v>
      </c>
      <c r="B6" s="44" t="s">
        <v>26</v>
      </c>
      <c r="C6" s="38">
        <v>0.75</v>
      </c>
      <c r="D6" s="36" t="s">
        <v>141</v>
      </c>
      <c r="E6" s="41">
        <v>7.15</v>
      </c>
      <c r="F6" s="41">
        <f t="shared" si="0"/>
        <v>9.5333333333333332</v>
      </c>
      <c r="G6" s="42"/>
      <c r="H6" s="42"/>
      <c r="I6" s="42"/>
      <c r="J6" s="42"/>
      <c r="K6" s="42"/>
      <c r="L6" s="42"/>
      <c r="M6" s="42"/>
      <c r="N6" s="42">
        <f t="shared" si="1"/>
        <v>0</v>
      </c>
      <c r="O6" s="43">
        <f>F6+G6+H6+N6</f>
        <v>9.5333333333333332</v>
      </c>
    </row>
    <row r="7" spans="1:16" ht="14.25" customHeight="1" x14ac:dyDescent="0.2">
      <c r="A7" s="46" t="s">
        <v>162</v>
      </c>
      <c r="B7" s="37" t="s">
        <v>66</v>
      </c>
      <c r="C7" s="38">
        <v>0.97</v>
      </c>
      <c r="D7" s="53" t="s">
        <v>163</v>
      </c>
      <c r="E7" s="41">
        <v>6</v>
      </c>
      <c r="F7" s="41">
        <f t="shared" si="0"/>
        <v>6.1855670103092786</v>
      </c>
      <c r="G7" s="42"/>
      <c r="H7" s="42"/>
      <c r="I7" s="40"/>
      <c r="J7" s="40"/>
      <c r="K7" s="42"/>
      <c r="L7" s="42"/>
      <c r="M7" s="42"/>
      <c r="N7" s="42">
        <f t="shared" si="1"/>
        <v>0</v>
      </c>
      <c r="O7" s="43">
        <f>F7+SUM(G7:M7)</f>
        <v>6.1855670103092786</v>
      </c>
    </row>
    <row r="8" spans="1:16" ht="14.25" customHeight="1" x14ac:dyDescent="0.2">
      <c r="A8" s="47" t="s">
        <v>133</v>
      </c>
      <c r="B8" s="47" t="s">
        <v>66</v>
      </c>
      <c r="C8" s="38">
        <v>1.2</v>
      </c>
      <c r="D8" s="53" t="s">
        <v>134</v>
      </c>
      <c r="E8" s="40">
        <v>5</v>
      </c>
      <c r="F8" s="41">
        <f t="shared" si="0"/>
        <v>4.166666666666667</v>
      </c>
      <c r="G8" s="40"/>
      <c r="H8" s="40"/>
      <c r="I8" s="40"/>
      <c r="J8" s="40"/>
      <c r="K8" s="42"/>
      <c r="L8" s="42"/>
      <c r="M8" s="42"/>
      <c r="N8" s="42">
        <f t="shared" si="1"/>
        <v>0</v>
      </c>
      <c r="O8" s="43">
        <f>F8+G8+H8+N8</f>
        <v>4.166666666666667</v>
      </c>
    </row>
    <row r="9" spans="1:16" ht="14.25" customHeight="1" x14ac:dyDescent="0.2">
      <c r="A9" s="47" t="s">
        <v>22</v>
      </c>
      <c r="B9" s="48" t="s">
        <v>16</v>
      </c>
      <c r="C9" s="38">
        <v>1</v>
      </c>
      <c r="D9" s="50" t="s">
        <v>17</v>
      </c>
      <c r="E9" s="41">
        <v>5</v>
      </c>
      <c r="F9" s="41">
        <f t="shared" si="0"/>
        <v>5</v>
      </c>
      <c r="G9" s="42"/>
      <c r="H9" s="42"/>
      <c r="I9" s="42"/>
      <c r="J9" s="42"/>
      <c r="K9" s="42"/>
      <c r="L9" s="42"/>
      <c r="M9" s="42"/>
      <c r="N9" s="42">
        <f t="shared" si="1"/>
        <v>0</v>
      </c>
      <c r="O9" s="43">
        <f t="shared" ref="O9:O22" si="2">F9+SUM(G9:M9)</f>
        <v>5</v>
      </c>
      <c r="P9" s="49"/>
    </row>
    <row r="10" spans="1:16" ht="14.25" customHeight="1" x14ac:dyDescent="0.2">
      <c r="A10" s="50" t="s">
        <v>15</v>
      </c>
      <c r="B10" s="45" t="s">
        <v>16</v>
      </c>
      <c r="C10" s="38">
        <v>0.8</v>
      </c>
      <c r="D10" s="50" t="s">
        <v>17</v>
      </c>
      <c r="E10" s="41">
        <v>10</v>
      </c>
      <c r="F10" s="41">
        <f t="shared" si="0"/>
        <v>12.5</v>
      </c>
      <c r="G10" s="42"/>
      <c r="H10" s="42"/>
      <c r="I10" s="42"/>
      <c r="J10" s="42"/>
      <c r="K10" s="42"/>
      <c r="L10" s="42"/>
      <c r="M10" s="42"/>
      <c r="N10" s="42">
        <f t="shared" si="1"/>
        <v>0</v>
      </c>
      <c r="O10" s="43">
        <f t="shared" si="2"/>
        <v>12.5</v>
      </c>
    </row>
    <row r="11" spans="1:16" ht="14.25" customHeight="1" x14ac:dyDescent="0.2">
      <c r="A11" s="50" t="s">
        <v>20</v>
      </c>
      <c r="B11" s="51" t="s">
        <v>21</v>
      </c>
      <c r="C11" s="38">
        <v>0.85</v>
      </c>
      <c r="D11" s="50" t="s">
        <v>17</v>
      </c>
      <c r="E11" s="41">
        <v>5</v>
      </c>
      <c r="F11" s="41">
        <f t="shared" si="0"/>
        <v>5.882352941176471</v>
      </c>
      <c r="G11" s="42"/>
      <c r="H11" s="42"/>
      <c r="I11" s="42"/>
      <c r="J11" s="42"/>
      <c r="K11" s="42"/>
      <c r="L11" s="42"/>
      <c r="M11" s="42"/>
      <c r="N11" s="42">
        <f t="shared" si="1"/>
        <v>0</v>
      </c>
      <c r="O11" s="43">
        <f t="shared" si="2"/>
        <v>5.882352941176471</v>
      </c>
      <c r="P11" s="49"/>
    </row>
    <row r="12" spans="1:16" ht="14.25" customHeight="1" x14ac:dyDescent="0.2">
      <c r="A12" s="50" t="s">
        <v>18</v>
      </c>
      <c r="B12" s="45" t="s">
        <v>16</v>
      </c>
      <c r="C12" s="38">
        <v>0.85</v>
      </c>
      <c r="D12" s="50" t="s">
        <v>17</v>
      </c>
      <c r="E12" s="41">
        <v>5</v>
      </c>
      <c r="F12" s="41">
        <f t="shared" si="0"/>
        <v>5.882352941176471</v>
      </c>
      <c r="G12" s="42"/>
      <c r="H12" s="42"/>
      <c r="I12" s="42"/>
      <c r="J12" s="42"/>
      <c r="K12" s="42"/>
      <c r="L12" s="42"/>
      <c r="M12" s="42"/>
      <c r="N12" s="42">
        <f t="shared" si="1"/>
        <v>0</v>
      </c>
      <c r="O12" s="43">
        <f t="shared" si="2"/>
        <v>5.882352941176471</v>
      </c>
      <c r="P12" s="49"/>
    </row>
    <row r="13" spans="1:16" ht="14.25" customHeight="1" x14ac:dyDescent="0.2">
      <c r="A13" s="50" t="s">
        <v>18</v>
      </c>
      <c r="B13" s="51" t="s">
        <v>19</v>
      </c>
      <c r="C13" s="38">
        <v>0.85</v>
      </c>
      <c r="D13" s="50" t="s">
        <v>17</v>
      </c>
      <c r="E13" s="41">
        <v>5</v>
      </c>
      <c r="F13" s="41">
        <f t="shared" si="0"/>
        <v>5.882352941176471</v>
      </c>
      <c r="G13" s="42"/>
      <c r="H13" s="42"/>
      <c r="I13" s="42"/>
      <c r="J13" s="42"/>
      <c r="K13" s="42"/>
      <c r="L13" s="42"/>
      <c r="M13" s="42"/>
      <c r="N13" s="42">
        <f t="shared" si="1"/>
        <v>0</v>
      </c>
      <c r="O13" s="43">
        <f t="shared" si="2"/>
        <v>5.882352941176471</v>
      </c>
      <c r="P13" s="49"/>
    </row>
    <row r="14" spans="1:16" ht="14.25" customHeight="1" x14ac:dyDescent="0.2">
      <c r="A14" s="36" t="s">
        <v>119</v>
      </c>
      <c r="B14" s="44" t="s">
        <v>16</v>
      </c>
      <c r="C14" s="38">
        <v>0.86</v>
      </c>
      <c r="D14" s="50" t="s">
        <v>17</v>
      </c>
      <c r="E14" s="41">
        <v>5</v>
      </c>
      <c r="F14" s="41">
        <f t="shared" si="0"/>
        <v>5.8139534883720927</v>
      </c>
      <c r="G14" s="42"/>
      <c r="H14" s="42"/>
      <c r="I14" s="42"/>
      <c r="J14" s="42"/>
      <c r="K14" s="42"/>
      <c r="L14" s="42"/>
      <c r="M14" s="42"/>
      <c r="N14" s="42">
        <f t="shared" si="1"/>
        <v>0</v>
      </c>
      <c r="O14" s="43">
        <f t="shared" si="2"/>
        <v>5.8139534883720927</v>
      </c>
    </row>
    <row r="15" spans="1:16" ht="14.25" customHeight="1" x14ac:dyDescent="0.2">
      <c r="A15" s="52" t="s">
        <v>120</v>
      </c>
      <c r="B15" s="37" t="s">
        <v>16</v>
      </c>
      <c r="C15" s="38">
        <v>0.86</v>
      </c>
      <c r="D15" s="50" t="s">
        <v>17</v>
      </c>
      <c r="E15" s="41">
        <v>5</v>
      </c>
      <c r="F15" s="41">
        <f t="shared" si="0"/>
        <v>5.8139534883720927</v>
      </c>
      <c r="G15" s="42"/>
      <c r="H15" s="42"/>
      <c r="I15" s="42"/>
      <c r="J15" s="42"/>
      <c r="K15" s="42"/>
      <c r="L15" s="42"/>
      <c r="M15" s="42"/>
      <c r="N15" s="42">
        <f t="shared" si="1"/>
        <v>0</v>
      </c>
      <c r="O15" s="43">
        <f t="shared" si="2"/>
        <v>5.8139534883720927</v>
      </c>
    </row>
    <row r="16" spans="1:16" ht="14.25" customHeight="1" x14ac:dyDescent="0.2">
      <c r="A16" s="37" t="s">
        <v>118</v>
      </c>
      <c r="B16" s="37" t="s">
        <v>16</v>
      </c>
      <c r="C16" s="38">
        <v>0.86</v>
      </c>
      <c r="D16" s="50" t="s">
        <v>17</v>
      </c>
      <c r="E16" s="41">
        <v>5</v>
      </c>
      <c r="F16" s="41">
        <f t="shared" si="0"/>
        <v>5.8139534883720927</v>
      </c>
      <c r="G16" s="42"/>
      <c r="H16" s="42"/>
      <c r="I16" s="42"/>
      <c r="J16" s="42"/>
      <c r="K16" s="42"/>
      <c r="L16" s="42"/>
      <c r="M16" s="42"/>
      <c r="N16" s="42">
        <f t="shared" si="1"/>
        <v>0</v>
      </c>
      <c r="O16" s="43">
        <f t="shared" si="2"/>
        <v>5.8139534883720927</v>
      </c>
    </row>
    <row r="17" spans="1:16" ht="14.25" customHeight="1" x14ac:dyDescent="0.2">
      <c r="A17" s="50" t="s">
        <v>23</v>
      </c>
      <c r="B17" s="51" t="s">
        <v>19</v>
      </c>
      <c r="C17" s="38">
        <v>0.74</v>
      </c>
      <c r="D17" s="50" t="s">
        <v>24</v>
      </c>
      <c r="E17" s="41">
        <v>5</v>
      </c>
      <c r="F17" s="41">
        <f t="shared" si="0"/>
        <v>6.756756756756757</v>
      </c>
      <c r="G17" s="42"/>
      <c r="H17" s="42"/>
      <c r="I17" s="42"/>
      <c r="J17" s="42"/>
      <c r="K17" s="42"/>
      <c r="L17" s="42"/>
      <c r="M17" s="42"/>
      <c r="N17" s="42">
        <f t="shared" si="1"/>
        <v>0</v>
      </c>
      <c r="O17" s="43">
        <f t="shared" si="2"/>
        <v>6.756756756756757</v>
      </c>
      <c r="P17" s="49"/>
    </row>
    <row r="18" spans="1:16" ht="14.25" customHeight="1" x14ac:dyDescent="0.2">
      <c r="A18" s="50" t="s">
        <v>28</v>
      </c>
      <c r="B18" s="45" t="s">
        <v>26</v>
      </c>
      <c r="C18" s="38">
        <v>0.7</v>
      </c>
      <c r="D18" s="50" t="s">
        <v>27</v>
      </c>
      <c r="E18" s="41">
        <v>5</v>
      </c>
      <c r="F18" s="41">
        <f t="shared" si="0"/>
        <v>7.1428571428571432</v>
      </c>
      <c r="G18" s="42"/>
      <c r="H18" s="42"/>
      <c r="I18" s="42"/>
      <c r="J18" s="42"/>
      <c r="K18" s="42"/>
      <c r="L18" s="42"/>
      <c r="M18" s="42"/>
      <c r="N18" s="42">
        <f t="shared" si="1"/>
        <v>0</v>
      </c>
      <c r="O18" s="43">
        <f t="shared" si="2"/>
        <v>7.1428571428571432</v>
      </c>
      <c r="P18" s="49"/>
    </row>
    <row r="19" spans="1:16" ht="14.25" customHeight="1" x14ac:dyDescent="0.2">
      <c r="A19" s="50" t="s">
        <v>29</v>
      </c>
      <c r="B19" s="45" t="s">
        <v>26</v>
      </c>
      <c r="C19" s="38">
        <v>0.7</v>
      </c>
      <c r="D19" s="50" t="s">
        <v>27</v>
      </c>
      <c r="E19" s="41">
        <v>5</v>
      </c>
      <c r="F19" s="41">
        <f t="shared" si="0"/>
        <v>7.1428571428571432</v>
      </c>
      <c r="G19" s="42"/>
      <c r="H19" s="42"/>
      <c r="I19" s="42"/>
      <c r="J19" s="42"/>
      <c r="K19" s="42"/>
      <c r="L19" s="42"/>
      <c r="M19" s="42"/>
      <c r="N19" s="42">
        <f t="shared" si="1"/>
        <v>0</v>
      </c>
      <c r="O19" s="43">
        <f t="shared" si="2"/>
        <v>7.1428571428571432</v>
      </c>
      <c r="P19" s="49"/>
    </row>
    <row r="20" spans="1:16" ht="14.25" customHeight="1" x14ac:dyDescent="0.2">
      <c r="A20" s="50" t="s">
        <v>30</v>
      </c>
      <c r="B20" s="45" t="s">
        <v>26</v>
      </c>
      <c r="C20" s="38">
        <v>0.7</v>
      </c>
      <c r="D20" s="50" t="s">
        <v>27</v>
      </c>
      <c r="E20" s="41">
        <v>5</v>
      </c>
      <c r="F20" s="41">
        <f t="shared" si="0"/>
        <v>7.1428571428571432</v>
      </c>
      <c r="G20" s="42"/>
      <c r="H20" s="42"/>
      <c r="I20" s="42"/>
      <c r="J20" s="42"/>
      <c r="K20" s="42"/>
      <c r="L20" s="42"/>
      <c r="M20" s="42"/>
      <c r="N20" s="42">
        <f t="shared" si="1"/>
        <v>0</v>
      </c>
      <c r="O20" s="43">
        <f t="shared" si="2"/>
        <v>7.1428571428571432</v>
      </c>
      <c r="P20" s="49"/>
    </row>
    <row r="21" spans="1:16" ht="24.75" customHeight="1" x14ac:dyDescent="0.2">
      <c r="A21" s="50" t="s">
        <v>25</v>
      </c>
      <c r="B21" s="45" t="s">
        <v>26</v>
      </c>
      <c r="C21" s="38">
        <v>0.96</v>
      </c>
      <c r="D21" s="50" t="s">
        <v>27</v>
      </c>
      <c r="E21" s="41">
        <v>5</v>
      </c>
      <c r="F21" s="41">
        <f t="shared" si="0"/>
        <v>5.2083333333333339</v>
      </c>
      <c r="G21" s="42"/>
      <c r="H21" s="42"/>
      <c r="I21" s="42"/>
      <c r="J21" s="42"/>
      <c r="K21" s="42"/>
      <c r="L21" s="42"/>
      <c r="M21" s="42"/>
      <c r="N21" s="42">
        <f t="shared" si="1"/>
        <v>0</v>
      </c>
      <c r="O21" s="43">
        <f t="shared" si="2"/>
        <v>5.2083333333333339</v>
      </c>
      <c r="P21" s="49"/>
    </row>
    <row r="22" spans="1:16" ht="14.25" customHeight="1" x14ac:dyDescent="0.2">
      <c r="A22" s="53" t="s">
        <v>160</v>
      </c>
      <c r="B22" s="54" t="s">
        <v>26</v>
      </c>
      <c r="C22" s="38">
        <v>0.75</v>
      </c>
      <c r="D22" s="53" t="s">
        <v>161</v>
      </c>
      <c r="E22" s="40">
        <v>5</v>
      </c>
      <c r="F22" s="41">
        <f t="shared" si="0"/>
        <v>6.666666666666667</v>
      </c>
      <c r="G22" s="42"/>
      <c r="H22" s="40"/>
      <c r="I22" s="40"/>
      <c r="J22" s="40"/>
      <c r="K22" s="42"/>
      <c r="L22" s="42"/>
      <c r="M22" s="42"/>
      <c r="N22" s="42">
        <f t="shared" si="1"/>
        <v>0</v>
      </c>
      <c r="O22" s="43">
        <f t="shared" si="2"/>
        <v>6.666666666666667</v>
      </c>
    </row>
    <row r="23" spans="1:16" ht="14.25" customHeight="1" x14ac:dyDescent="0.2">
      <c r="A23" s="44" t="s">
        <v>158</v>
      </c>
      <c r="B23" s="45" t="s">
        <v>26</v>
      </c>
      <c r="C23" s="38">
        <v>0.97</v>
      </c>
      <c r="D23" s="50" t="s">
        <v>159</v>
      </c>
      <c r="E23" s="41">
        <v>5</v>
      </c>
      <c r="F23" s="41">
        <f t="shared" si="0"/>
        <v>5.1546391752577323</v>
      </c>
      <c r="G23" s="42"/>
      <c r="H23" s="42"/>
      <c r="I23" s="42"/>
      <c r="J23" s="42"/>
      <c r="K23" s="42"/>
      <c r="L23" s="42"/>
      <c r="M23" s="42"/>
      <c r="N23" s="42">
        <f t="shared" si="1"/>
        <v>0</v>
      </c>
      <c r="O23" s="43">
        <f>F23+G23+H23+N23</f>
        <v>5.1546391752577323</v>
      </c>
    </row>
    <row r="24" spans="1:16" ht="14.25" customHeight="1" x14ac:dyDescent="0.2">
      <c r="A24" s="50" t="s">
        <v>110</v>
      </c>
      <c r="B24" s="45" t="s">
        <v>59</v>
      </c>
      <c r="C24" s="38">
        <v>0.73</v>
      </c>
      <c r="D24" s="50" t="s">
        <v>111</v>
      </c>
      <c r="E24" s="41">
        <v>6</v>
      </c>
      <c r="F24" s="41">
        <f t="shared" si="0"/>
        <v>8.2191780821917817</v>
      </c>
      <c r="G24" s="42"/>
      <c r="H24" s="42"/>
      <c r="I24" s="42"/>
      <c r="J24" s="42"/>
      <c r="K24" s="42"/>
      <c r="L24" s="42"/>
      <c r="M24" s="42"/>
      <c r="N24" s="42">
        <f t="shared" si="1"/>
        <v>0</v>
      </c>
      <c r="O24" s="43">
        <f>F24+G24+H24+N24</f>
        <v>8.2191780821917817</v>
      </c>
      <c r="P24" s="49"/>
    </row>
    <row r="25" spans="1:16" ht="14.25" customHeight="1" x14ac:dyDescent="0.2">
      <c r="A25" s="36" t="s">
        <v>33</v>
      </c>
      <c r="B25" s="37" t="s">
        <v>16</v>
      </c>
      <c r="C25" s="38">
        <v>1.1499999999999999</v>
      </c>
      <c r="D25" s="50" t="s">
        <v>32</v>
      </c>
      <c r="E25" s="41">
        <v>7</v>
      </c>
      <c r="F25" s="41">
        <f t="shared" si="0"/>
        <v>6.0869565217391308</v>
      </c>
      <c r="G25" s="42"/>
      <c r="H25" s="42"/>
      <c r="I25" s="42"/>
      <c r="J25" s="42"/>
      <c r="K25" s="42"/>
      <c r="L25" s="42"/>
      <c r="M25" s="42"/>
      <c r="N25" s="42">
        <f t="shared" si="1"/>
        <v>0</v>
      </c>
      <c r="O25" s="43">
        <f t="shared" ref="O25:O41" si="3">F25+SUM(G25:M25)</f>
        <v>6.0869565217391308</v>
      </c>
      <c r="P25" s="49"/>
    </row>
    <row r="26" spans="1:16" ht="14.25" customHeight="1" x14ac:dyDescent="0.2">
      <c r="A26" s="46" t="s">
        <v>33</v>
      </c>
      <c r="B26" s="37" t="s">
        <v>16</v>
      </c>
      <c r="C26" s="38">
        <v>1.1499999999999999</v>
      </c>
      <c r="D26" s="50" t="s">
        <v>32</v>
      </c>
      <c r="E26" s="41">
        <v>8</v>
      </c>
      <c r="F26" s="41">
        <f t="shared" si="0"/>
        <v>6.9565217391304355</v>
      </c>
      <c r="G26" s="42"/>
      <c r="H26" s="42"/>
      <c r="I26" s="42"/>
      <c r="J26" s="42"/>
      <c r="K26" s="42"/>
      <c r="L26" s="42"/>
      <c r="M26" s="42"/>
      <c r="N26" s="42">
        <f t="shared" si="1"/>
        <v>0</v>
      </c>
      <c r="O26" s="43">
        <f t="shared" si="3"/>
        <v>6.9565217391304355</v>
      </c>
      <c r="P26" s="49"/>
    </row>
    <row r="27" spans="1:16" ht="14.25" customHeight="1" x14ac:dyDescent="0.2">
      <c r="A27" s="55" t="s">
        <v>31</v>
      </c>
      <c r="B27" s="45" t="s">
        <v>16</v>
      </c>
      <c r="C27" s="38">
        <v>1.2</v>
      </c>
      <c r="D27" s="50" t="s">
        <v>32</v>
      </c>
      <c r="E27" s="41">
        <v>9</v>
      </c>
      <c r="F27" s="41">
        <f t="shared" si="0"/>
        <v>7.5</v>
      </c>
      <c r="G27" s="42"/>
      <c r="H27" s="42"/>
      <c r="I27" s="42"/>
      <c r="J27" s="42"/>
      <c r="K27" s="42"/>
      <c r="L27" s="42"/>
      <c r="M27" s="42"/>
      <c r="N27" s="42">
        <f t="shared" si="1"/>
        <v>0</v>
      </c>
      <c r="O27" s="43">
        <f t="shared" si="3"/>
        <v>7.5</v>
      </c>
      <c r="P27" s="49"/>
    </row>
    <row r="28" spans="1:16" ht="14.25" customHeight="1" x14ac:dyDescent="0.2">
      <c r="A28" s="50" t="s">
        <v>31</v>
      </c>
      <c r="B28" s="51" t="s">
        <v>19</v>
      </c>
      <c r="C28" s="56">
        <v>1.2</v>
      </c>
      <c r="D28" s="50" t="s">
        <v>32</v>
      </c>
      <c r="E28" s="41">
        <v>4</v>
      </c>
      <c r="F28" s="41">
        <f t="shared" si="0"/>
        <v>3.3333333333333335</v>
      </c>
      <c r="G28" s="57"/>
      <c r="H28" s="42"/>
      <c r="I28" s="42"/>
      <c r="J28" s="42"/>
      <c r="K28" s="42"/>
      <c r="L28" s="42"/>
      <c r="M28" s="42"/>
      <c r="N28" s="42">
        <f t="shared" si="1"/>
        <v>0</v>
      </c>
      <c r="O28" s="43">
        <f t="shared" si="3"/>
        <v>3.3333333333333335</v>
      </c>
      <c r="P28" s="49"/>
    </row>
    <row r="29" spans="1:16" ht="14.25" customHeight="1" x14ac:dyDescent="0.2">
      <c r="A29" s="58" t="s">
        <v>149</v>
      </c>
      <c r="B29" s="59" t="s">
        <v>16</v>
      </c>
      <c r="C29" s="38">
        <v>0.55000000000000004</v>
      </c>
      <c r="D29" s="53" t="s">
        <v>35</v>
      </c>
      <c r="E29" s="41">
        <v>2</v>
      </c>
      <c r="F29" s="41">
        <f t="shared" si="0"/>
        <v>3.6363636363636362</v>
      </c>
      <c r="G29" s="42"/>
      <c r="H29" s="42"/>
      <c r="I29" s="40"/>
      <c r="J29" s="40"/>
      <c r="K29" s="42"/>
      <c r="L29" s="42"/>
      <c r="M29" s="42"/>
      <c r="N29" s="42">
        <f t="shared" si="1"/>
        <v>0</v>
      </c>
      <c r="O29" s="43">
        <f t="shared" si="3"/>
        <v>3.6363636363636362</v>
      </c>
    </row>
    <row r="30" spans="1:16" ht="14.25" customHeight="1" x14ac:dyDescent="0.2">
      <c r="A30" s="36" t="s">
        <v>151</v>
      </c>
      <c r="B30" s="37" t="s">
        <v>51</v>
      </c>
      <c r="C30" s="38">
        <v>0.5</v>
      </c>
      <c r="D30" s="53" t="s">
        <v>35</v>
      </c>
      <c r="E30" s="41">
        <v>3</v>
      </c>
      <c r="F30" s="41">
        <f t="shared" si="0"/>
        <v>6</v>
      </c>
      <c r="G30" s="42"/>
      <c r="H30" s="42"/>
      <c r="I30" s="40"/>
      <c r="J30" s="40"/>
      <c r="K30" s="42"/>
      <c r="L30" s="42"/>
      <c r="M30" s="42"/>
      <c r="N30" s="42">
        <f t="shared" si="1"/>
        <v>0</v>
      </c>
      <c r="O30" s="43">
        <f t="shared" si="3"/>
        <v>6</v>
      </c>
    </row>
    <row r="31" spans="1:16" ht="14.25" customHeight="1" x14ac:dyDescent="0.2">
      <c r="A31" s="46" t="s">
        <v>152</v>
      </c>
      <c r="B31" s="37" t="s">
        <v>16</v>
      </c>
      <c r="C31" s="38">
        <v>0.5</v>
      </c>
      <c r="D31" s="53" t="s">
        <v>35</v>
      </c>
      <c r="E31" s="41">
        <v>45</v>
      </c>
      <c r="F31" s="41">
        <f t="shared" si="0"/>
        <v>90</v>
      </c>
      <c r="G31" s="42"/>
      <c r="H31" s="42"/>
      <c r="I31" s="40"/>
      <c r="J31" s="40"/>
      <c r="K31" s="42"/>
      <c r="L31" s="42"/>
      <c r="M31" s="42"/>
      <c r="N31" s="42">
        <f t="shared" si="1"/>
        <v>0</v>
      </c>
      <c r="O31" s="43">
        <f t="shared" si="3"/>
        <v>90</v>
      </c>
    </row>
    <row r="32" spans="1:16" ht="24.75" customHeight="1" x14ac:dyDescent="0.2">
      <c r="A32" s="36" t="s">
        <v>153</v>
      </c>
      <c r="B32" s="37" t="s">
        <v>51</v>
      </c>
      <c r="C32" s="38">
        <v>0.5</v>
      </c>
      <c r="D32" s="53" t="s">
        <v>35</v>
      </c>
      <c r="E32" s="41">
        <v>45</v>
      </c>
      <c r="F32" s="41">
        <f t="shared" si="0"/>
        <v>90</v>
      </c>
      <c r="G32" s="42"/>
      <c r="H32" s="42"/>
      <c r="I32" s="40"/>
      <c r="J32" s="40"/>
      <c r="K32" s="42"/>
      <c r="L32" s="42"/>
      <c r="M32" s="42"/>
      <c r="N32" s="42">
        <f t="shared" si="1"/>
        <v>0</v>
      </c>
      <c r="O32" s="43">
        <f t="shared" si="3"/>
        <v>90</v>
      </c>
    </row>
    <row r="33" spans="1:16" ht="14.25" customHeight="1" x14ac:dyDescent="0.2">
      <c r="A33" s="60" t="s">
        <v>88</v>
      </c>
      <c r="B33" s="58" t="s">
        <v>51</v>
      </c>
      <c r="C33" s="61">
        <v>0.83</v>
      </c>
      <c r="D33" s="47" t="s">
        <v>35</v>
      </c>
      <c r="E33" s="41">
        <v>12</v>
      </c>
      <c r="F33" s="41">
        <f t="shared" si="0"/>
        <v>14.457831325301205</v>
      </c>
      <c r="G33" s="42"/>
      <c r="H33" s="42"/>
      <c r="I33" s="40"/>
      <c r="J33" s="40"/>
      <c r="K33" s="42"/>
      <c r="L33" s="42"/>
      <c r="M33" s="42"/>
      <c r="N33" s="42">
        <f t="shared" si="1"/>
        <v>0</v>
      </c>
      <c r="O33" s="43">
        <f t="shared" si="3"/>
        <v>14.457831325301205</v>
      </c>
      <c r="P33" s="49"/>
    </row>
    <row r="34" spans="1:16" ht="21.75" customHeight="1" x14ac:dyDescent="0.2">
      <c r="A34" s="50" t="s">
        <v>34</v>
      </c>
      <c r="B34" s="45" t="s">
        <v>16</v>
      </c>
      <c r="C34" s="38">
        <v>0.83</v>
      </c>
      <c r="D34" s="50" t="s">
        <v>35</v>
      </c>
      <c r="E34" s="41">
        <v>7</v>
      </c>
      <c r="F34" s="41">
        <f t="shared" si="0"/>
        <v>8.4337349397590362</v>
      </c>
      <c r="G34" s="42"/>
      <c r="H34" s="42"/>
      <c r="I34" s="42"/>
      <c r="J34" s="42"/>
      <c r="K34" s="42"/>
      <c r="L34" s="42"/>
      <c r="M34" s="42"/>
      <c r="N34" s="42">
        <f t="shared" si="1"/>
        <v>0</v>
      </c>
      <c r="O34" s="43">
        <f t="shared" si="3"/>
        <v>8.4337349397590362</v>
      </c>
      <c r="P34" s="49"/>
    </row>
    <row r="35" spans="1:16" ht="24" customHeight="1" x14ac:dyDescent="0.2">
      <c r="A35" s="46" t="s">
        <v>150</v>
      </c>
      <c r="B35" s="37" t="s">
        <v>51</v>
      </c>
      <c r="C35" s="38">
        <v>0.83</v>
      </c>
      <c r="D35" s="53" t="s">
        <v>35</v>
      </c>
      <c r="E35" s="41">
        <v>5.5</v>
      </c>
      <c r="F35" s="41">
        <f t="shared" ref="F35:F53" si="4">E35/C35</f>
        <v>6.6265060240963862</v>
      </c>
      <c r="G35" s="42"/>
      <c r="H35" s="42"/>
      <c r="I35" s="40"/>
      <c r="J35" s="40"/>
      <c r="K35" s="42"/>
      <c r="L35" s="42"/>
      <c r="M35" s="42"/>
      <c r="N35" s="42">
        <f t="shared" ref="N35:N59" si="5">SUM(I35:M35)</f>
        <v>0</v>
      </c>
      <c r="O35" s="43">
        <f t="shared" si="3"/>
        <v>6.6265060240963862</v>
      </c>
    </row>
    <row r="36" spans="1:16" ht="24" customHeight="1" x14ac:dyDescent="0.2">
      <c r="A36" s="55" t="s">
        <v>36</v>
      </c>
      <c r="B36" s="45" t="s">
        <v>16</v>
      </c>
      <c r="C36" s="38">
        <v>0.73</v>
      </c>
      <c r="D36" s="50" t="s">
        <v>37</v>
      </c>
      <c r="E36" s="41">
        <v>12.5</v>
      </c>
      <c r="F36" s="41">
        <f t="shared" si="4"/>
        <v>17.123287671232877</v>
      </c>
      <c r="G36" s="42"/>
      <c r="H36" s="42"/>
      <c r="I36" s="42"/>
      <c r="J36" s="42"/>
      <c r="K36" s="42"/>
      <c r="L36" s="42"/>
      <c r="M36" s="42"/>
      <c r="N36" s="42">
        <f t="shared" si="5"/>
        <v>0</v>
      </c>
      <c r="O36" s="43">
        <f t="shared" si="3"/>
        <v>17.123287671232877</v>
      </c>
      <c r="P36" s="49"/>
    </row>
    <row r="37" spans="1:16" ht="24" customHeight="1" x14ac:dyDescent="0.2">
      <c r="A37" s="50" t="s">
        <v>38</v>
      </c>
      <c r="B37" s="45" t="s">
        <v>16</v>
      </c>
      <c r="C37" s="38">
        <v>0.93</v>
      </c>
      <c r="D37" s="50" t="s">
        <v>37</v>
      </c>
      <c r="E37" s="41">
        <v>11.5</v>
      </c>
      <c r="F37" s="41">
        <f t="shared" si="4"/>
        <v>12.365591397849462</v>
      </c>
      <c r="G37" s="42"/>
      <c r="H37" s="42"/>
      <c r="I37" s="42"/>
      <c r="J37" s="42"/>
      <c r="K37" s="42"/>
      <c r="L37" s="42"/>
      <c r="M37" s="42"/>
      <c r="N37" s="42">
        <f t="shared" si="5"/>
        <v>0</v>
      </c>
      <c r="O37" s="43">
        <f t="shared" si="3"/>
        <v>12.365591397849462</v>
      </c>
      <c r="P37" s="49"/>
    </row>
    <row r="38" spans="1:16" ht="14.25" customHeight="1" x14ac:dyDescent="0.2">
      <c r="A38" s="50" t="s">
        <v>39</v>
      </c>
      <c r="B38" s="62" t="s">
        <v>16</v>
      </c>
      <c r="C38" s="38">
        <v>0.73</v>
      </c>
      <c r="D38" s="50" t="s">
        <v>37</v>
      </c>
      <c r="E38" s="41">
        <v>14.5</v>
      </c>
      <c r="F38" s="41">
        <f t="shared" si="4"/>
        <v>19.863013698630137</v>
      </c>
      <c r="G38" s="42"/>
      <c r="H38" s="42"/>
      <c r="I38" s="42"/>
      <c r="J38" s="42"/>
      <c r="K38" s="42"/>
      <c r="L38" s="42"/>
      <c r="M38" s="42"/>
      <c r="N38" s="42">
        <f t="shared" si="5"/>
        <v>0</v>
      </c>
      <c r="O38" s="43">
        <f t="shared" si="3"/>
        <v>19.863013698630137</v>
      </c>
      <c r="P38" s="49"/>
    </row>
    <row r="39" spans="1:16" ht="23.25" customHeight="1" x14ac:dyDescent="0.2">
      <c r="A39" s="50" t="s">
        <v>40</v>
      </c>
      <c r="B39" s="62" t="s">
        <v>16</v>
      </c>
      <c r="C39" s="38">
        <v>1</v>
      </c>
      <c r="D39" s="55" t="s">
        <v>41</v>
      </c>
      <c r="E39" s="41">
        <v>26.2</v>
      </c>
      <c r="F39" s="41">
        <f t="shared" si="4"/>
        <v>26.2</v>
      </c>
      <c r="G39" s="42"/>
      <c r="H39" s="42"/>
      <c r="I39" s="42"/>
      <c r="J39" s="42"/>
      <c r="K39" s="42"/>
      <c r="L39" s="42"/>
      <c r="M39" s="42"/>
      <c r="N39" s="42">
        <f t="shared" si="5"/>
        <v>0</v>
      </c>
      <c r="O39" s="43">
        <f t="shared" si="3"/>
        <v>26.2</v>
      </c>
      <c r="P39" s="49"/>
    </row>
    <row r="40" spans="1:16" ht="15.75" customHeight="1" x14ac:dyDescent="0.2">
      <c r="A40" s="48" t="s">
        <v>148</v>
      </c>
      <c r="B40" s="45" t="s">
        <v>16</v>
      </c>
      <c r="C40" s="38">
        <v>0.53</v>
      </c>
      <c r="D40" s="50" t="s">
        <v>122</v>
      </c>
      <c r="E40" s="40">
        <v>12.15</v>
      </c>
      <c r="F40" s="41">
        <f t="shared" si="4"/>
        <v>22.924528301886792</v>
      </c>
      <c r="G40" s="42"/>
      <c r="H40" s="40"/>
      <c r="I40" s="40"/>
      <c r="J40" s="40"/>
      <c r="K40" s="42"/>
      <c r="L40" s="42"/>
      <c r="M40" s="42"/>
      <c r="N40" s="42">
        <f t="shared" si="5"/>
        <v>0</v>
      </c>
      <c r="O40" s="43">
        <f t="shared" si="3"/>
        <v>22.924528301886792</v>
      </c>
    </row>
    <row r="41" spans="1:16" ht="15.75" customHeight="1" x14ac:dyDescent="0.2">
      <c r="A41" s="47" t="s">
        <v>121</v>
      </c>
      <c r="B41" s="48" t="s">
        <v>51</v>
      </c>
      <c r="C41" s="38">
        <v>0.53</v>
      </c>
      <c r="D41" s="50" t="s">
        <v>122</v>
      </c>
      <c r="E41" s="40">
        <v>28.6</v>
      </c>
      <c r="F41" s="41">
        <f t="shared" si="4"/>
        <v>53.962264150943398</v>
      </c>
      <c r="G41" s="40"/>
      <c r="H41" s="40"/>
      <c r="I41" s="40"/>
      <c r="J41" s="40"/>
      <c r="K41" s="42"/>
      <c r="L41" s="42"/>
      <c r="M41" s="42"/>
      <c r="N41" s="42">
        <f t="shared" si="5"/>
        <v>0</v>
      </c>
      <c r="O41" s="43">
        <f t="shared" si="3"/>
        <v>53.962264150943398</v>
      </c>
    </row>
    <row r="42" spans="1:16" ht="14.25" customHeight="1" x14ac:dyDescent="0.2">
      <c r="A42" s="47" t="s">
        <v>108</v>
      </c>
      <c r="B42" s="48" t="s">
        <v>16</v>
      </c>
      <c r="C42" s="38">
        <v>0.74</v>
      </c>
      <c r="D42" s="39" t="s">
        <v>109</v>
      </c>
      <c r="E42" s="40"/>
      <c r="F42" s="41">
        <f t="shared" si="4"/>
        <v>0</v>
      </c>
      <c r="G42" s="42"/>
      <c r="H42" s="40"/>
      <c r="I42" s="40"/>
      <c r="J42" s="40"/>
      <c r="K42" s="42"/>
      <c r="L42" s="42"/>
      <c r="M42" s="42"/>
      <c r="N42" s="42">
        <f t="shared" si="5"/>
        <v>0</v>
      </c>
      <c r="O42" s="43">
        <f>F42+G42+H42+N42</f>
        <v>0</v>
      </c>
      <c r="P42" s="49"/>
    </row>
    <row r="43" spans="1:16" ht="14.25" customHeight="1" x14ac:dyDescent="0.2">
      <c r="A43" s="55" t="s">
        <v>42</v>
      </c>
      <c r="B43" s="45" t="s">
        <v>16</v>
      </c>
      <c r="C43" s="38">
        <v>0.65</v>
      </c>
      <c r="D43" s="50" t="s">
        <v>43</v>
      </c>
      <c r="E43" s="41">
        <v>7.5</v>
      </c>
      <c r="F43" s="41">
        <f t="shared" si="4"/>
        <v>11.538461538461538</v>
      </c>
      <c r="G43" s="42"/>
      <c r="H43" s="42"/>
      <c r="I43" s="42"/>
      <c r="J43" s="42"/>
      <c r="K43" s="42"/>
      <c r="L43" s="42"/>
      <c r="M43" s="42"/>
      <c r="N43" s="42">
        <f t="shared" si="5"/>
        <v>0</v>
      </c>
      <c r="O43" s="43">
        <f>F43+SUM(G43:M43)</f>
        <v>11.538461538461538</v>
      </c>
      <c r="P43" s="49"/>
    </row>
    <row r="44" spans="1:16" ht="14.25" customHeight="1" x14ac:dyDescent="0.2">
      <c r="A44" s="55" t="s">
        <v>44</v>
      </c>
      <c r="B44" s="45" t="s">
        <v>16</v>
      </c>
      <c r="C44" s="38">
        <v>0.93</v>
      </c>
      <c r="D44" s="50" t="s">
        <v>43</v>
      </c>
      <c r="E44" s="41">
        <v>7.5</v>
      </c>
      <c r="F44" s="41">
        <f t="shared" si="4"/>
        <v>8.064516129032258</v>
      </c>
      <c r="G44" s="42"/>
      <c r="H44" s="42"/>
      <c r="I44" s="42"/>
      <c r="J44" s="42"/>
      <c r="K44" s="42"/>
      <c r="L44" s="42"/>
      <c r="M44" s="42"/>
      <c r="N44" s="42">
        <f t="shared" si="5"/>
        <v>0</v>
      </c>
      <c r="O44" s="43">
        <f>F44+SUM(G44:M44)</f>
        <v>8.064516129032258</v>
      </c>
      <c r="P44" s="49"/>
    </row>
    <row r="45" spans="1:16" ht="14.25" customHeight="1" x14ac:dyDescent="0.2">
      <c r="A45" s="55" t="s">
        <v>45</v>
      </c>
      <c r="B45" s="45" t="s">
        <v>16</v>
      </c>
      <c r="C45" s="38">
        <v>0.65</v>
      </c>
      <c r="D45" s="50" t="s">
        <v>43</v>
      </c>
      <c r="E45" s="41">
        <v>7.5</v>
      </c>
      <c r="F45" s="41">
        <f t="shared" si="4"/>
        <v>11.538461538461538</v>
      </c>
      <c r="G45" s="42"/>
      <c r="H45" s="42"/>
      <c r="I45" s="42"/>
      <c r="J45" s="42"/>
      <c r="K45" s="42"/>
      <c r="L45" s="42"/>
      <c r="M45" s="42"/>
      <c r="N45" s="42">
        <f t="shared" si="5"/>
        <v>0</v>
      </c>
      <c r="O45" s="43">
        <f>F45+G45+H45+N45</f>
        <v>11.538461538461538</v>
      </c>
      <c r="P45" s="49"/>
    </row>
    <row r="46" spans="1:16" ht="14.25" customHeight="1" x14ac:dyDescent="0.2">
      <c r="A46" s="39" t="s">
        <v>49</v>
      </c>
      <c r="B46" s="63" t="s">
        <v>16</v>
      </c>
      <c r="C46" s="38">
        <v>0.60299999999999998</v>
      </c>
      <c r="D46" s="50" t="s">
        <v>47</v>
      </c>
      <c r="E46" s="41">
        <v>7</v>
      </c>
      <c r="F46" s="41">
        <f t="shared" si="4"/>
        <v>11.608623548922056</v>
      </c>
      <c r="G46" s="42"/>
      <c r="H46" s="42"/>
      <c r="I46" s="42"/>
      <c r="J46" s="42"/>
      <c r="K46" s="42"/>
      <c r="L46" s="42"/>
      <c r="M46" s="42"/>
      <c r="N46" s="42">
        <f t="shared" si="5"/>
        <v>0</v>
      </c>
      <c r="O46" s="43">
        <f>F46+G46+H46+N46</f>
        <v>11.608623548922056</v>
      </c>
      <c r="P46" s="49"/>
    </row>
    <row r="47" spans="1:16" ht="14.25" customHeight="1" x14ac:dyDescent="0.2">
      <c r="A47" s="39" t="s">
        <v>48</v>
      </c>
      <c r="B47" s="39" t="s">
        <v>16</v>
      </c>
      <c r="C47" s="38">
        <v>0.53</v>
      </c>
      <c r="D47" s="50" t="s">
        <v>47</v>
      </c>
      <c r="E47" s="41">
        <v>7</v>
      </c>
      <c r="F47" s="41">
        <f t="shared" si="4"/>
        <v>13.20754716981132</v>
      </c>
      <c r="G47" s="42"/>
      <c r="H47" s="42"/>
      <c r="I47" s="42"/>
      <c r="J47" s="42"/>
      <c r="K47" s="42"/>
      <c r="L47" s="42"/>
      <c r="M47" s="42"/>
      <c r="N47" s="42">
        <f t="shared" si="5"/>
        <v>0</v>
      </c>
      <c r="O47" s="43">
        <f>F47+G47+H47+N47</f>
        <v>13.20754716981132</v>
      </c>
      <c r="P47" s="49"/>
    </row>
    <row r="48" spans="1:16" ht="14.25" customHeight="1" x14ac:dyDescent="0.2">
      <c r="A48" s="50" t="s">
        <v>46</v>
      </c>
      <c r="B48" s="45" t="s">
        <v>16</v>
      </c>
      <c r="C48" s="38">
        <v>0.62</v>
      </c>
      <c r="D48" s="50" t="s">
        <v>47</v>
      </c>
      <c r="E48" s="41">
        <v>7</v>
      </c>
      <c r="F48" s="41">
        <f t="shared" si="4"/>
        <v>11.290322580645162</v>
      </c>
      <c r="G48" s="42"/>
      <c r="H48" s="42"/>
      <c r="I48" s="42"/>
      <c r="J48" s="42"/>
      <c r="K48" s="42"/>
      <c r="L48" s="42"/>
      <c r="M48" s="42"/>
      <c r="N48" s="42">
        <f t="shared" si="5"/>
        <v>0</v>
      </c>
      <c r="O48" s="43">
        <f>F48+G48+H48+N48</f>
        <v>11.290322580645162</v>
      </c>
      <c r="P48" s="49"/>
    </row>
    <row r="49" spans="1:16" ht="18" customHeight="1" x14ac:dyDescent="0.2">
      <c r="A49" s="47" t="s">
        <v>98</v>
      </c>
      <c r="B49" s="37" t="s">
        <v>51</v>
      </c>
      <c r="C49" s="64">
        <v>0.78</v>
      </c>
      <c r="D49" s="47" t="s">
        <v>99</v>
      </c>
      <c r="E49" s="41">
        <v>15.21</v>
      </c>
      <c r="F49" s="41">
        <f t="shared" si="4"/>
        <v>19.5</v>
      </c>
      <c r="G49" s="42"/>
      <c r="H49" s="42"/>
      <c r="I49" s="40"/>
      <c r="J49" s="40"/>
      <c r="K49" s="42"/>
      <c r="L49" s="42"/>
      <c r="M49" s="42"/>
      <c r="N49" s="42">
        <f t="shared" si="5"/>
        <v>0</v>
      </c>
      <c r="O49" s="43">
        <f>F49+SUM(G49:M49)</f>
        <v>19.5</v>
      </c>
      <c r="P49" s="49"/>
    </row>
    <row r="50" spans="1:16" ht="14.25" customHeight="1" x14ac:dyDescent="0.2">
      <c r="A50" s="48" t="s">
        <v>95</v>
      </c>
      <c r="B50" s="48" t="s">
        <v>16</v>
      </c>
      <c r="C50" s="64">
        <v>0.9</v>
      </c>
      <c r="D50" s="47" t="s">
        <v>96</v>
      </c>
      <c r="E50" s="41">
        <v>26</v>
      </c>
      <c r="F50" s="41">
        <f t="shared" si="4"/>
        <v>28.888888888888889</v>
      </c>
      <c r="G50" s="42"/>
      <c r="H50" s="40"/>
      <c r="I50" s="40"/>
      <c r="J50" s="40"/>
      <c r="K50" s="42"/>
      <c r="L50" s="42"/>
      <c r="M50" s="42"/>
      <c r="N50" s="42">
        <f t="shared" si="5"/>
        <v>0</v>
      </c>
      <c r="O50" s="43">
        <f>F50+G50+H50+N50</f>
        <v>28.888888888888889</v>
      </c>
      <c r="P50" s="49"/>
    </row>
    <row r="51" spans="1:16" ht="14.25" customHeight="1" x14ac:dyDescent="0.2">
      <c r="A51" s="55" t="s">
        <v>115</v>
      </c>
      <c r="B51" s="48" t="s">
        <v>66</v>
      </c>
      <c r="C51" s="38">
        <v>1.1000000000000001</v>
      </c>
      <c r="D51" s="50" t="s">
        <v>105</v>
      </c>
      <c r="E51" s="41">
        <v>20</v>
      </c>
      <c r="F51" s="41">
        <f t="shared" si="4"/>
        <v>18.18181818181818</v>
      </c>
      <c r="G51" s="42"/>
      <c r="H51" s="42"/>
      <c r="I51" s="42"/>
      <c r="J51" s="42"/>
      <c r="K51" s="42"/>
      <c r="L51" s="42"/>
      <c r="M51" s="42"/>
      <c r="N51" s="42">
        <f t="shared" si="5"/>
        <v>0</v>
      </c>
      <c r="O51" s="43">
        <f>F51+G51+H51+N51</f>
        <v>18.18181818181818</v>
      </c>
      <c r="P51" s="49"/>
    </row>
    <row r="52" spans="1:16" ht="14.25" customHeight="1" x14ac:dyDescent="0.2">
      <c r="A52" s="65" t="s">
        <v>164</v>
      </c>
      <c r="B52" s="37" t="s">
        <v>51</v>
      </c>
      <c r="C52" s="61">
        <v>0.69</v>
      </c>
      <c r="D52" s="47" t="s">
        <v>165</v>
      </c>
      <c r="E52" s="41">
        <v>11</v>
      </c>
      <c r="F52" s="41">
        <f t="shared" si="4"/>
        <v>15.942028985507248</v>
      </c>
      <c r="G52" s="42"/>
      <c r="H52" s="42"/>
      <c r="I52" s="40"/>
      <c r="J52" s="40"/>
      <c r="K52" s="42"/>
      <c r="L52" s="42"/>
      <c r="M52" s="42"/>
      <c r="N52" s="42">
        <f t="shared" si="5"/>
        <v>0</v>
      </c>
      <c r="O52" s="43">
        <f>F52+SUM(G52:M52)</f>
        <v>15.942028985507248</v>
      </c>
      <c r="P52" s="49"/>
    </row>
    <row r="53" spans="1:16" ht="15" customHeight="1" x14ac:dyDescent="0.2">
      <c r="A53" s="37" t="s">
        <v>123</v>
      </c>
      <c r="B53" s="37" t="s">
        <v>51</v>
      </c>
      <c r="C53" s="66">
        <v>0.95</v>
      </c>
      <c r="D53" s="55" t="s">
        <v>52</v>
      </c>
      <c r="E53" s="41">
        <v>32.299999999999997</v>
      </c>
      <c r="F53" s="41">
        <f t="shared" si="4"/>
        <v>34</v>
      </c>
      <c r="G53" s="40"/>
      <c r="H53" s="40"/>
      <c r="K53" s="42"/>
      <c r="L53" s="42"/>
      <c r="M53" s="42"/>
      <c r="N53" s="42">
        <f t="shared" si="5"/>
        <v>0</v>
      </c>
      <c r="O53" s="43">
        <f t="shared" ref="O53:O59" si="6">F53+G53+H53+N53</f>
        <v>34</v>
      </c>
    </row>
    <row r="54" spans="1:16" ht="15" customHeight="1" x14ac:dyDescent="0.2">
      <c r="A54" s="55" t="s">
        <v>50</v>
      </c>
      <c r="B54" s="48" t="s">
        <v>51</v>
      </c>
      <c r="C54" s="66">
        <v>0.95</v>
      </c>
      <c r="D54" s="55" t="s">
        <v>52</v>
      </c>
      <c r="E54" s="41">
        <v>36</v>
      </c>
      <c r="F54" s="41">
        <v>32.28</v>
      </c>
      <c r="G54" s="40"/>
      <c r="H54" s="42"/>
      <c r="I54" s="57"/>
      <c r="J54" s="57"/>
      <c r="K54" s="42"/>
      <c r="L54" s="42"/>
      <c r="M54" s="42"/>
      <c r="N54" s="42">
        <f t="shared" si="5"/>
        <v>0</v>
      </c>
      <c r="O54" s="43">
        <f t="shared" si="6"/>
        <v>32.28</v>
      </c>
      <c r="P54" s="49"/>
    </row>
    <row r="55" spans="1:16" ht="15" customHeight="1" x14ac:dyDescent="0.2">
      <c r="A55" s="55" t="s">
        <v>53</v>
      </c>
      <c r="B55" s="45" t="s">
        <v>51</v>
      </c>
      <c r="C55" s="66">
        <v>0.5</v>
      </c>
      <c r="D55" s="55" t="s">
        <v>54</v>
      </c>
      <c r="E55" s="67">
        <v>6.5</v>
      </c>
      <c r="F55" s="41">
        <f t="shared" ref="F55:F86" si="7">E55/C55</f>
        <v>13</v>
      </c>
      <c r="G55" s="57"/>
      <c r="H55" s="57"/>
      <c r="I55" s="57"/>
      <c r="J55" s="57"/>
      <c r="K55" s="42"/>
      <c r="L55" s="42"/>
      <c r="M55" s="42"/>
      <c r="N55" s="42">
        <f t="shared" si="5"/>
        <v>0</v>
      </c>
      <c r="O55" s="43">
        <f t="shared" si="6"/>
        <v>13</v>
      </c>
      <c r="P55" s="49"/>
    </row>
    <row r="56" spans="1:16" ht="15" customHeight="1" x14ac:dyDescent="0.2">
      <c r="A56" s="55" t="s">
        <v>57</v>
      </c>
      <c r="B56" s="45" t="s">
        <v>16</v>
      </c>
      <c r="C56" s="66">
        <v>0.53500000000000003</v>
      </c>
      <c r="D56" s="55" t="s">
        <v>54</v>
      </c>
      <c r="E56" s="67">
        <v>5.5</v>
      </c>
      <c r="F56" s="41">
        <f t="shared" si="7"/>
        <v>10.2803738317757</v>
      </c>
      <c r="G56" s="57"/>
      <c r="H56" s="57"/>
      <c r="I56" s="57"/>
      <c r="J56" s="57"/>
      <c r="K56" s="42"/>
      <c r="L56" s="42"/>
      <c r="M56" s="42"/>
      <c r="N56" s="42">
        <f t="shared" si="5"/>
        <v>0</v>
      </c>
      <c r="O56" s="43">
        <f t="shared" si="6"/>
        <v>10.2803738317757</v>
      </c>
      <c r="P56" s="49"/>
    </row>
    <row r="57" spans="1:16" ht="15" customHeight="1" x14ac:dyDescent="0.2">
      <c r="A57" s="55" t="s">
        <v>55</v>
      </c>
      <c r="B57" s="45" t="s">
        <v>16</v>
      </c>
      <c r="C57" s="66">
        <v>0.5</v>
      </c>
      <c r="D57" s="55" t="s">
        <v>54</v>
      </c>
      <c r="E57" s="67">
        <v>6.5</v>
      </c>
      <c r="F57" s="41">
        <f t="shared" si="7"/>
        <v>13</v>
      </c>
      <c r="G57" s="57"/>
      <c r="H57" s="57"/>
      <c r="I57" s="57"/>
      <c r="J57" s="57"/>
      <c r="K57" s="42"/>
      <c r="L57" s="42"/>
      <c r="M57" s="42"/>
      <c r="N57" s="42">
        <f t="shared" si="5"/>
        <v>0</v>
      </c>
      <c r="O57" s="43">
        <f t="shared" si="6"/>
        <v>13</v>
      </c>
      <c r="P57" s="49"/>
    </row>
    <row r="58" spans="1:16" ht="15" customHeight="1" x14ac:dyDescent="0.2">
      <c r="A58" s="55" t="s">
        <v>58</v>
      </c>
      <c r="B58" s="51" t="s">
        <v>59</v>
      </c>
      <c r="C58" s="66">
        <v>0.5</v>
      </c>
      <c r="D58" s="55" t="s">
        <v>54</v>
      </c>
      <c r="E58" s="67">
        <v>6.5</v>
      </c>
      <c r="F58" s="41">
        <f t="shared" si="7"/>
        <v>13</v>
      </c>
      <c r="G58" s="57"/>
      <c r="H58" s="57"/>
      <c r="I58" s="57"/>
      <c r="J58" s="57"/>
      <c r="K58" s="42"/>
      <c r="L58" s="42"/>
      <c r="M58" s="42"/>
      <c r="N58" s="42">
        <f t="shared" si="5"/>
        <v>0</v>
      </c>
      <c r="O58" s="43">
        <f t="shared" si="6"/>
        <v>13</v>
      </c>
      <c r="P58" s="49"/>
    </row>
    <row r="59" spans="1:16" ht="15" customHeight="1" x14ac:dyDescent="0.2">
      <c r="A59" s="46" t="s">
        <v>56</v>
      </c>
      <c r="B59" s="37" t="s">
        <v>51</v>
      </c>
      <c r="C59" s="66">
        <v>0.53500000000000003</v>
      </c>
      <c r="D59" s="55" t="s">
        <v>54</v>
      </c>
      <c r="E59" s="67">
        <v>5.5</v>
      </c>
      <c r="F59" s="41">
        <f t="shared" si="7"/>
        <v>10.2803738317757</v>
      </c>
      <c r="G59" s="57"/>
      <c r="H59" s="57"/>
      <c r="I59" s="57"/>
      <c r="J59" s="57"/>
      <c r="K59" s="42"/>
      <c r="L59" s="42"/>
      <c r="M59" s="42"/>
      <c r="N59" s="42">
        <f t="shared" si="5"/>
        <v>0</v>
      </c>
      <c r="O59" s="43">
        <f t="shared" si="6"/>
        <v>10.2803738317757</v>
      </c>
      <c r="P59" s="49"/>
    </row>
    <row r="60" spans="1:16" ht="15" customHeight="1" x14ac:dyDescent="0.2">
      <c r="A60" s="37" t="s">
        <v>135</v>
      </c>
      <c r="B60" s="37" t="s">
        <v>51</v>
      </c>
      <c r="C60" s="66"/>
      <c r="D60" s="82"/>
      <c r="E60" s="40"/>
      <c r="F60" s="40" t="e">
        <f t="shared" si="7"/>
        <v>#DIV/0!</v>
      </c>
      <c r="G60" s="40"/>
      <c r="H60" s="40"/>
      <c r="K60" s="40"/>
      <c r="L60" s="40"/>
      <c r="M60" s="42"/>
      <c r="N60" s="40"/>
    </row>
    <row r="61" spans="1:16" ht="15" customHeight="1" x14ac:dyDescent="0.2">
      <c r="A61" s="55" t="s">
        <v>106</v>
      </c>
      <c r="B61" s="48" t="s">
        <v>16</v>
      </c>
      <c r="C61" s="66">
        <v>0.7</v>
      </c>
      <c r="D61" s="55" t="s">
        <v>107</v>
      </c>
      <c r="E61" s="41">
        <f>3*1</f>
        <v>3</v>
      </c>
      <c r="F61" s="41">
        <f t="shared" si="7"/>
        <v>4.2857142857142856</v>
      </c>
      <c r="G61" s="42"/>
      <c r="H61" s="42"/>
      <c r="I61" s="57"/>
      <c r="J61" s="57"/>
      <c r="K61" s="42"/>
      <c r="L61" s="42"/>
      <c r="M61" s="42"/>
      <c r="N61" s="42">
        <f t="shared" ref="N61:N92" si="8">SUM(I61:M61)</f>
        <v>0</v>
      </c>
      <c r="O61" s="43">
        <f t="shared" ref="O61:O68" si="9">F61+G61+H61+N61</f>
        <v>4.2857142857142856</v>
      </c>
      <c r="P61" s="49"/>
    </row>
    <row r="62" spans="1:16" ht="15" customHeight="1" x14ac:dyDescent="0.2">
      <c r="A62" s="37" t="s">
        <v>142</v>
      </c>
      <c r="B62" s="45" t="s">
        <v>51</v>
      </c>
      <c r="C62" s="66">
        <v>0.95</v>
      </c>
      <c r="D62" s="55" t="s">
        <v>143</v>
      </c>
      <c r="E62" s="41">
        <v>20</v>
      </c>
      <c r="F62" s="41">
        <f t="shared" si="7"/>
        <v>21.05263157894737</v>
      </c>
      <c r="G62" s="42"/>
      <c r="H62" s="42"/>
      <c r="I62" s="57"/>
      <c r="J62" s="57"/>
      <c r="K62" s="42"/>
      <c r="L62" s="42"/>
      <c r="M62" s="42"/>
      <c r="N62" s="42">
        <f t="shared" si="8"/>
        <v>0</v>
      </c>
      <c r="O62" s="43">
        <f t="shared" si="9"/>
        <v>21.05263157894737</v>
      </c>
    </row>
    <row r="63" spans="1:16" ht="15" customHeight="1" x14ac:dyDescent="0.2">
      <c r="A63" s="55" t="s">
        <v>60</v>
      </c>
      <c r="B63" s="45" t="s">
        <v>16</v>
      </c>
      <c r="C63" s="66">
        <v>0.72</v>
      </c>
      <c r="D63" s="55" t="s">
        <v>61</v>
      </c>
      <c r="E63" s="41">
        <v>9</v>
      </c>
      <c r="F63" s="41">
        <f t="shared" si="7"/>
        <v>12.5</v>
      </c>
      <c r="G63" s="42"/>
      <c r="H63" s="42"/>
      <c r="I63" s="57"/>
      <c r="J63" s="57"/>
      <c r="K63" s="42"/>
      <c r="L63" s="42"/>
      <c r="M63" s="42"/>
      <c r="N63" s="42">
        <f t="shared" si="8"/>
        <v>0</v>
      </c>
      <c r="O63" s="43">
        <f t="shared" si="9"/>
        <v>12.5</v>
      </c>
      <c r="P63" s="49"/>
    </row>
    <row r="64" spans="1:16" ht="15" customHeight="1" x14ac:dyDescent="0.2">
      <c r="A64" s="52" t="s">
        <v>62</v>
      </c>
      <c r="B64" s="45" t="s">
        <v>16</v>
      </c>
      <c r="C64" s="66">
        <v>0.72</v>
      </c>
      <c r="D64" s="55" t="s">
        <v>61</v>
      </c>
      <c r="E64" s="67">
        <v>9</v>
      </c>
      <c r="F64" s="67">
        <f t="shared" si="7"/>
        <v>12.5</v>
      </c>
      <c r="G64" s="57"/>
      <c r="H64" s="57"/>
      <c r="I64" s="57"/>
      <c r="J64" s="57"/>
      <c r="K64" s="57"/>
      <c r="L64" s="57"/>
      <c r="M64" s="57"/>
      <c r="N64" s="42">
        <f t="shared" si="8"/>
        <v>0</v>
      </c>
      <c r="O64" s="43">
        <f t="shared" si="9"/>
        <v>12.5</v>
      </c>
      <c r="P64" s="49"/>
    </row>
    <row r="65" spans="1:16" ht="14.25" customHeight="1" x14ac:dyDescent="0.2">
      <c r="A65" s="50" t="s">
        <v>64</v>
      </c>
      <c r="B65" s="45" t="s">
        <v>16</v>
      </c>
      <c r="C65" s="38">
        <v>0.72</v>
      </c>
      <c r="D65" s="50" t="s">
        <v>61</v>
      </c>
      <c r="E65" s="41">
        <v>9</v>
      </c>
      <c r="F65" s="41">
        <f t="shared" si="7"/>
        <v>12.5</v>
      </c>
      <c r="G65" s="42"/>
      <c r="H65" s="42"/>
      <c r="I65" s="42"/>
      <c r="J65" s="42"/>
      <c r="K65" s="42"/>
      <c r="L65" s="42"/>
      <c r="M65" s="42"/>
      <c r="N65" s="42">
        <f t="shared" si="8"/>
        <v>0</v>
      </c>
      <c r="O65" s="43">
        <f t="shared" si="9"/>
        <v>12.5</v>
      </c>
      <c r="P65" s="49"/>
    </row>
    <row r="66" spans="1:16" ht="15" customHeight="1" x14ac:dyDescent="0.2">
      <c r="A66" s="46" t="s">
        <v>63</v>
      </c>
      <c r="B66" s="37" t="s">
        <v>16</v>
      </c>
      <c r="C66" s="56">
        <v>0.72</v>
      </c>
      <c r="D66" s="55" t="s">
        <v>61</v>
      </c>
      <c r="E66" s="67">
        <v>12</v>
      </c>
      <c r="F66" s="41">
        <f t="shared" si="7"/>
        <v>16.666666666666668</v>
      </c>
      <c r="G66" s="42"/>
      <c r="H66" s="57"/>
      <c r="I66" s="57"/>
      <c r="J66" s="57"/>
      <c r="K66" s="42"/>
      <c r="L66" s="42"/>
      <c r="M66" s="42"/>
      <c r="N66" s="42">
        <f t="shared" si="8"/>
        <v>0</v>
      </c>
      <c r="O66" s="43">
        <f t="shared" si="9"/>
        <v>16.666666666666668</v>
      </c>
      <c r="P66" s="49"/>
    </row>
    <row r="67" spans="1:16" ht="18" customHeight="1" x14ac:dyDescent="0.2">
      <c r="A67" s="50" t="s">
        <v>65</v>
      </c>
      <c r="B67" s="51" t="s">
        <v>66</v>
      </c>
      <c r="C67" s="38">
        <v>0.75</v>
      </c>
      <c r="D67" s="50" t="s">
        <v>61</v>
      </c>
      <c r="E67" s="41">
        <v>13</v>
      </c>
      <c r="F67" s="41">
        <f t="shared" si="7"/>
        <v>17.333333333333332</v>
      </c>
      <c r="G67" s="42"/>
      <c r="H67" s="42"/>
      <c r="I67" s="42"/>
      <c r="J67" s="42"/>
      <c r="K67" s="42"/>
      <c r="L67" s="42"/>
      <c r="M67" s="42"/>
      <c r="N67" s="42">
        <f t="shared" si="8"/>
        <v>0</v>
      </c>
      <c r="O67" s="43">
        <f t="shared" si="9"/>
        <v>17.333333333333332</v>
      </c>
      <c r="P67" s="49"/>
    </row>
    <row r="68" spans="1:16" ht="15" customHeight="1" x14ac:dyDescent="0.2">
      <c r="A68" s="55" t="s">
        <v>67</v>
      </c>
      <c r="B68" s="51" t="s">
        <v>66</v>
      </c>
      <c r="C68" s="66">
        <v>0.75</v>
      </c>
      <c r="D68" s="46" t="s">
        <v>68</v>
      </c>
      <c r="E68" s="67">
        <v>12</v>
      </c>
      <c r="F68" s="41">
        <f t="shared" si="7"/>
        <v>16</v>
      </c>
      <c r="G68" s="57"/>
      <c r="H68" s="57"/>
      <c r="I68" s="57"/>
      <c r="J68" s="57"/>
      <c r="K68" s="42"/>
      <c r="L68" s="42"/>
      <c r="M68" s="42"/>
      <c r="N68" s="42">
        <f t="shared" si="8"/>
        <v>0</v>
      </c>
      <c r="O68" s="43">
        <f t="shared" si="9"/>
        <v>16</v>
      </c>
      <c r="P68" s="49"/>
    </row>
    <row r="69" spans="1:16" ht="24" customHeight="1" x14ac:dyDescent="0.2">
      <c r="A69" s="36" t="s">
        <v>166</v>
      </c>
      <c r="B69" s="44" t="s">
        <v>51</v>
      </c>
      <c r="C69" s="61">
        <v>0.78</v>
      </c>
      <c r="D69" s="47" t="s">
        <v>167</v>
      </c>
      <c r="E69" s="41">
        <v>15.75</v>
      </c>
      <c r="F69" s="41">
        <f t="shared" si="7"/>
        <v>20.19230769230769</v>
      </c>
      <c r="G69" s="42"/>
      <c r="H69" s="42"/>
      <c r="I69" s="40"/>
      <c r="J69" s="40"/>
      <c r="K69" s="42"/>
      <c r="L69" s="42"/>
      <c r="M69" s="42"/>
      <c r="N69" s="42">
        <f t="shared" si="8"/>
        <v>0</v>
      </c>
      <c r="O69" s="43">
        <f t="shared" ref="O69:O75" si="10">F69+SUM(G69:M69)</f>
        <v>20.19230769230769</v>
      </c>
      <c r="P69" s="49"/>
    </row>
    <row r="70" spans="1:16" ht="25.5" customHeight="1" x14ac:dyDescent="0.2">
      <c r="A70" s="36" t="s">
        <v>168</v>
      </c>
      <c r="B70" s="44" t="s">
        <v>16</v>
      </c>
      <c r="C70" s="61">
        <v>0.96</v>
      </c>
      <c r="D70" s="47" t="s">
        <v>167</v>
      </c>
      <c r="E70" s="41">
        <v>15.75</v>
      </c>
      <c r="F70" s="41">
        <f t="shared" si="7"/>
        <v>16.40625</v>
      </c>
      <c r="G70" s="42"/>
      <c r="H70" s="42"/>
      <c r="I70" s="40"/>
      <c r="J70" s="40"/>
      <c r="K70" s="42"/>
      <c r="L70" s="42"/>
      <c r="M70" s="42"/>
      <c r="N70" s="42">
        <f t="shared" si="8"/>
        <v>0</v>
      </c>
      <c r="O70" s="43">
        <f t="shared" si="10"/>
        <v>16.40625</v>
      </c>
      <c r="P70" s="49"/>
    </row>
    <row r="71" spans="1:16" ht="24" customHeight="1" x14ac:dyDescent="0.2">
      <c r="A71" s="44" t="s">
        <v>154</v>
      </c>
      <c r="B71" s="37" t="s">
        <v>66</v>
      </c>
      <c r="C71" s="38">
        <v>1.2</v>
      </c>
      <c r="D71" s="44" t="s">
        <v>155</v>
      </c>
      <c r="E71" s="40">
        <f>7.26*1.3</f>
        <v>9.4380000000000006</v>
      </c>
      <c r="F71" s="41">
        <f t="shared" si="7"/>
        <v>7.8650000000000011</v>
      </c>
      <c r="G71" s="42"/>
      <c r="H71" s="42"/>
      <c r="I71" s="42"/>
      <c r="J71" s="42"/>
      <c r="K71" s="42"/>
      <c r="L71" s="42"/>
      <c r="M71" s="42"/>
      <c r="N71" s="42">
        <f t="shared" si="8"/>
        <v>0</v>
      </c>
      <c r="O71" s="43">
        <f t="shared" si="10"/>
        <v>7.8650000000000011</v>
      </c>
    </row>
    <row r="72" spans="1:16" ht="14.25" customHeight="1" x14ac:dyDescent="0.2">
      <c r="A72" s="69" t="s">
        <v>136</v>
      </c>
      <c r="B72" s="48" t="s">
        <v>16</v>
      </c>
      <c r="C72" s="38">
        <v>0.83</v>
      </c>
      <c r="D72" s="53" t="s">
        <v>137</v>
      </c>
      <c r="E72" s="40">
        <v>16.3</v>
      </c>
      <c r="F72" s="41">
        <f t="shared" si="7"/>
        <v>19.638554216867472</v>
      </c>
      <c r="G72" s="40"/>
      <c r="H72" s="40"/>
      <c r="I72" s="40"/>
      <c r="J72" s="40"/>
      <c r="K72" s="42"/>
      <c r="L72" s="42"/>
      <c r="M72" s="42"/>
      <c r="N72" s="42">
        <f t="shared" si="8"/>
        <v>0</v>
      </c>
      <c r="O72" s="43">
        <f t="shared" si="10"/>
        <v>19.638554216867472</v>
      </c>
    </row>
    <row r="73" spans="1:16" ht="15" customHeight="1" x14ac:dyDescent="0.2">
      <c r="A73" s="52" t="s">
        <v>103</v>
      </c>
      <c r="B73" s="48" t="s">
        <v>16</v>
      </c>
      <c r="C73" s="70">
        <v>0.83</v>
      </c>
      <c r="D73" s="82" t="s">
        <v>137</v>
      </c>
      <c r="E73" s="35">
        <v>26</v>
      </c>
      <c r="F73" s="41">
        <f t="shared" si="7"/>
        <v>31.325301204819279</v>
      </c>
      <c r="K73" s="42"/>
      <c r="L73" s="42"/>
      <c r="M73" s="42"/>
      <c r="N73" s="42">
        <f t="shared" si="8"/>
        <v>0</v>
      </c>
      <c r="O73" s="43">
        <f t="shared" si="10"/>
        <v>31.325301204819279</v>
      </c>
    </row>
    <row r="74" spans="1:16" ht="15" customHeight="1" x14ac:dyDescent="0.2">
      <c r="A74" s="52" t="s">
        <v>138</v>
      </c>
      <c r="B74" s="48" t="s">
        <v>16</v>
      </c>
      <c r="C74" s="38">
        <v>0.83</v>
      </c>
      <c r="D74" s="53" t="s">
        <v>137</v>
      </c>
      <c r="E74" s="40">
        <v>26</v>
      </c>
      <c r="F74" s="41">
        <f t="shared" si="7"/>
        <v>31.325301204819279</v>
      </c>
      <c r="G74" s="40"/>
      <c r="H74" s="40"/>
      <c r="I74" s="40"/>
      <c r="J74" s="40"/>
      <c r="K74" s="42"/>
      <c r="L74" s="42"/>
      <c r="M74" s="42"/>
      <c r="N74" s="42">
        <f t="shared" si="8"/>
        <v>0</v>
      </c>
      <c r="O74" s="43">
        <f t="shared" si="10"/>
        <v>31.325301204819279</v>
      </c>
    </row>
    <row r="75" spans="1:16" ht="15" customHeight="1" x14ac:dyDescent="0.2">
      <c r="A75" s="48" t="s">
        <v>139</v>
      </c>
      <c r="B75" s="48" t="s">
        <v>16</v>
      </c>
      <c r="C75" s="38">
        <v>0.83</v>
      </c>
      <c r="D75" s="53" t="s">
        <v>137</v>
      </c>
      <c r="E75" s="40">
        <v>23</v>
      </c>
      <c r="F75" s="41">
        <f t="shared" si="7"/>
        <v>27.710843373493976</v>
      </c>
      <c r="G75" s="40"/>
      <c r="H75" s="40"/>
      <c r="I75" s="40"/>
      <c r="J75" s="40"/>
      <c r="K75" s="42"/>
      <c r="L75" s="42"/>
      <c r="M75" s="42"/>
      <c r="N75" s="42">
        <f t="shared" si="8"/>
        <v>0</v>
      </c>
      <c r="O75" s="43">
        <f t="shared" si="10"/>
        <v>27.710843373493976</v>
      </c>
    </row>
    <row r="76" spans="1:16" ht="15" customHeight="1" x14ac:dyDescent="0.2">
      <c r="A76" s="52" t="s">
        <v>69</v>
      </c>
      <c r="B76" s="45" t="s">
        <v>16</v>
      </c>
      <c r="C76" s="38">
        <v>0.8</v>
      </c>
      <c r="D76" s="50" t="s">
        <v>70</v>
      </c>
      <c r="E76" s="41">
        <v>10</v>
      </c>
      <c r="F76" s="41">
        <f t="shared" si="7"/>
        <v>12.5</v>
      </c>
      <c r="G76" s="42"/>
      <c r="H76" s="42"/>
      <c r="I76" s="42"/>
      <c r="J76" s="42"/>
      <c r="K76" s="42"/>
      <c r="L76" s="42"/>
      <c r="M76" s="42"/>
      <c r="N76" s="42">
        <f t="shared" si="8"/>
        <v>0</v>
      </c>
      <c r="O76" s="43">
        <f>F76+G76+H76+N76</f>
        <v>12.5</v>
      </c>
      <c r="P76" s="49"/>
    </row>
    <row r="77" spans="1:16" ht="15" customHeight="1" x14ac:dyDescent="0.2">
      <c r="A77" s="55" t="s">
        <v>71</v>
      </c>
      <c r="B77" s="45" t="s">
        <v>16</v>
      </c>
      <c r="C77" s="56">
        <v>0.8</v>
      </c>
      <c r="D77" s="50" t="s">
        <v>70</v>
      </c>
      <c r="E77" s="67">
        <v>4.4000000000000004</v>
      </c>
      <c r="F77" s="41">
        <f t="shared" si="7"/>
        <v>5.5</v>
      </c>
      <c r="G77" s="57"/>
      <c r="H77" s="57"/>
      <c r="I77" s="57"/>
      <c r="J77" s="57"/>
      <c r="K77" s="42"/>
      <c r="L77" s="42"/>
      <c r="M77" s="42"/>
      <c r="N77" s="42">
        <f t="shared" si="8"/>
        <v>0</v>
      </c>
      <c r="O77" s="43">
        <f>F77+G77+H77+N77</f>
        <v>5.5</v>
      </c>
      <c r="P77" s="49"/>
    </row>
    <row r="78" spans="1:16" ht="15" customHeight="1" x14ac:dyDescent="0.2">
      <c r="A78" s="48" t="s">
        <v>112</v>
      </c>
      <c r="B78" s="48" t="s">
        <v>90</v>
      </c>
      <c r="C78" s="71">
        <v>0.93</v>
      </c>
      <c r="D78" s="47" t="s">
        <v>91</v>
      </c>
      <c r="E78" s="41">
        <v>10.4</v>
      </c>
      <c r="F78" s="41">
        <f t="shared" si="7"/>
        <v>11.18279569892473</v>
      </c>
      <c r="G78" s="49"/>
      <c r="K78" s="42"/>
      <c r="L78" s="42"/>
      <c r="M78" s="42"/>
      <c r="N78" s="42">
        <f t="shared" si="8"/>
        <v>0</v>
      </c>
      <c r="O78" s="43">
        <f>F78+G78+H78+N78</f>
        <v>11.18279569892473</v>
      </c>
      <c r="P78" s="49"/>
    </row>
    <row r="79" spans="1:16" ht="15" customHeight="1" x14ac:dyDescent="0.2">
      <c r="A79" s="48" t="s">
        <v>89</v>
      </c>
      <c r="B79" s="48" t="s">
        <v>90</v>
      </c>
      <c r="C79" s="71">
        <v>0.95</v>
      </c>
      <c r="D79" s="72" t="s">
        <v>91</v>
      </c>
      <c r="E79" s="73">
        <v>14</v>
      </c>
      <c r="F79" s="41">
        <f t="shared" si="7"/>
        <v>14.736842105263159</v>
      </c>
      <c r="G79" s="49"/>
      <c r="K79" s="42"/>
      <c r="L79" s="42"/>
      <c r="M79" s="42"/>
      <c r="N79" s="42">
        <f t="shared" si="8"/>
        <v>0</v>
      </c>
      <c r="O79" s="43">
        <f>F79+G79+H79+N79</f>
        <v>14.736842105263159</v>
      </c>
      <c r="P79" s="49"/>
    </row>
    <row r="80" spans="1:16" ht="15" customHeight="1" x14ac:dyDescent="0.2">
      <c r="A80" s="48" t="s">
        <v>92</v>
      </c>
      <c r="B80" s="48" t="s">
        <v>90</v>
      </c>
      <c r="C80" s="71">
        <v>0.93</v>
      </c>
      <c r="D80" s="72" t="s">
        <v>91</v>
      </c>
      <c r="E80" s="73">
        <v>10.4</v>
      </c>
      <c r="F80" s="41">
        <f t="shared" si="7"/>
        <v>11.18279569892473</v>
      </c>
      <c r="G80" s="49"/>
      <c r="K80" s="42"/>
      <c r="L80" s="42"/>
      <c r="M80" s="42"/>
      <c r="N80" s="42">
        <f t="shared" si="8"/>
        <v>0</v>
      </c>
      <c r="O80" s="43">
        <f>F80+G80+H80+N80</f>
        <v>11.18279569892473</v>
      </c>
      <c r="P80" s="49"/>
    </row>
    <row r="81" spans="1:16" x14ac:dyDescent="0.2">
      <c r="A81" s="46" t="s">
        <v>169</v>
      </c>
      <c r="B81" s="37" t="s">
        <v>26</v>
      </c>
      <c r="C81" s="74">
        <v>0.85</v>
      </c>
      <c r="D81" s="48" t="s">
        <v>170</v>
      </c>
      <c r="E81" s="67">
        <v>23.97</v>
      </c>
      <c r="F81" s="41">
        <f t="shared" si="7"/>
        <v>28.2</v>
      </c>
      <c r="G81" s="57"/>
      <c r="H81" s="57"/>
      <c r="K81" s="42"/>
      <c r="L81" s="42"/>
      <c r="M81" s="42"/>
      <c r="N81" s="42">
        <f t="shared" si="8"/>
        <v>0</v>
      </c>
      <c r="O81" s="43">
        <f>F81+SUM(G81:M81)</f>
        <v>28.2</v>
      </c>
      <c r="P81" s="49"/>
    </row>
    <row r="82" spans="1:16" x14ac:dyDescent="0.2">
      <c r="A82" s="48" t="s">
        <v>97</v>
      </c>
      <c r="B82" s="48" t="s">
        <v>16</v>
      </c>
      <c r="C82" s="71">
        <v>1</v>
      </c>
      <c r="D82" s="72" t="s">
        <v>37</v>
      </c>
      <c r="E82" s="73">
        <v>21.53</v>
      </c>
      <c r="F82" s="41">
        <f t="shared" si="7"/>
        <v>21.53</v>
      </c>
      <c r="G82" s="49"/>
      <c r="K82" s="42"/>
      <c r="L82" s="42"/>
      <c r="M82" s="42"/>
      <c r="N82" s="42">
        <f t="shared" si="8"/>
        <v>0</v>
      </c>
      <c r="O82" s="43">
        <f t="shared" ref="O82:O89" si="11">F82+G82+H82+N82</f>
        <v>21.53</v>
      </c>
      <c r="P82" s="49"/>
    </row>
    <row r="83" spans="1:16" x14ac:dyDescent="0.2">
      <c r="A83" s="37" t="s">
        <v>144</v>
      </c>
      <c r="B83" s="37" t="s">
        <v>51</v>
      </c>
      <c r="C83" s="56">
        <v>0.88</v>
      </c>
      <c r="D83" s="83" t="s">
        <v>145</v>
      </c>
      <c r="E83" s="67">
        <f>8.37*1.3</f>
        <v>10.881</v>
      </c>
      <c r="F83" s="41">
        <f t="shared" si="7"/>
        <v>12.364772727272728</v>
      </c>
      <c r="G83" s="57"/>
      <c r="H83" s="57"/>
      <c r="I83" s="57"/>
      <c r="J83" s="57"/>
      <c r="K83" s="42"/>
      <c r="L83" s="42"/>
      <c r="M83" s="42"/>
      <c r="N83" s="42">
        <f t="shared" si="8"/>
        <v>0</v>
      </c>
      <c r="O83" s="43">
        <f t="shared" si="11"/>
        <v>12.364772727272728</v>
      </c>
    </row>
    <row r="84" spans="1:16" x14ac:dyDescent="0.2">
      <c r="A84" s="55" t="s">
        <v>72</v>
      </c>
      <c r="B84" s="45" t="s">
        <v>16</v>
      </c>
      <c r="C84" s="56">
        <v>1.4</v>
      </c>
      <c r="D84" s="83" t="s">
        <v>73</v>
      </c>
      <c r="E84" s="67">
        <v>18.7</v>
      </c>
      <c r="F84" s="41">
        <f t="shared" si="7"/>
        <v>13.357142857142858</v>
      </c>
      <c r="G84" s="57"/>
      <c r="H84" s="57"/>
      <c r="I84" s="57"/>
      <c r="J84" s="57"/>
      <c r="K84" s="42"/>
      <c r="L84" s="42"/>
      <c r="M84" s="42"/>
      <c r="N84" s="42">
        <f t="shared" si="8"/>
        <v>0</v>
      </c>
      <c r="O84" s="43">
        <f t="shared" si="11"/>
        <v>13.357142857142858</v>
      </c>
      <c r="P84" s="49"/>
    </row>
    <row r="85" spans="1:16" x14ac:dyDescent="0.2">
      <c r="A85" s="48" t="s">
        <v>146</v>
      </c>
      <c r="B85" s="48" t="s">
        <v>16</v>
      </c>
      <c r="C85" s="70">
        <v>0.75</v>
      </c>
      <c r="D85" s="12" t="s">
        <v>147</v>
      </c>
      <c r="E85" s="35">
        <v>9</v>
      </c>
      <c r="F85" s="67">
        <f t="shared" si="7"/>
        <v>12</v>
      </c>
      <c r="G85" s="57"/>
      <c r="K85" s="57"/>
      <c r="L85" s="57"/>
      <c r="M85" s="57"/>
      <c r="N85" s="57">
        <f t="shared" si="8"/>
        <v>0</v>
      </c>
      <c r="O85" s="43">
        <f t="shared" si="11"/>
        <v>12</v>
      </c>
    </row>
    <row r="86" spans="1:16" x14ac:dyDescent="0.2">
      <c r="A86" s="52" t="s">
        <v>76</v>
      </c>
      <c r="B86" s="45" t="s">
        <v>16</v>
      </c>
      <c r="C86" s="56">
        <v>0.85</v>
      </c>
      <c r="D86" s="83" t="s">
        <v>77</v>
      </c>
      <c r="E86" s="67">
        <v>6.3</v>
      </c>
      <c r="F86" s="41">
        <f t="shared" si="7"/>
        <v>7.4117647058823533</v>
      </c>
      <c r="G86" s="57"/>
      <c r="H86" s="57"/>
      <c r="I86" s="57"/>
      <c r="J86" s="57"/>
      <c r="K86" s="42"/>
      <c r="L86" s="42"/>
      <c r="M86" s="42"/>
      <c r="N86" s="42">
        <f t="shared" si="8"/>
        <v>0</v>
      </c>
      <c r="O86" s="43">
        <f t="shared" si="11"/>
        <v>7.4117647058823533</v>
      </c>
      <c r="P86" s="49"/>
    </row>
    <row r="87" spans="1:16" x14ac:dyDescent="0.2">
      <c r="A87" s="55" t="s">
        <v>79</v>
      </c>
      <c r="B87" s="45" t="s">
        <v>16</v>
      </c>
      <c r="C87" s="56">
        <v>0.97</v>
      </c>
      <c r="D87" s="83" t="s">
        <v>77</v>
      </c>
      <c r="E87" s="67">
        <v>3.5</v>
      </c>
      <c r="F87" s="41">
        <f t="shared" ref="F87:F109" si="12">E87/C87</f>
        <v>3.6082474226804124</v>
      </c>
      <c r="G87" s="57"/>
      <c r="H87" s="57"/>
      <c r="I87" s="57"/>
      <c r="J87" s="57"/>
      <c r="K87" s="42"/>
      <c r="L87" s="42"/>
      <c r="M87" s="42"/>
      <c r="N87" s="42">
        <f t="shared" si="8"/>
        <v>0</v>
      </c>
      <c r="O87" s="43">
        <f t="shared" si="11"/>
        <v>3.6082474226804124</v>
      </c>
      <c r="P87" s="49"/>
    </row>
    <row r="88" spans="1:16" x14ac:dyDescent="0.2">
      <c r="A88" s="52" t="s">
        <v>78</v>
      </c>
      <c r="B88" s="45" t="s">
        <v>16</v>
      </c>
      <c r="C88" s="56">
        <v>0.83</v>
      </c>
      <c r="D88" s="83" t="s">
        <v>77</v>
      </c>
      <c r="E88" s="67">
        <v>5.5</v>
      </c>
      <c r="F88" s="41">
        <f t="shared" si="12"/>
        <v>6.6265060240963862</v>
      </c>
      <c r="G88" s="57"/>
      <c r="H88" s="57"/>
      <c r="I88" s="57"/>
      <c r="J88" s="57"/>
      <c r="K88" s="42"/>
      <c r="L88" s="42"/>
      <c r="M88" s="42"/>
      <c r="N88" s="42">
        <f t="shared" si="8"/>
        <v>0</v>
      </c>
      <c r="O88" s="43">
        <f t="shared" si="11"/>
        <v>6.6265060240963862</v>
      </c>
      <c r="P88" s="49"/>
    </row>
    <row r="89" spans="1:16" x14ac:dyDescent="0.2">
      <c r="A89" s="52" t="s">
        <v>74</v>
      </c>
      <c r="B89" s="45" t="s">
        <v>26</v>
      </c>
      <c r="C89" s="56">
        <v>0.96</v>
      </c>
      <c r="D89" s="83" t="s">
        <v>75</v>
      </c>
      <c r="E89" s="67">
        <v>15</v>
      </c>
      <c r="F89" s="41">
        <f t="shared" si="12"/>
        <v>15.625</v>
      </c>
      <c r="G89" s="57"/>
      <c r="H89" s="57"/>
      <c r="I89" s="57"/>
      <c r="J89" s="57"/>
      <c r="K89" s="42"/>
      <c r="L89" s="42"/>
      <c r="M89" s="42"/>
      <c r="N89" s="42">
        <f t="shared" si="8"/>
        <v>0</v>
      </c>
      <c r="O89" s="43">
        <f t="shared" si="11"/>
        <v>15.625</v>
      </c>
      <c r="P89" s="49"/>
    </row>
    <row r="90" spans="1:16" x14ac:dyDescent="0.2">
      <c r="A90" s="65" t="s">
        <v>100</v>
      </c>
      <c r="B90" s="37" t="s">
        <v>51</v>
      </c>
      <c r="C90" s="61">
        <v>0.8</v>
      </c>
      <c r="D90" s="48" t="s">
        <v>101</v>
      </c>
      <c r="E90" s="41">
        <v>32</v>
      </c>
      <c r="F90" s="41">
        <f t="shared" si="12"/>
        <v>40</v>
      </c>
      <c r="G90" s="42"/>
      <c r="H90" s="42"/>
      <c r="I90" s="40"/>
      <c r="J90" s="40"/>
      <c r="K90" s="42"/>
      <c r="L90" s="42"/>
      <c r="M90" s="42"/>
      <c r="N90" s="42">
        <f t="shared" si="8"/>
        <v>0</v>
      </c>
      <c r="O90" s="43">
        <f>F90+SUM(G90:M90)</f>
        <v>40</v>
      </c>
      <c r="P90" s="49"/>
    </row>
    <row r="91" spans="1:16" x14ac:dyDescent="0.2">
      <c r="A91" s="65" t="s">
        <v>102</v>
      </c>
      <c r="B91" s="37" t="s">
        <v>51</v>
      </c>
      <c r="C91" s="74">
        <v>0.8</v>
      </c>
      <c r="D91" s="47" t="s">
        <v>103</v>
      </c>
      <c r="E91" s="41">
        <v>41.6</v>
      </c>
      <c r="F91" s="41">
        <f t="shared" si="12"/>
        <v>52</v>
      </c>
      <c r="G91" s="42"/>
      <c r="H91" s="42"/>
      <c r="I91" s="40"/>
      <c r="J91" s="40"/>
      <c r="K91" s="42"/>
      <c r="L91" s="42"/>
      <c r="M91" s="42"/>
      <c r="N91" s="42">
        <f t="shared" si="8"/>
        <v>0</v>
      </c>
      <c r="O91" s="43">
        <f>F91+SUM(G91:M91)</f>
        <v>52</v>
      </c>
      <c r="P91" s="49"/>
    </row>
    <row r="92" spans="1:16" x14ac:dyDescent="0.2">
      <c r="A92" s="65" t="s">
        <v>104</v>
      </c>
      <c r="B92" s="37" t="s">
        <v>51</v>
      </c>
      <c r="C92" s="61">
        <v>0.8</v>
      </c>
      <c r="D92" s="47" t="s">
        <v>74</v>
      </c>
      <c r="E92" s="41">
        <v>13.63</v>
      </c>
      <c r="F92" s="41">
        <f t="shared" si="12"/>
        <v>17.037500000000001</v>
      </c>
      <c r="G92" s="42"/>
      <c r="H92" s="42"/>
      <c r="I92" s="40"/>
      <c r="J92" s="40"/>
      <c r="K92" s="42"/>
      <c r="L92" s="42"/>
      <c r="M92" s="42"/>
      <c r="N92" s="42">
        <f t="shared" si="8"/>
        <v>0</v>
      </c>
      <c r="O92" s="43">
        <f>F92+SUM(G92:M92)</f>
        <v>17.037500000000001</v>
      </c>
      <c r="P92" s="49"/>
    </row>
    <row r="93" spans="1:16" x14ac:dyDescent="0.2">
      <c r="A93" s="55" t="s">
        <v>80</v>
      </c>
      <c r="B93" s="51" t="s">
        <v>81</v>
      </c>
      <c r="C93" s="56">
        <v>0.75600000000000001</v>
      </c>
      <c r="D93" s="83" t="s">
        <v>82</v>
      </c>
      <c r="E93" s="67">
        <v>6.5</v>
      </c>
      <c r="F93" s="41">
        <f t="shared" si="12"/>
        <v>8.5978835978835981</v>
      </c>
      <c r="G93" s="42"/>
      <c r="H93" s="57"/>
      <c r="I93" s="57"/>
      <c r="J93" s="57"/>
      <c r="K93" s="42"/>
      <c r="L93" s="42"/>
      <c r="M93" s="42"/>
      <c r="N93" s="42">
        <f t="shared" ref="N93:N109" si="13">SUM(I93:M93)</f>
        <v>0</v>
      </c>
      <c r="O93" s="43">
        <f t="shared" ref="O93:O98" si="14">F93+G93+H93+N93</f>
        <v>8.5978835978835981</v>
      </c>
      <c r="P93" s="49"/>
    </row>
    <row r="94" spans="1:16" ht="25.5" x14ac:dyDescent="0.2">
      <c r="A94" s="55" t="s">
        <v>113</v>
      </c>
      <c r="B94" s="51" t="s">
        <v>81</v>
      </c>
      <c r="C94" s="56">
        <v>0.86199999999999999</v>
      </c>
      <c r="D94" s="50" t="s">
        <v>82</v>
      </c>
      <c r="E94" s="67">
        <v>1.88</v>
      </c>
      <c r="F94" s="41">
        <f t="shared" si="12"/>
        <v>2.1809744779582365</v>
      </c>
      <c r="G94" s="42"/>
      <c r="H94" s="57"/>
      <c r="I94" s="57"/>
      <c r="J94" s="57"/>
      <c r="K94" s="42"/>
      <c r="L94" s="42"/>
      <c r="M94" s="42"/>
      <c r="N94" s="42">
        <f t="shared" si="13"/>
        <v>0</v>
      </c>
      <c r="O94" s="43">
        <f t="shared" si="14"/>
        <v>2.1809744779582365</v>
      </c>
      <c r="P94" s="49"/>
    </row>
    <row r="95" spans="1:16" x14ac:dyDescent="0.2">
      <c r="A95" s="55" t="s">
        <v>83</v>
      </c>
      <c r="B95" s="45" t="s">
        <v>16</v>
      </c>
      <c r="C95" s="56">
        <v>0.753</v>
      </c>
      <c r="D95" s="83" t="s">
        <v>82</v>
      </c>
      <c r="E95" s="41">
        <v>6.5</v>
      </c>
      <c r="F95" s="41">
        <f t="shared" si="12"/>
        <v>8.6321381142098268</v>
      </c>
      <c r="G95" s="42"/>
      <c r="H95" s="42"/>
      <c r="I95" s="57"/>
      <c r="J95" s="57"/>
      <c r="K95" s="42"/>
      <c r="L95" s="42"/>
      <c r="M95" s="42"/>
      <c r="N95" s="42">
        <f t="shared" si="13"/>
        <v>0</v>
      </c>
      <c r="O95" s="43">
        <f t="shared" si="14"/>
        <v>8.6321381142098268</v>
      </c>
      <c r="P95" s="49"/>
    </row>
    <row r="96" spans="1:16" x14ac:dyDescent="0.2">
      <c r="A96" s="55" t="s">
        <v>83</v>
      </c>
      <c r="B96" s="45" t="s">
        <v>26</v>
      </c>
      <c r="C96" s="56">
        <v>0.753</v>
      </c>
      <c r="D96" s="83" t="s">
        <v>82</v>
      </c>
      <c r="E96" s="41">
        <v>6.5</v>
      </c>
      <c r="F96" s="41">
        <f t="shared" si="12"/>
        <v>8.6321381142098268</v>
      </c>
      <c r="G96" s="42"/>
      <c r="H96" s="42"/>
      <c r="I96" s="57"/>
      <c r="J96" s="57"/>
      <c r="K96" s="42"/>
      <c r="L96" s="42"/>
      <c r="M96" s="42"/>
      <c r="N96" s="42">
        <f t="shared" si="13"/>
        <v>0</v>
      </c>
      <c r="O96" s="43">
        <f t="shared" si="14"/>
        <v>8.6321381142098268</v>
      </c>
      <c r="P96" s="49"/>
    </row>
    <row r="97" spans="1:16" ht="15" customHeight="1" x14ac:dyDescent="0.2">
      <c r="A97" s="55" t="s">
        <v>114</v>
      </c>
      <c r="B97" s="51" t="s">
        <v>51</v>
      </c>
      <c r="C97" s="56">
        <v>0.76</v>
      </c>
      <c r="D97" s="83" t="s">
        <v>82</v>
      </c>
      <c r="E97" s="41">
        <v>1.88</v>
      </c>
      <c r="F97" s="41">
        <f t="shared" si="12"/>
        <v>2.4736842105263155</v>
      </c>
      <c r="G97" s="42"/>
      <c r="H97" s="42"/>
      <c r="I97" s="57"/>
      <c r="J97" s="57"/>
      <c r="K97" s="42"/>
      <c r="L97" s="42"/>
      <c r="M97" s="42"/>
      <c r="N97" s="42">
        <f t="shared" si="13"/>
        <v>0</v>
      </c>
      <c r="O97" s="43">
        <f t="shared" si="14"/>
        <v>2.4736842105263155</v>
      </c>
      <c r="P97" s="49"/>
    </row>
    <row r="98" spans="1:16" ht="15" customHeight="1" x14ac:dyDescent="0.2">
      <c r="A98" s="55" t="s">
        <v>114</v>
      </c>
      <c r="B98" s="48" t="s">
        <v>26</v>
      </c>
      <c r="C98" s="56">
        <v>0.76</v>
      </c>
      <c r="D98" s="83" t="s">
        <v>82</v>
      </c>
      <c r="E98" s="41">
        <v>1.88</v>
      </c>
      <c r="F98" s="41">
        <f t="shared" si="12"/>
        <v>2.4736842105263155</v>
      </c>
      <c r="G98" s="42"/>
      <c r="H98" s="42"/>
      <c r="I98" s="57"/>
      <c r="J98" s="57"/>
      <c r="K98" s="42"/>
      <c r="L98" s="42"/>
      <c r="M98" s="42"/>
      <c r="N98" s="42">
        <f t="shared" si="13"/>
        <v>0</v>
      </c>
      <c r="O98" s="43">
        <f t="shared" si="14"/>
        <v>2.4736842105263155</v>
      </c>
      <c r="P98" s="49"/>
    </row>
    <row r="99" spans="1:16" ht="15" customHeight="1" x14ac:dyDescent="0.2">
      <c r="A99" s="46" t="s">
        <v>85</v>
      </c>
      <c r="B99" s="37" t="s">
        <v>51</v>
      </c>
      <c r="C99" s="56">
        <v>0.84</v>
      </c>
      <c r="D99" s="83" t="s">
        <v>35</v>
      </c>
      <c r="E99" s="41">
        <v>0.91</v>
      </c>
      <c r="F99" s="41">
        <f t="shared" si="12"/>
        <v>1.0833333333333335</v>
      </c>
      <c r="G99" s="42"/>
      <c r="H99" s="42"/>
      <c r="I99" s="57"/>
      <c r="J99" s="57"/>
      <c r="K99" s="42"/>
      <c r="L99" s="42"/>
      <c r="M99" s="42"/>
      <c r="N99" s="42">
        <f t="shared" si="13"/>
        <v>0</v>
      </c>
      <c r="O99" s="43">
        <f>F99+SUM(G99:M99)</f>
        <v>1.0833333333333335</v>
      </c>
      <c r="P99" s="49"/>
    </row>
    <row r="100" spans="1:16" ht="15" customHeight="1" x14ac:dyDescent="0.2">
      <c r="A100" s="46" t="s">
        <v>86</v>
      </c>
      <c r="B100" s="37" t="s">
        <v>16</v>
      </c>
      <c r="C100" s="56">
        <v>0.84</v>
      </c>
      <c r="D100" s="55" t="s">
        <v>35</v>
      </c>
      <c r="E100" s="67">
        <v>0.91</v>
      </c>
      <c r="F100" s="41">
        <f t="shared" si="12"/>
        <v>1.0833333333333335</v>
      </c>
      <c r="G100" s="42"/>
      <c r="H100" s="42"/>
      <c r="I100" s="42"/>
      <c r="J100" s="42"/>
      <c r="K100" s="42"/>
      <c r="L100" s="42"/>
      <c r="M100" s="42"/>
      <c r="N100" s="42">
        <f t="shared" si="13"/>
        <v>0</v>
      </c>
      <c r="O100" s="43">
        <f>F100+SUM(G100:M100)</f>
        <v>1.0833333333333335</v>
      </c>
      <c r="P100" s="49"/>
    </row>
    <row r="101" spans="1:16" ht="15" customHeight="1" x14ac:dyDescent="0.2">
      <c r="A101" s="52" t="s">
        <v>84</v>
      </c>
      <c r="B101" s="45" t="s">
        <v>16</v>
      </c>
      <c r="C101" s="56">
        <v>0.84</v>
      </c>
      <c r="D101" s="55" t="s">
        <v>35</v>
      </c>
      <c r="E101" s="67">
        <v>0.91</v>
      </c>
      <c r="F101" s="41">
        <f t="shared" si="12"/>
        <v>1.0833333333333335</v>
      </c>
      <c r="G101" s="57"/>
      <c r="H101" s="57"/>
      <c r="I101" s="57"/>
      <c r="J101" s="57"/>
      <c r="K101" s="42"/>
      <c r="L101" s="42"/>
      <c r="M101" s="42"/>
      <c r="N101" s="42">
        <f t="shared" si="13"/>
        <v>0</v>
      </c>
      <c r="O101" s="43">
        <f>F101+SUM(G101:M101)</f>
        <v>1.0833333333333335</v>
      </c>
      <c r="P101" s="49"/>
    </row>
    <row r="102" spans="1:16" ht="15" customHeight="1" x14ac:dyDescent="0.2">
      <c r="A102" s="52" t="s">
        <v>87</v>
      </c>
      <c r="B102" s="59" t="s">
        <v>16</v>
      </c>
      <c r="C102" s="74">
        <v>0.85499999999999998</v>
      </c>
      <c r="D102" s="48" t="s">
        <v>35</v>
      </c>
      <c r="E102" s="67">
        <v>1.43</v>
      </c>
      <c r="F102" s="41">
        <f t="shared" si="12"/>
        <v>1.672514619883041</v>
      </c>
      <c r="G102" s="57"/>
      <c r="H102" s="57"/>
      <c r="K102" s="42"/>
      <c r="L102" s="42"/>
      <c r="M102" s="42"/>
      <c r="N102" s="42">
        <f t="shared" si="13"/>
        <v>0</v>
      </c>
      <c r="O102" s="43">
        <f>F102+SUM(G102:M102)</f>
        <v>1.672514619883041</v>
      </c>
      <c r="P102" s="49"/>
    </row>
    <row r="103" spans="1:16" ht="15" customHeight="1" x14ac:dyDescent="0.2">
      <c r="A103" s="48" t="s">
        <v>93</v>
      </c>
      <c r="B103" s="48" t="s">
        <v>16</v>
      </c>
      <c r="C103" s="64">
        <v>0.92</v>
      </c>
      <c r="D103" s="47" t="s">
        <v>94</v>
      </c>
      <c r="E103" s="41">
        <v>26</v>
      </c>
      <c r="F103" s="41">
        <f t="shared" si="12"/>
        <v>28.260869565217391</v>
      </c>
      <c r="G103" s="42"/>
      <c r="H103" s="40"/>
      <c r="I103" s="40"/>
      <c r="J103" s="40"/>
      <c r="K103" s="42"/>
      <c r="L103" s="42"/>
      <c r="M103" s="42"/>
      <c r="N103" s="42">
        <f t="shared" si="13"/>
        <v>0</v>
      </c>
      <c r="O103" s="43">
        <f t="shared" ref="O103:O108" si="15">F103+G103+H103+N103</f>
        <v>28.260869565217391</v>
      </c>
      <c r="P103" s="49"/>
    </row>
    <row r="104" spans="1:16" ht="15" customHeight="1" x14ac:dyDescent="0.2">
      <c r="A104" s="75" t="s">
        <v>124</v>
      </c>
      <c r="B104" s="75"/>
      <c r="C104" s="70">
        <v>1.06</v>
      </c>
      <c r="D104" s="12" t="s">
        <v>125</v>
      </c>
      <c r="E104" s="35">
        <v>13.5</v>
      </c>
      <c r="F104" s="41">
        <f t="shared" si="12"/>
        <v>12.735849056603772</v>
      </c>
      <c r="G104" s="42"/>
      <c r="H104" s="49"/>
      <c r="K104" s="42"/>
      <c r="L104" s="42"/>
      <c r="M104" s="42"/>
      <c r="N104" s="42">
        <f t="shared" si="13"/>
        <v>0</v>
      </c>
      <c r="O104" s="43">
        <f t="shared" si="15"/>
        <v>12.735849056603772</v>
      </c>
    </row>
    <row r="105" spans="1:16" ht="15" customHeight="1" x14ac:dyDescent="0.2">
      <c r="A105" s="37" t="s">
        <v>126</v>
      </c>
      <c r="B105" s="37" t="s">
        <v>127</v>
      </c>
      <c r="C105" s="70">
        <f>1.02/C104</f>
        <v>0.96226415094339623</v>
      </c>
      <c r="D105" s="12" t="s">
        <v>124</v>
      </c>
      <c r="E105" s="42">
        <f>O104</f>
        <v>12.735849056603772</v>
      </c>
      <c r="F105" s="41">
        <f t="shared" si="12"/>
        <v>13.235294117647058</v>
      </c>
      <c r="G105" s="40"/>
      <c r="H105" s="42"/>
      <c r="K105" s="42"/>
      <c r="L105" s="42"/>
      <c r="M105" s="42"/>
      <c r="N105" s="42">
        <f t="shared" si="13"/>
        <v>0</v>
      </c>
      <c r="O105" s="43">
        <f t="shared" si="15"/>
        <v>13.235294117647058</v>
      </c>
    </row>
    <row r="106" spans="1:16" ht="15" customHeight="1" x14ac:dyDescent="0.2">
      <c r="A106" s="46" t="s">
        <v>130</v>
      </c>
      <c r="B106" s="37" t="s">
        <v>51</v>
      </c>
      <c r="C106" s="66">
        <f>1.03/C103</f>
        <v>1.1195652173913044</v>
      </c>
      <c r="D106" s="82" t="s">
        <v>125</v>
      </c>
      <c r="E106" s="42">
        <f>O103</f>
        <v>28.260869565217391</v>
      </c>
      <c r="F106" s="41">
        <f t="shared" si="12"/>
        <v>25.242718446601938</v>
      </c>
      <c r="G106" s="40"/>
      <c r="H106" s="40"/>
      <c r="K106" s="42"/>
      <c r="L106" s="42"/>
      <c r="M106" s="42"/>
      <c r="N106" s="42">
        <f t="shared" si="13"/>
        <v>0</v>
      </c>
      <c r="O106" s="43">
        <f t="shared" si="15"/>
        <v>25.242718446601938</v>
      </c>
    </row>
    <row r="107" spans="1:16" ht="15" customHeight="1" x14ac:dyDescent="0.2">
      <c r="A107" s="48" t="s">
        <v>131</v>
      </c>
      <c r="B107" s="48" t="s">
        <v>66</v>
      </c>
      <c r="C107" s="66">
        <v>0.98</v>
      </c>
      <c r="D107" s="82" t="s">
        <v>132</v>
      </c>
      <c r="E107" s="40">
        <f>7.09*1.3</f>
        <v>9.2170000000000005</v>
      </c>
      <c r="F107" s="41">
        <f t="shared" si="12"/>
        <v>9.4051020408163275</v>
      </c>
      <c r="G107" s="40"/>
      <c r="H107" s="40"/>
      <c r="K107" s="42"/>
      <c r="L107" s="42"/>
      <c r="M107" s="42"/>
      <c r="N107" s="42">
        <f t="shared" si="13"/>
        <v>0</v>
      </c>
      <c r="O107" s="43">
        <f t="shared" si="15"/>
        <v>9.4051020408163275</v>
      </c>
    </row>
    <row r="108" spans="1:16" ht="15" customHeight="1" x14ac:dyDescent="0.2">
      <c r="A108" s="46" t="s">
        <v>128</v>
      </c>
      <c r="B108" s="37" t="s">
        <v>16</v>
      </c>
      <c r="C108" s="66">
        <v>0.77</v>
      </c>
      <c r="D108" s="46" t="s">
        <v>129</v>
      </c>
      <c r="E108" s="42">
        <v>4.3</v>
      </c>
      <c r="F108" s="41">
        <f t="shared" si="12"/>
        <v>5.5844155844155843</v>
      </c>
      <c r="G108" s="40"/>
      <c r="H108" s="40"/>
      <c r="K108" s="42"/>
      <c r="L108" s="42"/>
      <c r="M108" s="42"/>
      <c r="N108" s="42">
        <f t="shared" si="13"/>
        <v>0</v>
      </c>
      <c r="O108" s="43">
        <f t="shared" si="15"/>
        <v>5.5844155844155843</v>
      </c>
    </row>
    <row r="109" spans="1:16" ht="15" customHeight="1" x14ac:dyDescent="0.2">
      <c r="A109" s="48"/>
      <c r="B109" s="48"/>
      <c r="C109" s="76"/>
      <c r="D109" s="48" t="s">
        <v>105</v>
      </c>
      <c r="E109" s="40"/>
      <c r="F109" s="40" t="e">
        <f t="shared" si="12"/>
        <v>#DIV/0!</v>
      </c>
      <c r="G109" s="40"/>
      <c r="H109" s="40"/>
      <c r="K109" s="40"/>
      <c r="L109" s="40"/>
      <c r="M109" s="40"/>
      <c r="N109" s="42">
        <f t="shared" si="13"/>
        <v>0</v>
      </c>
      <c r="P109" s="49"/>
    </row>
    <row r="110" spans="1:16" s="77" customFormat="1" ht="15.75" customHeight="1" x14ac:dyDescent="0.2">
      <c r="B110" s="78"/>
      <c r="D110" s="13"/>
      <c r="F110" s="79"/>
      <c r="K110" s="80"/>
      <c r="L110" s="80"/>
      <c r="M110" s="80"/>
      <c r="N110" s="80"/>
      <c r="O110" s="80"/>
    </row>
  </sheetData>
  <sortState ref="A3:P109">
    <sortCondition ref="A3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workbookViewId="0">
      <selection activeCell="C3" sqref="C3:D47"/>
    </sheetView>
  </sheetViews>
  <sheetFormatPr defaultRowHeight="15" x14ac:dyDescent="0.25"/>
  <cols>
    <col min="1" max="1" width="26.28515625" style="12" customWidth="1"/>
  </cols>
  <sheetData>
    <row r="1" spans="1:4" ht="27" x14ac:dyDescent="0.25">
      <c r="A1" s="20" t="s">
        <v>171</v>
      </c>
      <c r="B1" s="21" t="s">
        <v>172</v>
      </c>
      <c r="C1" s="21" t="s">
        <v>173</v>
      </c>
      <c r="D1" s="21" t="s">
        <v>174</v>
      </c>
    </row>
    <row r="2" spans="1:4" x14ac:dyDescent="0.25">
      <c r="A2" s="14" t="s">
        <v>117</v>
      </c>
      <c r="B2" s="2">
        <v>5</v>
      </c>
      <c r="C2" s="2">
        <f>B2/5</f>
        <v>1</v>
      </c>
      <c r="D2" s="2">
        <f>B2+C2</f>
        <v>6</v>
      </c>
    </row>
    <row r="3" spans="1:4" x14ac:dyDescent="0.25">
      <c r="A3" s="15" t="s">
        <v>141</v>
      </c>
      <c r="B3" s="2">
        <v>6</v>
      </c>
      <c r="C3" s="2">
        <f t="shared" ref="C3:C47" si="0">B3/5</f>
        <v>1.2</v>
      </c>
      <c r="D3" s="2">
        <f t="shared" ref="D3:D47" si="1">B3+C3</f>
        <v>7.2</v>
      </c>
    </row>
    <row r="4" spans="1:4" x14ac:dyDescent="0.25">
      <c r="A4" s="16" t="s">
        <v>163</v>
      </c>
      <c r="B4" s="2">
        <v>7</v>
      </c>
      <c r="C4" s="2">
        <f t="shared" si="0"/>
        <v>1.4</v>
      </c>
      <c r="D4" s="2">
        <f t="shared" si="1"/>
        <v>8.4</v>
      </c>
    </row>
    <row r="5" spans="1:4" x14ac:dyDescent="0.25">
      <c r="A5" s="16" t="s">
        <v>134</v>
      </c>
      <c r="B5" s="2">
        <v>5</v>
      </c>
      <c r="C5" s="2">
        <f t="shared" si="0"/>
        <v>1</v>
      </c>
      <c r="D5" s="2">
        <f t="shared" si="1"/>
        <v>6</v>
      </c>
    </row>
    <row r="6" spans="1:4" x14ac:dyDescent="0.25">
      <c r="A6" s="17" t="s">
        <v>17</v>
      </c>
      <c r="B6" s="2">
        <v>6</v>
      </c>
      <c r="C6" s="2">
        <f t="shared" si="0"/>
        <v>1.2</v>
      </c>
      <c r="D6" s="2">
        <f t="shared" si="1"/>
        <v>7.2</v>
      </c>
    </row>
    <row r="7" spans="1:4" x14ac:dyDescent="0.25">
      <c r="A7" s="17" t="s">
        <v>24</v>
      </c>
      <c r="B7" s="2">
        <v>4</v>
      </c>
      <c r="C7" s="2">
        <f t="shared" si="0"/>
        <v>0.8</v>
      </c>
      <c r="D7" s="2">
        <f t="shared" si="1"/>
        <v>4.8</v>
      </c>
    </row>
    <row r="8" spans="1:4" x14ac:dyDescent="0.25">
      <c r="A8" s="17" t="s">
        <v>27</v>
      </c>
      <c r="B8" s="2">
        <v>12</v>
      </c>
      <c r="C8" s="2">
        <f t="shared" si="0"/>
        <v>2.4</v>
      </c>
      <c r="D8" s="2">
        <f t="shared" si="1"/>
        <v>14.4</v>
      </c>
    </row>
    <row r="9" spans="1:4" x14ac:dyDescent="0.25">
      <c r="A9" s="16" t="s">
        <v>161</v>
      </c>
      <c r="B9" s="2">
        <v>12</v>
      </c>
      <c r="C9" s="2">
        <f t="shared" si="0"/>
        <v>2.4</v>
      </c>
      <c r="D9" s="2">
        <f t="shared" si="1"/>
        <v>14.4</v>
      </c>
    </row>
    <row r="10" spans="1:4" x14ac:dyDescent="0.25">
      <c r="A10" s="17" t="s">
        <v>159</v>
      </c>
      <c r="B10" s="2">
        <v>4</v>
      </c>
      <c r="C10" s="2">
        <f t="shared" si="0"/>
        <v>0.8</v>
      </c>
      <c r="D10" s="2">
        <f t="shared" si="1"/>
        <v>4.8</v>
      </c>
    </row>
    <row r="11" spans="1:4" x14ac:dyDescent="0.25">
      <c r="A11" s="17" t="s">
        <v>111</v>
      </c>
      <c r="B11" s="2">
        <v>5</v>
      </c>
      <c r="C11" s="2">
        <f t="shared" si="0"/>
        <v>1</v>
      </c>
      <c r="D11" s="2">
        <f t="shared" si="1"/>
        <v>6</v>
      </c>
    </row>
    <row r="12" spans="1:4" x14ac:dyDescent="0.25">
      <c r="A12" s="17" t="s">
        <v>32</v>
      </c>
      <c r="B12" s="2">
        <v>5</v>
      </c>
      <c r="C12" s="2">
        <f t="shared" si="0"/>
        <v>1</v>
      </c>
      <c r="D12" s="2">
        <f t="shared" si="1"/>
        <v>6</v>
      </c>
    </row>
    <row r="13" spans="1:4" x14ac:dyDescent="0.25">
      <c r="A13" s="16" t="s">
        <v>35</v>
      </c>
      <c r="B13" s="2">
        <v>8</v>
      </c>
      <c r="C13" s="2">
        <f t="shared" si="0"/>
        <v>1.6</v>
      </c>
      <c r="D13" s="2">
        <f t="shared" si="1"/>
        <v>9.6</v>
      </c>
    </row>
    <row r="14" spans="1:4" x14ac:dyDescent="0.25">
      <c r="A14" s="17" t="s">
        <v>37</v>
      </c>
      <c r="B14" s="2">
        <v>6</v>
      </c>
      <c r="C14" s="2">
        <f t="shared" si="0"/>
        <v>1.2</v>
      </c>
      <c r="D14" s="2">
        <f t="shared" si="1"/>
        <v>7.2</v>
      </c>
    </row>
    <row r="15" spans="1:4" x14ac:dyDescent="0.25">
      <c r="A15" s="17" t="s">
        <v>41</v>
      </c>
      <c r="B15" s="2">
        <v>9</v>
      </c>
      <c r="C15" s="2">
        <f t="shared" si="0"/>
        <v>1.8</v>
      </c>
      <c r="D15" s="2">
        <f t="shared" si="1"/>
        <v>10.8</v>
      </c>
    </row>
    <row r="16" spans="1:4" x14ac:dyDescent="0.25">
      <c r="A16" s="17" t="s">
        <v>122</v>
      </c>
      <c r="B16" s="2">
        <v>7</v>
      </c>
      <c r="C16" s="2">
        <f t="shared" si="0"/>
        <v>1.4</v>
      </c>
      <c r="D16" s="2">
        <f t="shared" si="1"/>
        <v>8.4</v>
      </c>
    </row>
    <row r="17" spans="1:4" x14ac:dyDescent="0.25">
      <c r="A17" s="14" t="s">
        <v>109</v>
      </c>
      <c r="B17" s="2">
        <v>5</v>
      </c>
      <c r="C17" s="2">
        <f t="shared" si="0"/>
        <v>1</v>
      </c>
      <c r="D17" s="2">
        <f t="shared" si="1"/>
        <v>6</v>
      </c>
    </row>
    <row r="18" spans="1:4" x14ac:dyDescent="0.25">
      <c r="A18" s="17" t="s">
        <v>43</v>
      </c>
      <c r="B18" s="2">
        <v>12</v>
      </c>
      <c r="C18" s="2">
        <f t="shared" si="0"/>
        <v>2.4</v>
      </c>
      <c r="D18" s="2">
        <f t="shared" si="1"/>
        <v>14.4</v>
      </c>
    </row>
    <row r="19" spans="1:4" x14ac:dyDescent="0.25">
      <c r="A19" s="17" t="s">
        <v>47</v>
      </c>
      <c r="B19" s="2">
        <v>13</v>
      </c>
      <c r="C19" s="2">
        <f t="shared" si="0"/>
        <v>2.6</v>
      </c>
      <c r="D19" s="2">
        <f t="shared" si="1"/>
        <v>15.6</v>
      </c>
    </row>
    <row r="20" spans="1:4" x14ac:dyDescent="0.25">
      <c r="A20" s="18" t="s">
        <v>99</v>
      </c>
      <c r="B20" s="2">
        <v>14</v>
      </c>
      <c r="C20" s="2">
        <f t="shared" si="0"/>
        <v>2.8</v>
      </c>
      <c r="D20" s="2">
        <f t="shared" si="1"/>
        <v>16.8</v>
      </c>
    </row>
    <row r="21" spans="1:4" x14ac:dyDescent="0.25">
      <c r="A21" s="18" t="s">
        <v>96</v>
      </c>
      <c r="B21" s="2">
        <v>15</v>
      </c>
      <c r="C21" s="2">
        <f t="shared" si="0"/>
        <v>3</v>
      </c>
      <c r="D21" s="2">
        <f t="shared" si="1"/>
        <v>18</v>
      </c>
    </row>
    <row r="22" spans="1:4" x14ac:dyDescent="0.25">
      <c r="A22" s="17" t="s">
        <v>105</v>
      </c>
      <c r="B22" s="2">
        <v>5</v>
      </c>
      <c r="C22" s="2">
        <f t="shared" si="0"/>
        <v>1</v>
      </c>
      <c r="D22" s="2">
        <f t="shared" si="1"/>
        <v>6</v>
      </c>
    </row>
    <row r="23" spans="1:4" x14ac:dyDescent="0.25">
      <c r="A23" s="18" t="s">
        <v>165</v>
      </c>
      <c r="B23" s="2">
        <v>8</v>
      </c>
      <c r="C23" s="2">
        <f t="shared" si="0"/>
        <v>1.6</v>
      </c>
      <c r="D23" s="2">
        <f t="shared" si="1"/>
        <v>9.6</v>
      </c>
    </row>
    <row r="24" spans="1:4" x14ac:dyDescent="0.25">
      <c r="A24" s="17" t="s">
        <v>52</v>
      </c>
      <c r="B24" s="2">
        <v>9</v>
      </c>
      <c r="C24" s="2">
        <f t="shared" si="0"/>
        <v>1.8</v>
      </c>
      <c r="D24" s="2">
        <f t="shared" si="1"/>
        <v>10.8</v>
      </c>
    </row>
    <row r="25" spans="1:4" x14ac:dyDescent="0.25">
      <c r="A25" s="17" t="s">
        <v>107</v>
      </c>
      <c r="B25" s="2">
        <v>11</v>
      </c>
      <c r="C25" s="2">
        <f t="shared" si="0"/>
        <v>2.2000000000000002</v>
      </c>
      <c r="D25" s="2">
        <f t="shared" si="1"/>
        <v>13.2</v>
      </c>
    </row>
    <row r="26" spans="1:4" x14ac:dyDescent="0.25">
      <c r="A26" s="17" t="s">
        <v>143</v>
      </c>
      <c r="B26" s="2">
        <v>56</v>
      </c>
      <c r="C26" s="2">
        <f t="shared" si="0"/>
        <v>11.2</v>
      </c>
      <c r="D26" s="2">
        <f t="shared" si="1"/>
        <v>67.2</v>
      </c>
    </row>
    <row r="27" spans="1:4" x14ac:dyDescent="0.25">
      <c r="A27" s="17" t="s">
        <v>61</v>
      </c>
      <c r="B27" s="2">
        <v>14</v>
      </c>
      <c r="C27" s="2">
        <f t="shared" si="0"/>
        <v>2.8</v>
      </c>
      <c r="D27" s="2">
        <f t="shared" si="1"/>
        <v>16.8</v>
      </c>
    </row>
    <row r="28" spans="1:4" x14ac:dyDescent="0.25">
      <c r="A28" s="15" t="s">
        <v>68</v>
      </c>
      <c r="B28" s="2">
        <v>12</v>
      </c>
      <c r="C28" s="2">
        <f t="shared" si="0"/>
        <v>2.4</v>
      </c>
      <c r="D28" s="2">
        <f t="shared" si="1"/>
        <v>14.4</v>
      </c>
    </row>
    <row r="29" spans="1:4" x14ac:dyDescent="0.25">
      <c r="A29" s="18" t="s">
        <v>167</v>
      </c>
      <c r="B29" s="2">
        <v>11</v>
      </c>
      <c r="C29" s="2">
        <f t="shared" si="0"/>
        <v>2.2000000000000002</v>
      </c>
      <c r="D29" s="2">
        <f t="shared" si="1"/>
        <v>13.2</v>
      </c>
    </row>
    <row r="30" spans="1:4" x14ac:dyDescent="0.25">
      <c r="A30" s="19" t="s">
        <v>155</v>
      </c>
      <c r="B30" s="2">
        <v>14</v>
      </c>
      <c r="C30" s="2">
        <f t="shared" si="0"/>
        <v>2.8</v>
      </c>
      <c r="D30" s="2">
        <f t="shared" si="1"/>
        <v>16.8</v>
      </c>
    </row>
    <row r="31" spans="1:4" x14ac:dyDescent="0.25">
      <c r="A31" s="16" t="s">
        <v>137</v>
      </c>
      <c r="B31" s="2">
        <v>15</v>
      </c>
      <c r="C31" s="2">
        <f t="shared" si="0"/>
        <v>3</v>
      </c>
      <c r="D31" s="2">
        <f t="shared" si="1"/>
        <v>18</v>
      </c>
    </row>
    <row r="32" spans="1:4" x14ac:dyDescent="0.25">
      <c r="A32" s="18" t="s">
        <v>91</v>
      </c>
      <c r="B32" s="2">
        <v>13</v>
      </c>
      <c r="C32" s="2">
        <f t="shared" si="0"/>
        <v>2.6</v>
      </c>
      <c r="D32" s="2">
        <f t="shared" si="1"/>
        <v>15.6</v>
      </c>
    </row>
    <row r="33" spans="1:4" x14ac:dyDescent="0.25">
      <c r="A33" s="18" t="s">
        <v>170</v>
      </c>
      <c r="B33" s="2">
        <v>16</v>
      </c>
      <c r="C33" s="2">
        <f t="shared" si="0"/>
        <v>3.2</v>
      </c>
      <c r="D33" s="2">
        <f t="shared" si="1"/>
        <v>19.2</v>
      </c>
    </row>
    <row r="34" spans="1:4" x14ac:dyDescent="0.25">
      <c r="A34" s="17" t="s">
        <v>145</v>
      </c>
      <c r="B34" s="2">
        <v>17</v>
      </c>
      <c r="C34" s="2">
        <f t="shared" si="0"/>
        <v>3.4</v>
      </c>
      <c r="D34" s="2">
        <f t="shared" si="1"/>
        <v>20.399999999999999</v>
      </c>
    </row>
    <row r="35" spans="1:4" x14ac:dyDescent="0.25">
      <c r="A35" s="17" t="s">
        <v>73</v>
      </c>
      <c r="B35" s="2">
        <v>15</v>
      </c>
      <c r="C35" s="2">
        <f t="shared" si="0"/>
        <v>3</v>
      </c>
      <c r="D35" s="2">
        <f t="shared" si="1"/>
        <v>18</v>
      </c>
    </row>
    <row r="36" spans="1:4" x14ac:dyDescent="0.25">
      <c r="A36" s="16" t="s">
        <v>147</v>
      </c>
      <c r="B36" s="2">
        <v>21</v>
      </c>
      <c r="C36" s="2">
        <f t="shared" si="0"/>
        <v>4.2</v>
      </c>
      <c r="D36" s="2">
        <f t="shared" si="1"/>
        <v>25.2</v>
      </c>
    </row>
    <row r="37" spans="1:4" x14ac:dyDescent="0.25">
      <c r="A37" s="17" t="s">
        <v>77</v>
      </c>
      <c r="B37" s="2">
        <v>31</v>
      </c>
      <c r="C37" s="2">
        <f t="shared" si="0"/>
        <v>6.2</v>
      </c>
      <c r="D37" s="2">
        <f t="shared" si="1"/>
        <v>37.200000000000003</v>
      </c>
    </row>
    <row r="38" spans="1:4" x14ac:dyDescent="0.25">
      <c r="A38" s="17" t="s">
        <v>75</v>
      </c>
      <c r="B38" s="2">
        <v>12</v>
      </c>
      <c r="C38" s="2">
        <f t="shared" si="0"/>
        <v>2.4</v>
      </c>
      <c r="D38" s="2">
        <f t="shared" si="1"/>
        <v>14.4</v>
      </c>
    </row>
    <row r="39" spans="1:4" x14ac:dyDescent="0.25">
      <c r="A39" s="18" t="s">
        <v>101</v>
      </c>
      <c r="B39" s="2">
        <v>12</v>
      </c>
      <c r="C39" s="2">
        <f t="shared" si="0"/>
        <v>2.4</v>
      </c>
      <c r="D39" s="2">
        <f t="shared" si="1"/>
        <v>14.4</v>
      </c>
    </row>
    <row r="40" spans="1:4" x14ac:dyDescent="0.25">
      <c r="A40" s="18" t="s">
        <v>103</v>
      </c>
      <c r="B40" s="2">
        <v>12</v>
      </c>
      <c r="C40" s="2">
        <f t="shared" si="0"/>
        <v>2.4</v>
      </c>
      <c r="D40" s="2">
        <f t="shared" si="1"/>
        <v>14.4</v>
      </c>
    </row>
    <row r="41" spans="1:4" x14ac:dyDescent="0.25">
      <c r="A41" s="18" t="s">
        <v>74</v>
      </c>
      <c r="B41" s="2">
        <v>81</v>
      </c>
      <c r="C41" s="2">
        <f t="shared" si="0"/>
        <v>16.2</v>
      </c>
      <c r="D41" s="2">
        <f t="shared" si="1"/>
        <v>97.2</v>
      </c>
    </row>
    <row r="42" spans="1:4" x14ac:dyDescent="0.25">
      <c r="A42" s="17" t="s">
        <v>82</v>
      </c>
      <c r="B42" s="2">
        <v>12</v>
      </c>
      <c r="C42" s="2">
        <f t="shared" si="0"/>
        <v>2.4</v>
      </c>
      <c r="D42" s="2">
        <f t="shared" si="1"/>
        <v>14.4</v>
      </c>
    </row>
    <row r="43" spans="1:4" x14ac:dyDescent="0.25">
      <c r="A43" s="18" t="s">
        <v>94</v>
      </c>
      <c r="B43" s="2">
        <v>1</v>
      </c>
      <c r="C43" s="2">
        <f t="shared" si="0"/>
        <v>0.2</v>
      </c>
      <c r="D43" s="2">
        <f t="shared" si="1"/>
        <v>1.2</v>
      </c>
    </row>
    <row r="44" spans="1:4" x14ac:dyDescent="0.25">
      <c r="A44" s="16" t="s">
        <v>125</v>
      </c>
      <c r="B44" s="2">
        <v>21</v>
      </c>
      <c r="C44" s="2">
        <f t="shared" si="0"/>
        <v>4.2</v>
      </c>
      <c r="D44" s="2">
        <f t="shared" si="1"/>
        <v>25.2</v>
      </c>
    </row>
    <row r="45" spans="1:4" x14ac:dyDescent="0.25">
      <c r="A45" s="16" t="s">
        <v>124</v>
      </c>
      <c r="B45" s="2">
        <v>24</v>
      </c>
      <c r="C45" s="2">
        <f t="shared" si="0"/>
        <v>4.8</v>
      </c>
      <c r="D45" s="2">
        <f t="shared" si="1"/>
        <v>28.8</v>
      </c>
    </row>
    <row r="46" spans="1:4" x14ac:dyDescent="0.25">
      <c r="A46" s="16" t="s">
        <v>132</v>
      </c>
      <c r="B46" s="2">
        <v>12</v>
      </c>
      <c r="C46" s="2">
        <f t="shared" si="0"/>
        <v>2.4</v>
      </c>
      <c r="D46" s="2">
        <f t="shared" si="1"/>
        <v>14.4</v>
      </c>
    </row>
    <row r="47" spans="1:4" x14ac:dyDescent="0.25">
      <c r="A47" s="15" t="s">
        <v>129</v>
      </c>
      <c r="B47" s="2">
        <v>15</v>
      </c>
      <c r="C47" s="2">
        <f t="shared" si="0"/>
        <v>3</v>
      </c>
      <c r="D47" s="2">
        <f t="shared" si="1"/>
        <v>18</v>
      </c>
    </row>
    <row r="48" spans="1:4" x14ac:dyDescent="0.25">
      <c r="A48" s="13"/>
    </row>
  </sheetData>
  <conditionalFormatting sqref="A2:A47">
    <cfRule type="duplicateValues" dxfId="0" priority="2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116"/>
  <sheetViews>
    <sheetView zoomScale="80" zoomScaleNormal="80" workbookViewId="0">
      <selection activeCell="F45" sqref="F45"/>
    </sheetView>
  </sheetViews>
  <sheetFormatPr defaultRowHeight="15" x14ac:dyDescent="0.25"/>
  <cols>
    <col min="1" max="1" width="32.7109375" style="4" customWidth="1"/>
    <col min="2" max="2" width="24" style="4" customWidth="1"/>
    <col min="3" max="3" width="10.7109375" style="4" customWidth="1"/>
  </cols>
  <sheetData>
    <row r="1" spans="1:9" x14ac:dyDescent="0.25">
      <c r="A1" s="31" t="s">
        <v>176</v>
      </c>
      <c r="B1" s="4">
        <v>23.5</v>
      </c>
    </row>
    <row r="2" spans="1:9" x14ac:dyDescent="0.25">
      <c r="A2" s="31" t="s">
        <v>177</v>
      </c>
      <c r="B2" s="4">
        <v>5</v>
      </c>
    </row>
    <row r="3" spans="1:9" x14ac:dyDescent="0.25">
      <c r="A3" s="31" t="s">
        <v>178</v>
      </c>
    </row>
    <row r="4" spans="1:9" x14ac:dyDescent="0.25">
      <c r="A4" s="31" t="s">
        <v>179</v>
      </c>
    </row>
    <row r="5" spans="1:9" x14ac:dyDescent="0.25">
      <c r="A5" s="31" t="s">
        <v>181</v>
      </c>
      <c r="B5" s="4">
        <v>9.15</v>
      </c>
    </row>
    <row r="6" spans="1:9" x14ac:dyDescent="0.25">
      <c r="A6" s="31" t="s">
        <v>180</v>
      </c>
      <c r="B6" s="4">
        <v>8.4499999999999993</v>
      </c>
      <c r="E6" s="29"/>
    </row>
    <row r="7" spans="1:9" x14ac:dyDescent="0.25">
      <c r="C7" s="4">
        <v>1</v>
      </c>
      <c r="E7" s="29">
        <f>1/200</f>
        <v>5.0000000000000001E-3</v>
      </c>
    </row>
    <row r="8" spans="1:9" ht="38.25" x14ac:dyDescent="0.25">
      <c r="A8" s="3" t="s">
        <v>0</v>
      </c>
      <c r="B8" s="3" t="s">
        <v>3</v>
      </c>
      <c r="C8" s="3" t="s">
        <v>1</v>
      </c>
      <c r="D8" s="28" t="s">
        <v>175</v>
      </c>
      <c r="E8" s="28" t="s">
        <v>176</v>
      </c>
      <c r="F8" s="28" t="s">
        <v>177</v>
      </c>
      <c r="G8" s="28" t="s">
        <v>178</v>
      </c>
      <c r="H8" s="28" t="s">
        <v>179</v>
      </c>
      <c r="I8" s="84" t="s">
        <v>182</v>
      </c>
    </row>
    <row r="9" spans="1:9" x14ac:dyDescent="0.25">
      <c r="A9" s="8" t="s">
        <v>116</v>
      </c>
      <c r="B9" s="7" t="s">
        <v>117</v>
      </c>
      <c r="C9" s="22" t="s">
        <v>16</v>
      </c>
      <c r="D9" s="32">
        <f>C$7*B$6</f>
        <v>8.4499999999999993</v>
      </c>
      <c r="E9" s="30">
        <f>B$1*E$7</f>
        <v>0.11750000000000001</v>
      </c>
      <c r="F9" s="2">
        <f>B2</f>
        <v>5</v>
      </c>
      <c r="G9" s="2"/>
      <c r="H9" s="2"/>
      <c r="I9" s="1">
        <f>D9+E9+F9+G9+H9</f>
        <v>13.567499999999999</v>
      </c>
    </row>
    <row r="10" spans="1:9" x14ac:dyDescent="0.25">
      <c r="A10" s="22" t="s">
        <v>156</v>
      </c>
      <c r="B10" s="7" t="s">
        <v>117</v>
      </c>
      <c r="C10" s="23" t="s">
        <v>26</v>
      </c>
      <c r="D10" s="32">
        <f>C$7*B$6</f>
        <v>8.4499999999999993</v>
      </c>
      <c r="E10" s="30">
        <f>B$1*E$7</f>
        <v>0.11750000000000001</v>
      </c>
      <c r="F10" s="2"/>
      <c r="G10" s="2"/>
      <c r="H10" s="2"/>
      <c r="I10">
        <f t="shared" ref="I10:I73" si="0">D10+E10+F10+G10+H10</f>
        <v>8.567499999999999</v>
      </c>
    </row>
    <row r="11" spans="1:9" hidden="1" x14ac:dyDescent="0.25">
      <c r="A11" s="8" t="s">
        <v>157</v>
      </c>
      <c r="B11" s="7" t="s">
        <v>117</v>
      </c>
      <c r="C11" s="22" t="s">
        <v>51</v>
      </c>
      <c r="D11" s="2"/>
      <c r="E11" s="2"/>
      <c r="F11" s="2"/>
      <c r="G11" s="2"/>
      <c r="H11" s="2"/>
      <c r="I11">
        <f t="shared" si="0"/>
        <v>0</v>
      </c>
    </row>
    <row r="12" spans="1:9" x14ac:dyDescent="0.25">
      <c r="A12" s="8" t="s">
        <v>140</v>
      </c>
      <c r="B12" s="8" t="s">
        <v>141</v>
      </c>
      <c r="C12" s="22" t="s">
        <v>26</v>
      </c>
      <c r="D12" s="32">
        <f>C$7*B$6</f>
        <v>8.4499999999999993</v>
      </c>
      <c r="E12" s="30">
        <f>B$1*E$7</f>
        <v>0.11750000000000001</v>
      </c>
      <c r="F12" s="2"/>
      <c r="G12" s="2"/>
      <c r="H12" s="2"/>
      <c r="I12">
        <f t="shared" si="0"/>
        <v>8.567499999999999</v>
      </c>
    </row>
    <row r="13" spans="1:9" hidden="1" x14ac:dyDescent="0.25">
      <c r="A13" s="8" t="s">
        <v>162</v>
      </c>
      <c r="B13" s="9" t="s">
        <v>163</v>
      </c>
      <c r="C13" s="22" t="s">
        <v>66</v>
      </c>
      <c r="D13" s="2"/>
      <c r="E13" s="2"/>
      <c r="F13" s="2"/>
      <c r="G13" s="2"/>
      <c r="H13" s="2"/>
      <c r="I13">
        <f t="shared" si="0"/>
        <v>0</v>
      </c>
    </row>
    <row r="14" spans="1:9" hidden="1" x14ac:dyDescent="0.25">
      <c r="A14" s="11" t="s">
        <v>133</v>
      </c>
      <c r="B14" s="9" t="s">
        <v>134</v>
      </c>
      <c r="C14" s="11" t="s">
        <v>66</v>
      </c>
      <c r="D14" s="2"/>
      <c r="E14" s="2"/>
      <c r="F14" s="2"/>
      <c r="G14" s="2"/>
      <c r="H14" s="2"/>
      <c r="I14">
        <f t="shared" si="0"/>
        <v>0</v>
      </c>
    </row>
    <row r="15" spans="1:9" x14ac:dyDescent="0.25">
      <c r="A15" s="11" t="s">
        <v>22</v>
      </c>
      <c r="B15" s="10" t="s">
        <v>17</v>
      </c>
      <c r="C15" s="11" t="s">
        <v>16</v>
      </c>
      <c r="D15" s="32">
        <f>C$7*B$6</f>
        <v>8.4499999999999993</v>
      </c>
      <c r="E15" s="30">
        <f>B$1*E$7</f>
        <v>0.11750000000000001</v>
      </c>
      <c r="F15" s="2"/>
      <c r="G15" s="2"/>
      <c r="H15" s="2"/>
      <c r="I15">
        <f t="shared" si="0"/>
        <v>8.567499999999999</v>
      </c>
    </row>
    <row r="16" spans="1:9" x14ac:dyDescent="0.25">
      <c r="A16" s="10" t="s">
        <v>15</v>
      </c>
      <c r="B16" s="10" t="s">
        <v>17</v>
      </c>
      <c r="C16" s="23" t="s">
        <v>16</v>
      </c>
      <c r="D16" s="32">
        <f>C$7*B$6</f>
        <v>8.4499999999999993</v>
      </c>
      <c r="E16" s="30">
        <f>B$1*E$7</f>
        <v>0.11750000000000001</v>
      </c>
      <c r="F16" s="2"/>
      <c r="G16" s="2"/>
      <c r="H16" s="2"/>
      <c r="I16">
        <f t="shared" si="0"/>
        <v>8.567499999999999</v>
      </c>
    </row>
    <row r="17" spans="1:9" hidden="1" x14ac:dyDescent="0.25">
      <c r="A17" s="10" t="s">
        <v>20</v>
      </c>
      <c r="B17" s="10" t="s">
        <v>17</v>
      </c>
      <c r="C17" s="24" t="s">
        <v>21</v>
      </c>
      <c r="D17" s="2"/>
      <c r="E17" s="2"/>
      <c r="F17" s="2"/>
      <c r="G17" s="2"/>
      <c r="H17" s="2"/>
      <c r="I17">
        <f t="shared" si="0"/>
        <v>0</v>
      </c>
    </row>
    <row r="18" spans="1:9" x14ac:dyDescent="0.25">
      <c r="A18" s="10" t="s">
        <v>18</v>
      </c>
      <c r="B18" s="10" t="s">
        <v>17</v>
      </c>
      <c r="C18" s="23" t="s">
        <v>16</v>
      </c>
      <c r="D18" s="32">
        <f>C$7*B$6</f>
        <v>8.4499999999999993</v>
      </c>
      <c r="E18" s="30">
        <f>B$1*E$7</f>
        <v>0.11750000000000001</v>
      </c>
      <c r="F18" s="2"/>
      <c r="G18" s="2"/>
      <c r="H18" s="2"/>
      <c r="I18">
        <f t="shared" si="0"/>
        <v>8.567499999999999</v>
      </c>
    </row>
    <row r="19" spans="1:9" hidden="1" x14ac:dyDescent="0.25">
      <c r="A19" s="10" t="s">
        <v>18</v>
      </c>
      <c r="B19" s="10" t="s">
        <v>17</v>
      </c>
      <c r="C19" s="24" t="s">
        <v>19</v>
      </c>
      <c r="D19" s="2"/>
      <c r="E19" s="2"/>
      <c r="F19" s="2"/>
      <c r="G19" s="2"/>
      <c r="H19" s="2"/>
      <c r="I19">
        <f t="shared" si="0"/>
        <v>0</v>
      </c>
    </row>
    <row r="20" spans="1:9" x14ac:dyDescent="0.25">
      <c r="A20" s="8" t="s">
        <v>119</v>
      </c>
      <c r="B20" s="10" t="s">
        <v>17</v>
      </c>
      <c r="C20" s="22" t="s">
        <v>16</v>
      </c>
      <c r="D20" s="32">
        <f>C$7*B$6</f>
        <v>8.4499999999999993</v>
      </c>
      <c r="E20" s="30">
        <f>B$1*E$7</f>
        <v>0.11750000000000001</v>
      </c>
      <c r="F20" s="2"/>
      <c r="G20" s="2"/>
      <c r="H20" s="2"/>
      <c r="I20">
        <f t="shared" si="0"/>
        <v>8.567499999999999</v>
      </c>
    </row>
    <row r="21" spans="1:9" x14ac:dyDescent="0.25">
      <c r="A21" s="25" t="s">
        <v>120</v>
      </c>
      <c r="B21" s="10" t="s">
        <v>17</v>
      </c>
      <c r="C21" s="22" t="s">
        <v>16</v>
      </c>
      <c r="D21" s="32">
        <f>C$7*B$6</f>
        <v>8.4499999999999993</v>
      </c>
      <c r="E21" s="30">
        <f>B$1*E$7</f>
        <v>0.11750000000000001</v>
      </c>
      <c r="F21" s="2">
        <f>B2</f>
        <v>5</v>
      </c>
      <c r="G21" s="2"/>
      <c r="H21" s="2"/>
      <c r="I21">
        <f t="shared" si="0"/>
        <v>13.567499999999999</v>
      </c>
    </row>
    <row r="22" spans="1:9" x14ac:dyDescent="0.25">
      <c r="A22" s="22" t="s">
        <v>118</v>
      </c>
      <c r="B22" s="10" t="s">
        <v>17</v>
      </c>
      <c r="C22" s="22" t="s">
        <v>16</v>
      </c>
      <c r="D22" s="32">
        <f>C$7*B$6</f>
        <v>8.4499999999999993</v>
      </c>
      <c r="E22" s="30">
        <f>B$1*E$7</f>
        <v>0.11750000000000001</v>
      </c>
      <c r="F22" s="2"/>
      <c r="G22" s="2"/>
      <c r="H22" s="2"/>
      <c r="I22">
        <f t="shared" si="0"/>
        <v>8.567499999999999</v>
      </c>
    </row>
    <row r="23" spans="1:9" hidden="1" x14ac:dyDescent="0.25">
      <c r="A23" s="10" t="s">
        <v>23</v>
      </c>
      <c r="B23" s="10" t="s">
        <v>24</v>
      </c>
      <c r="C23" s="24" t="s">
        <v>19</v>
      </c>
      <c r="D23" s="2"/>
      <c r="E23" s="2"/>
      <c r="F23" s="2"/>
      <c r="G23" s="2"/>
      <c r="H23" s="2"/>
      <c r="I23">
        <f t="shared" si="0"/>
        <v>0</v>
      </c>
    </row>
    <row r="24" spans="1:9" x14ac:dyDescent="0.25">
      <c r="A24" s="10" t="s">
        <v>28</v>
      </c>
      <c r="B24" s="10" t="s">
        <v>27</v>
      </c>
      <c r="C24" s="23" t="s">
        <v>26</v>
      </c>
      <c r="D24" s="32">
        <f t="shared" ref="D24:D33" si="1">C$7*B$6</f>
        <v>8.4499999999999993</v>
      </c>
      <c r="E24" s="30">
        <f t="shared" ref="E24:E33" si="2">B$1*E$7</f>
        <v>0.11750000000000001</v>
      </c>
      <c r="F24" s="2"/>
      <c r="G24" s="2"/>
      <c r="H24" s="2"/>
      <c r="I24">
        <f t="shared" si="0"/>
        <v>8.567499999999999</v>
      </c>
    </row>
    <row r="25" spans="1:9" x14ac:dyDescent="0.25">
      <c r="A25" s="10" t="s">
        <v>29</v>
      </c>
      <c r="B25" s="10" t="s">
        <v>27</v>
      </c>
      <c r="C25" s="23" t="s">
        <v>26</v>
      </c>
      <c r="D25" s="32">
        <f t="shared" si="1"/>
        <v>8.4499999999999993</v>
      </c>
      <c r="E25" s="30">
        <f t="shared" si="2"/>
        <v>0.11750000000000001</v>
      </c>
      <c r="F25" s="2"/>
      <c r="G25" s="2"/>
      <c r="H25" s="2"/>
      <c r="I25">
        <f t="shared" si="0"/>
        <v>8.567499999999999</v>
      </c>
    </row>
    <row r="26" spans="1:9" x14ac:dyDescent="0.25">
      <c r="A26" s="10" t="s">
        <v>30</v>
      </c>
      <c r="B26" s="10" t="s">
        <v>27</v>
      </c>
      <c r="C26" s="23" t="s">
        <v>26</v>
      </c>
      <c r="D26" s="32">
        <f t="shared" si="1"/>
        <v>8.4499999999999993</v>
      </c>
      <c r="E26" s="30">
        <f t="shared" si="2"/>
        <v>0.11750000000000001</v>
      </c>
      <c r="F26" s="2"/>
      <c r="G26" s="2"/>
      <c r="H26" s="2"/>
      <c r="I26">
        <f t="shared" si="0"/>
        <v>8.567499999999999</v>
      </c>
    </row>
    <row r="27" spans="1:9" x14ac:dyDescent="0.25">
      <c r="A27" s="10" t="s">
        <v>25</v>
      </c>
      <c r="B27" s="10" t="s">
        <v>27</v>
      </c>
      <c r="C27" s="23" t="s">
        <v>26</v>
      </c>
      <c r="D27" s="32">
        <f t="shared" si="1"/>
        <v>8.4499999999999993</v>
      </c>
      <c r="E27" s="30">
        <f t="shared" si="2"/>
        <v>0.11750000000000001</v>
      </c>
      <c r="F27" s="2"/>
      <c r="G27" s="2"/>
      <c r="H27" s="2"/>
      <c r="I27">
        <f t="shared" si="0"/>
        <v>8.567499999999999</v>
      </c>
    </row>
    <row r="28" spans="1:9" x14ac:dyDescent="0.25">
      <c r="A28" s="9" t="s">
        <v>160</v>
      </c>
      <c r="B28" s="9" t="s">
        <v>161</v>
      </c>
      <c r="C28" s="9" t="s">
        <v>26</v>
      </c>
      <c r="D28" s="32">
        <f t="shared" si="1"/>
        <v>8.4499999999999993</v>
      </c>
      <c r="E28" s="30">
        <f t="shared" si="2"/>
        <v>0.11750000000000001</v>
      </c>
      <c r="F28" s="2"/>
      <c r="G28" s="2"/>
      <c r="H28" s="2"/>
      <c r="I28">
        <f t="shared" si="0"/>
        <v>8.567499999999999</v>
      </c>
    </row>
    <row r="29" spans="1:9" x14ac:dyDescent="0.25">
      <c r="A29" s="22" t="s">
        <v>158</v>
      </c>
      <c r="B29" s="10" t="s">
        <v>159</v>
      </c>
      <c r="C29" s="23" t="s">
        <v>26</v>
      </c>
      <c r="D29" s="32">
        <f t="shared" si="1"/>
        <v>8.4499999999999993</v>
      </c>
      <c r="E29" s="30">
        <f t="shared" si="2"/>
        <v>0.11750000000000001</v>
      </c>
      <c r="F29" s="2"/>
      <c r="G29" s="2"/>
      <c r="H29" s="2"/>
      <c r="I29">
        <f t="shared" si="0"/>
        <v>8.567499999999999</v>
      </c>
    </row>
    <row r="30" spans="1:9" x14ac:dyDescent="0.25">
      <c r="A30" s="10" t="s">
        <v>110</v>
      </c>
      <c r="B30" s="10" t="s">
        <v>111</v>
      </c>
      <c r="C30" s="23" t="s">
        <v>59</v>
      </c>
      <c r="D30" s="32">
        <f t="shared" si="1"/>
        <v>8.4499999999999993</v>
      </c>
      <c r="E30" s="30">
        <f t="shared" si="2"/>
        <v>0.11750000000000001</v>
      </c>
      <c r="F30" s="2"/>
      <c r="G30" s="2"/>
      <c r="H30" s="2"/>
      <c r="I30">
        <f t="shared" si="0"/>
        <v>8.567499999999999</v>
      </c>
    </row>
    <row r="31" spans="1:9" x14ac:dyDescent="0.25">
      <c r="A31" s="8" t="s">
        <v>33</v>
      </c>
      <c r="B31" s="10" t="s">
        <v>32</v>
      </c>
      <c r="C31" s="22" t="s">
        <v>16</v>
      </c>
      <c r="D31" s="32">
        <f t="shared" si="1"/>
        <v>8.4499999999999993</v>
      </c>
      <c r="E31" s="30">
        <f t="shared" si="2"/>
        <v>0.11750000000000001</v>
      </c>
      <c r="F31" s="2"/>
      <c r="G31" s="2"/>
      <c r="H31" s="2"/>
      <c r="I31">
        <f t="shared" si="0"/>
        <v>8.567499999999999</v>
      </c>
    </row>
    <row r="32" spans="1:9" x14ac:dyDescent="0.25">
      <c r="A32" s="8" t="s">
        <v>33</v>
      </c>
      <c r="B32" s="10" t="s">
        <v>32</v>
      </c>
      <c r="C32" s="22" t="s">
        <v>16</v>
      </c>
      <c r="D32" s="32">
        <f t="shared" si="1"/>
        <v>8.4499999999999993</v>
      </c>
      <c r="E32" s="30">
        <f t="shared" si="2"/>
        <v>0.11750000000000001</v>
      </c>
      <c r="F32" s="2"/>
      <c r="G32" s="2"/>
      <c r="H32" s="2"/>
      <c r="I32">
        <f t="shared" si="0"/>
        <v>8.567499999999999</v>
      </c>
    </row>
    <row r="33" spans="1:9" x14ac:dyDescent="0.25">
      <c r="A33" s="10" t="s">
        <v>31</v>
      </c>
      <c r="B33" s="10" t="s">
        <v>32</v>
      </c>
      <c r="C33" s="23" t="s">
        <v>16</v>
      </c>
      <c r="D33" s="32">
        <f t="shared" si="1"/>
        <v>8.4499999999999993</v>
      </c>
      <c r="E33" s="30">
        <f t="shared" si="2"/>
        <v>0.11750000000000001</v>
      </c>
      <c r="F33" s="2"/>
      <c r="G33" s="2"/>
      <c r="H33" s="2"/>
      <c r="I33">
        <f t="shared" si="0"/>
        <v>8.567499999999999</v>
      </c>
    </row>
    <row r="34" spans="1:9" hidden="1" x14ac:dyDescent="0.25">
      <c r="A34" s="10" t="s">
        <v>31</v>
      </c>
      <c r="B34" s="10" t="s">
        <v>32</v>
      </c>
      <c r="C34" s="24" t="s">
        <v>19</v>
      </c>
      <c r="D34" s="2"/>
      <c r="E34" s="2"/>
      <c r="F34" s="2"/>
      <c r="G34" s="2"/>
      <c r="H34" s="2"/>
      <c r="I34">
        <f t="shared" si="0"/>
        <v>0</v>
      </c>
    </row>
    <row r="35" spans="1:9" x14ac:dyDescent="0.25">
      <c r="A35" s="26" t="s">
        <v>149</v>
      </c>
      <c r="B35" s="9" t="s">
        <v>35</v>
      </c>
      <c r="C35" s="26" t="s">
        <v>16</v>
      </c>
      <c r="D35" s="32">
        <f>C$7*B$6</f>
        <v>8.4499999999999993</v>
      </c>
      <c r="E35" s="30">
        <f>B$1*E$7</f>
        <v>0.11750000000000001</v>
      </c>
      <c r="F35" s="2"/>
      <c r="G35" s="2"/>
      <c r="H35" s="2"/>
      <c r="I35">
        <f t="shared" si="0"/>
        <v>8.567499999999999</v>
      </c>
    </row>
    <row r="36" spans="1:9" ht="25.5" hidden="1" x14ac:dyDescent="0.25">
      <c r="A36" s="8" t="s">
        <v>151</v>
      </c>
      <c r="B36" s="9" t="s">
        <v>35</v>
      </c>
      <c r="C36" s="22" t="s">
        <v>51</v>
      </c>
      <c r="D36" s="2"/>
      <c r="E36" s="2"/>
      <c r="F36" s="2"/>
      <c r="G36" s="2"/>
      <c r="H36" s="2"/>
      <c r="I36">
        <f t="shared" si="0"/>
        <v>0</v>
      </c>
    </row>
    <row r="37" spans="1:9" ht="25.5" x14ac:dyDescent="0.25">
      <c r="A37" s="8" t="s">
        <v>152</v>
      </c>
      <c r="B37" s="9" t="s">
        <v>35</v>
      </c>
      <c r="C37" s="22" t="s">
        <v>16</v>
      </c>
      <c r="D37" s="32">
        <f>C$7*B$6</f>
        <v>8.4499999999999993</v>
      </c>
      <c r="E37" s="30">
        <f>B$1*E$7</f>
        <v>0.11750000000000001</v>
      </c>
      <c r="F37" s="2"/>
      <c r="G37" s="2"/>
      <c r="H37" s="2"/>
      <c r="I37">
        <f t="shared" si="0"/>
        <v>8.567499999999999</v>
      </c>
    </row>
    <row r="38" spans="1:9" ht="25.5" hidden="1" x14ac:dyDescent="0.25">
      <c r="A38" s="8" t="s">
        <v>153</v>
      </c>
      <c r="B38" s="9" t="s">
        <v>35</v>
      </c>
      <c r="C38" s="22" t="s">
        <v>51</v>
      </c>
      <c r="D38" s="2"/>
      <c r="E38" s="2"/>
      <c r="F38" s="2"/>
      <c r="G38" s="2"/>
      <c r="H38" s="2"/>
      <c r="I38">
        <f t="shared" si="0"/>
        <v>0</v>
      </c>
    </row>
    <row r="39" spans="1:9" hidden="1" x14ac:dyDescent="0.25">
      <c r="A39" s="27" t="s">
        <v>88</v>
      </c>
      <c r="B39" s="11" t="s">
        <v>35</v>
      </c>
      <c r="C39" s="26" t="s">
        <v>51</v>
      </c>
      <c r="D39" s="2"/>
      <c r="E39" s="2"/>
      <c r="F39" s="2"/>
      <c r="G39" s="2"/>
      <c r="H39" s="2"/>
      <c r="I39">
        <f t="shared" si="0"/>
        <v>0</v>
      </c>
    </row>
    <row r="40" spans="1:9" x14ac:dyDescent="0.25">
      <c r="A40" s="10" t="s">
        <v>34</v>
      </c>
      <c r="B40" s="10" t="s">
        <v>35</v>
      </c>
      <c r="C40" s="23" t="s">
        <v>16</v>
      </c>
      <c r="D40" s="32">
        <f>C$7*B$6</f>
        <v>8.4499999999999993</v>
      </c>
      <c r="E40" s="30">
        <f>B$1*E$7</f>
        <v>0.11750000000000001</v>
      </c>
      <c r="F40" s="2"/>
      <c r="G40" s="2"/>
      <c r="H40" s="2"/>
      <c r="I40">
        <f t="shared" si="0"/>
        <v>8.567499999999999</v>
      </c>
    </row>
    <row r="41" spans="1:9" hidden="1" x14ac:dyDescent="0.25">
      <c r="A41" s="8" t="s">
        <v>150</v>
      </c>
      <c r="B41" s="9" t="s">
        <v>35</v>
      </c>
      <c r="C41" s="22" t="s">
        <v>51</v>
      </c>
      <c r="D41" s="2"/>
      <c r="E41" s="2"/>
      <c r="F41" s="2"/>
      <c r="G41" s="2"/>
      <c r="H41" s="2"/>
      <c r="I41">
        <f t="shared" si="0"/>
        <v>0</v>
      </c>
    </row>
    <row r="42" spans="1:9" x14ac:dyDescent="0.25">
      <c r="A42" s="10" t="s">
        <v>36</v>
      </c>
      <c r="B42" s="10" t="s">
        <v>37</v>
      </c>
      <c r="C42" s="23" t="s">
        <v>16</v>
      </c>
      <c r="D42" s="32">
        <f>C$7*B$6</f>
        <v>8.4499999999999993</v>
      </c>
      <c r="E42" s="30">
        <f>B$1*E$7</f>
        <v>0.11750000000000001</v>
      </c>
      <c r="F42" s="2"/>
      <c r="G42" s="2"/>
      <c r="H42" s="2"/>
      <c r="I42">
        <f t="shared" si="0"/>
        <v>8.567499999999999</v>
      </c>
    </row>
    <row r="43" spans="1:9" x14ac:dyDescent="0.25">
      <c r="A43" s="10" t="s">
        <v>38</v>
      </c>
      <c r="B43" s="10" t="s">
        <v>37</v>
      </c>
      <c r="C43" s="23" t="s">
        <v>16</v>
      </c>
      <c r="D43" s="32">
        <f>C$7*B$6</f>
        <v>8.4499999999999993</v>
      </c>
      <c r="E43" s="30">
        <f>B$1*E$7</f>
        <v>0.11750000000000001</v>
      </c>
      <c r="F43" s="2"/>
      <c r="G43" s="2"/>
      <c r="H43" s="2"/>
      <c r="I43">
        <f t="shared" si="0"/>
        <v>8.567499999999999</v>
      </c>
    </row>
    <row r="44" spans="1:9" x14ac:dyDescent="0.25">
      <c r="A44" s="10" t="s">
        <v>39</v>
      </c>
      <c r="B44" s="10" t="s">
        <v>37</v>
      </c>
      <c r="C44" s="23" t="s">
        <v>16</v>
      </c>
      <c r="D44" s="32">
        <f>C$7*B$6</f>
        <v>8.4499999999999993</v>
      </c>
      <c r="E44" s="30">
        <f>B$1*E$7</f>
        <v>0.11750000000000001</v>
      </c>
      <c r="F44" s="2">
        <f>B2</f>
        <v>5</v>
      </c>
      <c r="G44" s="2"/>
      <c r="H44" s="2"/>
      <c r="I44">
        <f t="shared" si="0"/>
        <v>13.567499999999999</v>
      </c>
    </row>
    <row r="45" spans="1:9" x14ac:dyDescent="0.25">
      <c r="A45" s="10" t="s">
        <v>40</v>
      </c>
      <c r="B45" s="10" t="s">
        <v>41</v>
      </c>
      <c r="C45" s="23" t="s">
        <v>16</v>
      </c>
      <c r="D45" s="32">
        <f>C$7*B$6</f>
        <v>8.4499999999999993</v>
      </c>
      <c r="E45" s="30">
        <f>B$1*E$7</f>
        <v>0.11750000000000001</v>
      </c>
      <c r="F45" s="2"/>
      <c r="G45" s="2"/>
      <c r="H45" s="2"/>
      <c r="I45">
        <f t="shared" si="0"/>
        <v>8.567499999999999</v>
      </c>
    </row>
    <row r="46" spans="1:9" x14ac:dyDescent="0.25">
      <c r="A46" s="11" t="s">
        <v>148</v>
      </c>
      <c r="B46" s="10" t="s">
        <v>122</v>
      </c>
      <c r="C46" s="23" t="s">
        <v>16</v>
      </c>
      <c r="D46" s="32">
        <f>C$7*B$6</f>
        <v>8.4499999999999993</v>
      </c>
      <c r="E46" s="30">
        <f>B$1*E$7</f>
        <v>0.11750000000000001</v>
      </c>
      <c r="F46" s="2"/>
      <c r="G46" s="2"/>
      <c r="H46" s="2"/>
      <c r="I46">
        <f t="shared" si="0"/>
        <v>8.567499999999999</v>
      </c>
    </row>
    <row r="47" spans="1:9" hidden="1" x14ac:dyDescent="0.25">
      <c r="A47" s="11" t="s">
        <v>121</v>
      </c>
      <c r="B47" s="10" t="s">
        <v>122</v>
      </c>
      <c r="C47" s="11" t="s">
        <v>51</v>
      </c>
      <c r="D47" s="2"/>
      <c r="E47" s="2"/>
      <c r="F47" s="2"/>
      <c r="G47" s="2"/>
      <c r="H47" s="2"/>
      <c r="I47">
        <f t="shared" si="0"/>
        <v>0</v>
      </c>
    </row>
    <row r="48" spans="1:9" x14ac:dyDescent="0.25">
      <c r="A48" s="11" t="s">
        <v>108</v>
      </c>
      <c r="B48" s="7" t="s">
        <v>109</v>
      </c>
      <c r="C48" s="11" t="s">
        <v>16</v>
      </c>
      <c r="D48" s="32">
        <f t="shared" ref="D48:D54" si="3">C$7*B$6</f>
        <v>8.4499999999999993</v>
      </c>
      <c r="E48" s="30">
        <f t="shared" ref="E48:E54" si="4">B$1*E$7</f>
        <v>0.11750000000000001</v>
      </c>
      <c r="F48" s="2"/>
      <c r="G48" s="2"/>
      <c r="H48" s="2"/>
      <c r="I48">
        <f t="shared" si="0"/>
        <v>8.567499999999999</v>
      </c>
    </row>
    <row r="49" spans="1:9" x14ac:dyDescent="0.25">
      <c r="A49" s="10" t="s">
        <v>42</v>
      </c>
      <c r="B49" s="10" t="s">
        <v>43</v>
      </c>
      <c r="C49" s="23" t="s">
        <v>16</v>
      </c>
      <c r="D49" s="32">
        <f t="shared" si="3"/>
        <v>8.4499999999999993</v>
      </c>
      <c r="E49" s="30">
        <f t="shared" si="4"/>
        <v>0.11750000000000001</v>
      </c>
      <c r="F49" s="2"/>
      <c r="G49" s="2"/>
      <c r="H49" s="2"/>
      <c r="I49">
        <f t="shared" si="0"/>
        <v>8.567499999999999</v>
      </c>
    </row>
    <row r="50" spans="1:9" x14ac:dyDescent="0.25">
      <c r="A50" s="10" t="s">
        <v>44</v>
      </c>
      <c r="B50" s="10" t="s">
        <v>43</v>
      </c>
      <c r="C50" s="23" t="s">
        <v>16</v>
      </c>
      <c r="D50" s="32">
        <f t="shared" si="3"/>
        <v>8.4499999999999993</v>
      </c>
      <c r="E50" s="30">
        <f t="shared" si="4"/>
        <v>0.11750000000000001</v>
      </c>
      <c r="F50" s="2"/>
      <c r="G50" s="2"/>
      <c r="H50" s="2"/>
      <c r="I50">
        <f t="shared" si="0"/>
        <v>8.567499999999999</v>
      </c>
    </row>
    <row r="51" spans="1:9" x14ac:dyDescent="0.25">
      <c r="A51" s="10" t="s">
        <v>45</v>
      </c>
      <c r="B51" s="10" t="s">
        <v>43</v>
      </c>
      <c r="C51" s="23" t="s">
        <v>16</v>
      </c>
      <c r="D51" s="32">
        <f t="shared" si="3"/>
        <v>8.4499999999999993</v>
      </c>
      <c r="E51" s="30">
        <f t="shared" si="4"/>
        <v>0.11750000000000001</v>
      </c>
      <c r="F51" s="2"/>
      <c r="G51" s="2"/>
      <c r="H51" s="2"/>
      <c r="I51">
        <f t="shared" si="0"/>
        <v>8.567499999999999</v>
      </c>
    </row>
    <row r="52" spans="1:9" x14ac:dyDescent="0.25">
      <c r="A52" s="7" t="s">
        <v>49</v>
      </c>
      <c r="B52" s="10" t="s">
        <v>47</v>
      </c>
      <c r="C52" s="7" t="s">
        <v>16</v>
      </c>
      <c r="D52" s="32">
        <f t="shared" si="3"/>
        <v>8.4499999999999993</v>
      </c>
      <c r="E52" s="30">
        <f t="shared" si="4"/>
        <v>0.11750000000000001</v>
      </c>
      <c r="F52" s="2"/>
      <c r="G52" s="2"/>
      <c r="H52" s="2"/>
      <c r="I52">
        <f t="shared" si="0"/>
        <v>8.567499999999999</v>
      </c>
    </row>
    <row r="53" spans="1:9" x14ac:dyDescent="0.25">
      <c r="A53" s="7" t="s">
        <v>48</v>
      </c>
      <c r="B53" s="10" t="s">
        <v>47</v>
      </c>
      <c r="C53" s="7" t="s">
        <v>16</v>
      </c>
      <c r="D53" s="32">
        <f t="shared" si="3"/>
        <v>8.4499999999999993</v>
      </c>
      <c r="E53" s="30">
        <f t="shared" si="4"/>
        <v>0.11750000000000001</v>
      </c>
      <c r="F53" s="2"/>
      <c r="G53" s="2"/>
      <c r="H53" s="2"/>
      <c r="I53">
        <f t="shared" si="0"/>
        <v>8.567499999999999</v>
      </c>
    </row>
    <row r="54" spans="1:9" x14ac:dyDescent="0.25">
      <c r="A54" s="10" t="s">
        <v>46</v>
      </c>
      <c r="B54" s="10" t="s">
        <v>47</v>
      </c>
      <c r="C54" s="23" t="s">
        <v>16</v>
      </c>
      <c r="D54" s="32">
        <f t="shared" si="3"/>
        <v>8.4499999999999993</v>
      </c>
      <c r="E54" s="30">
        <f t="shared" si="4"/>
        <v>0.11750000000000001</v>
      </c>
      <c r="F54" s="2"/>
      <c r="G54" s="2"/>
      <c r="H54" s="2"/>
      <c r="I54">
        <f t="shared" si="0"/>
        <v>8.567499999999999</v>
      </c>
    </row>
    <row r="55" spans="1:9" hidden="1" x14ac:dyDescent="0.25">
      <c r="A55" s="11" t="s">
        <v>98</v>
      </c>
      <c r="B55" s="11" t="s">
        <v>99</v>
      </c>
      <c r="C55" s="22" t="s">
        <v>51</v>
      </c>
      <c r="D55" s="2"/>
      <c r="E55" s="2"/>
      <c r="F55" s="2"/>
      <c r="G55" s="2"/>
      <c r="H55" s="2"/>
      <c r="I55">
        <f t="shared" si="0"/>
        <v>0</v>
      </c>
    </row>
    <row r="56" spans="1:9" x14ac:dyDescent="0.25">
      <c r="A56" s="11" t="s">
        <v>95</v>
      </c>
      <c r="B56" s="11" t="s">
        <v>96</v>
      </c>
      <c r="C56" s="11" t="s">
        <v>16</v>
      </c>
      <c r="D56" s="32">
        <f>C$7*B$6</f>
        <v>8.4499999999999993</v>
      </c>
      <c r="E56" s="30">
        <f>B$1*E$7</f>
        <v>0.11750000000000001</v>
      </c>
      <c r="F56" s="2"/>
      <c r="G56" s="2"/>
      <c r="H56" s="2"/>
      <c r="I56">
        <f t="shared" si="0"/>
        <v>8.567499999999999</v>
      </c>
    </row>
    <row r="57" spans="1:9" hidden="1" x14ac:dyDescent="0.25">
      <c r="A57" s="10" t="s">
        <v>115</v>
      </c>
      <c r="B57" s="10" t="s">
        <v>105</v>
      </c>
      <c r="C57" s="11" t="s">
        <v>66</v>
      </c>
      <c r="D57" s="2"/>
      <c r="E57" s="2"/>
      <c r="F57" s="2"/>
      <c r="G57" s="2"/>
      <c r="H57" s="2"/>
      <c r="I57">
        <f t="shared" si="0"/>
        <v>0</v>
      </c>
    </row>
    <row r="58" spans="1:9" hidden="1" x14ac:dyDescent="0.25">
      <c r="A58" s="27" t="s">
        <v>164</v>
      </c>
      <c r="B58" s="11" t="s">
        <v>165</v>
      </c>
      <c r="C58" s="22" t="s">
        <v>51</v>
      </c>
      <c r="D58" s="2"/>
      <c r="E58" s="2"/>
      <c r="F58" s="2"/>
      <c r="G58" s="2"/>
      <c r="H58" s="2"/>
      <c r="I58">
        <f t="shared" si="0"/>
        <v>0</v>
      </c>
    </row>
    <row r="59" spans="1:9" hidden="1" x14ac:dyDescent="0.25">
      <c r="A59" s="22" t="s">
        <v>123</v>
      </c>
      <c r="B59" s="10" t="s">
        <v>52</v>
      </c>
      <c r="C59" s="22" t="s">
        <v>51</v>
      </c>
      <c r="D59" s="2"/>
      <c r="E59" s="2"/>
      <c r="F59" s="2"/>
      <c r="G59" s="2"/>
      <c r="H59" s="2"/>
      <c r="I59">
        <f t="shared" si="0"/>
        <v>0</v>
      </c>
    </row>
    <row r="60" spans="1:9" hidden="1" x14ac:dyDescent="0.25">
      <c r="A60" s="10" t="s">
        <v>50</v>
      </c>
      <c r="B60" s="10" t="s">
        <v>52</v>
      </c>
      <c r="C60" s="11" t="s">
        <v>51</v>
      </c>
      <c r="D60" s="2"/>
      <c r="E60" s="2"/>
      <c r="F60" s="2"/>
      <c r="G60" s="2"/>
      <c r="H60" s="2"/>
      <c r="I60">
        <f t="shared" si="0"/>
        <v>0</v>
      </c>
    </row>
    <row r="61" spans="1:9" hidden="1" x14ac:dyDescent="0.25">
      <c r="A61" s="10" t="s">
        <v>53</v>
      </c>
      <c r="B61" s="10" t="s">
        <v>54</v>
      </c>
      <c r="C61" s="23" t="s">
        <v>51</v>
      </c>
      <c r="D61" s="2"/>
      <c r="E61" s="2"/>
      <c r="F61" s="2"/>
      <c r="G61" s="2"/>
      <c r="H61" s="2"/>
      <c r="I61">
        <f t="shared" si="0"/>
        <v>0</v>
      </c>
    </row>
    <row r="62" spans="1:9" ht="25.5" x14ac:dyDescent="0.25">
      <c r="A62" s="10" t="s">
        <v>57</v>
      </c>
      <c r="B62" s="10" t="s">
        <v>54</v>
      </c>
      <c r="C62" s="23" t="s">
        <v>16</v>
      </c>
      <c r="D62" s="32">
        <f>C$7*B$6</f>
        <v>8.4499999999999993</v>
      </c>
      <c r="E62" s="30">
        <f>B$1*E$7</f>
        <v>0.11750000000000001</v>
      </c>
      <c r="F62" s="2"/>
      <c r="G62" s="2"/>
      <c r="H62" s="2"/>
      <c r="I62">
        <f t="shared" si="0"/>
        <v>8.567499999999999</v>
      </c>
    </row>
    <row r="63" spans="1:9" x14ac:dyDescent="0.25">
      <c r="A63" s="10" t="s">
        <v>55</v>
      </c>
      <c r="B63" s="10" t="s">
        <v>54</v>
      </c>
      <c r="C63" s="23" t="s">
        <v>16</v>
      </c>
      <c r="D63" s="32">
        <f>C$7*B$6</f>
        <v>8.4499999999999993</v>
      </c>
      <c r="E63" s="30">
        <f>B$1*E$7</f>
        <v>0.11750000000000001</v>
      </c>
      <c r="F63" s="2"/>
      <c r="G63" s="2"/>
      <c r="H63" s="2"/>
      <c r="I63">
        <f t="shared" si="0"/>
        <v>8.567499999999999</v>
      </c>
    </row>
    <row r="64" spans="1:9" x14ac:dyDescent="0.25">
      <c r="A64" s="10" t="s">
        <v>58</v>
      </c>
      <c r="B64" s="10" t="s">
        <v>54</v>
      </c>
      <c r="C64" s="24" t="s">
        <v>59</v>
      </c>
      <c r="D64" s="32">
        <f>C$7*B$6</f>
        <v>8.4499999999999993</v>
      </c>
      <c r="E64" s="30">
        <f>B$1*E$7</f>
        <v>0.11750000000000001</v>
      </c>
      <c r="F64" s="2"/>
      <c r="G64" s="2"/>
      <c r="H64" s="2"/>
      <c r="I64">
        <f t="shared" si="0"/>
        <v>8.567499999999999</v>
      </c>
    </row>
    <row r="65" spans="1:9" hidden="1" x14ac:dyDescent="0.25">
      <c r="A65" s="8" t="s">
        <v>56</v>
      </c>
      <c r="B65" s="10" t="s">
        <v>54</v>
      </c>
      <c r="C65" s="22" t="s">
        <v>51</v>
      </c>
      <c r="D65" s="2"/>
      <c r="E65" s="2"/>
      <c r="F65" s="2"/>
      <c r="G65" s="2"/>
      <c r="H65" s="2"/>
      <c r="I65">
        <f t="shared" si="0"/>
        <v>0</v>
      </c>
    </row>
    <row r="66" spans="1:9" hidden="1" x14ac:dyDescent="0.25">
      <c r="A66" s="22" t="s">
        <v>135</v>
      </c>
      <c r="B66" s="9"/>
      <c r="C66" s="22" t="s">
        <v>51</v>
      </c>
      <c r="D66" s="2"/>
      <c r="E66" s="2"/>
      <c r="F66" s="2"/>
      <c r="G66" s="2"/>
      <c r="H66" s="2"/>
      <c r="I66">
        <f t="shared" si="0"/>
        <v>0</v>
      </c>
    </row>
    <row r="67" spans="1:9" x14ac:dyDescent="0.25">
      <c r="A67" s="10" t="s">
        <v>106</v>
      </c>
      <c r="B67" s="10" t="s">
        <v>107</v>
      </c>
      <c r="C67" s="11" t="s">
        <v>16</v>
      </c>
      <c r="D67" s="32">
        <f>C$7*B$6</f>
        <v>8.4499999999999993</v>
      </c>
      <c r="E67" s="30">
        <f>B$1*E$7</f>
        <v>0.11750000000000001</v>
      </c>
      <c r="F67" s="2"/>
      <c r="G67" s="2"/>
      <c r="H67" s="2"/>
      <c r="I67">
        <f t="shared" si="0"/>
        <v>8.567499999999999</v>
      </c>
    </row>
    <row r="68" spans="1:9" hidden="1" x14ac:dyDescent="0.25">
      <c r="A68" s="22" t="s">
        <v>142</v>
      </c>
      <c r="B68" s="10" t="s">
        <v>143</v>
      </c>
      <c r="C68" s="23" t="s">
        <v>51</v>
      </c>
      <c r="D68" s="2"/>
      <c r="E68" s="2"/>
      <c r="F68" s="2"/>
      <c r="G68" s="2"/>
      <c r="H68" s="2"/>
      <c r="I68">
        <f t="shared" si="0"/>
        <v>0</v>
      </c>
    </row>
    <row r="69" spans="1:9" ht="25.5" x14ac:dyDescent="0.25">
      <c r="A69" s="10" t="s">
        <v>60</v>
      </c>
      <c r="B69" s="10" t="s">
        <v>61</v>
      </c>
      <c r="C69" s="23" t="s">
        <v>16</v>
      </c>
      <c r="D69" s="32">
        <f>C$7*B$6</f>
        <v>8.4499999999999993</v>
      </c>
      <c r="E69" s="30">
        <f>B$1*E$7</f>
        <v>0.11750000000000001</v>
      </c>
      <c r="F69" s="2"/>
      <c r="G69" s="2"/>
      <c r="H69" s="2"/>
      <c r="I69">
        <f t="shared" si="0"/>
        <v>8.567499999999999</v>
      </c>
    </row>
    <row r="70" spans="1:9" x14ac:dyDescent="0.25">
      <c r="A70" s="25" t="s">
        <v>62</v>
      </c>
      <c r="B70" s="10" t="s">
        <v>61</v>
      </c>
      <c r="C70" s="23" t="s">
        <v>16</v>
      </c>
      <c r="D70" s="32">
        <f>C$7*B$6</f>
        <v>8.4499999999999993</v>
      </c>
      <c r="E70" s="30">
        <f>B$1*E$7</f>
        <v>0.11750000000000001</v>
      </c>
      <c r="F70" s="2"/>
      <c r="G70" s="2"/>
      <c r="H70" s="2"/>
      <c r="I70">
        <f t="shared" si="0"/>
        <v>8.567499999999999</v>
      </c>
    </row>
    <row r="71" spans="1:9" ht="25.5" x14ac:dyDescent="0.25">
      <c r="A71" s="10" t="s">
        <v>64</v>
      </c>
      <c r="B71" s="10" t="s">
        <v>61</v>
      </c>
      <c r="C71" s="23" t="s">
        <v>16</v>
      </c>
      <c r="D71" s="32">
        <f>C$7*B$6</f>
        <v>8.4499999999999993</v>
      </c>
      <c r="E71" s="30">
        <f>B$1*E$7</f>
        <v>0.11750000000000001</v>
      </c>
      <c r="F71" s="2"/>
      <c r="G71" s="2"/>
      <c r="H71" s="2"/>
      <c r="I71">
        <f t="shared" si="0"/>
        <v>8.567499999999999</v>
      </c>
    </row>
    <row r="72" spans="1:9" ht="25.5" x14ac:dyDescent="0.25">
      <c r="A72" s="8" t="s">
        <v>63</v>
      </c>
      <c r="B72" s="10" t="s">
        <v>61</v>
      </c>
      <c r="C72" s="22" t="s">
        <v>16</v>
      </c>
      <c r="D72" s="32">
        <f>C$7*B$6</f>
        <v>8.4499999999999993</v>
      </c>
      <c r="E72" s="30">
        <f>B$1*E$7</f>
        <v>0.11750000000000001</v>
      </c>
      <c r="F72" s="2"/>
      <c r="G72" s="2"/>
      <c r="H72" s="2"/>
      <c r="I72">
        <f t="shared" si="0"/>
        <v>8.567499999999999</v>
      </c>
    </row>
    <row r="73" spans="1:9" hidden="1" x14ac:dyDescent="0.25">
      <c r="A73" s="10" t="s">
        <v>65</v>
      </c>
      <c r="B73" s="10" t="s">
        <v>61</v>
      </c>
      <c r="C73" s="24" t="s">
        <v>66</v>
      </c>
      <c r="D73" s="2"/>
      <c r="E73" s="2"/>
      <c r="F73" s="2"/>
      <c r="G73" s="2"/>
      <c r="H73" s="2"/>
      <c r="I73">
        <f t="shared" si="0"/>
        <v>0</v>
      </c>
    </row>
    <row r="74" spans="1:9" ht="25.5" hidden="1" x14ac:dyDescent="0.25">
      <c r="A74" s="10" t="s">
        <v>67</v>
      </c>
      <c r="B74" s="8" t="s">
        <v>68</v>
      </c>
      <c r="C74" s="24" t="s">
        <v>66</v>
      </c>
      <c r="D74" s="2"/>
      <c r="E74" s="2"/>
      <c r="F74" s="2"/>
      <c r="G74" s="2"/>
      <c r="H74" s="2"/>
      <c r="I74">
        <f t="shared" ref="I74:I114" si="5">D74+E74+F74+G74+H74</f>
        <v>0</v>
      </c>
    </row>
    <row r="75" spans="1:9" hidden="1" x14ac:dyDescent="0.25">
      <c r="A75" s="8" t="s">
        <v>166</v>
      </c>
      <c r="B75" s="11" t="s">
        <v>167</v>
      </c>
      <c r="C75" s="22" t="s">
        <v>51</v>
      </c>
      <c r="D75" s="2"/>
      <c r="E75" s="2"/>
      <c r="F75" s="2"/>
      <c r="G75" s="2"/>
      <c r="H75" s="2"/>
      <c r="I75">
        <f t="shared" si="5"/>
        <v>0</v>
      </c>
    </row>
    <row r="76" spans="1:9" x14ac:dyDescent="0.25">
      <c r="A76" s="8" t="s">
        <v>168</v>
      </c>
      <c r="B76" s="11" t="s">
        <v>167</v>
      </c>
      <c r="C76" s="22" t="s">
        <v>16</v>
      </c>
      <c r="D76" s="32">
        <f>C$7*B$6</f>
        <v>8.4499999999999993</v>
      </c>
      <c r="E76" s="30">
        <f>B$1*E$7</f>
        <v>0.11750000000000001</v>
      </c>
      <c r="F76" s="2"/>
      <c r="G76" s="2"/>
      <c r="H76" s="2"/>
      <c r="I76">
        <f t="shared" si="5"/>
        <v>8.567499999999999</v>
      </c>
    </row>
    <row r="77" spans="1:9" hidden="1" x14ac:dyDescent="0.25">
      <c r="A77" s="22" t="s">
        <v>154</v>
      </c>
      <c r="B77" s="22" t="s">
        <v>155</v>
      </c>
      <c r="C77" s="22" t="s">
        <v>66</v>
      </c>
      <c r="D77" s="2"/>
      <c r="E77" s="2"/>
      <c r="F77" s="2"/>
      <c r="G77" s="2"/>
      <c r="H77" s="2"/>
      <c r="I77">
        <f t="shared" si="5"/>
        <v>0</v>
      </c>
    </row>
    <row r="78" spans="1:9" x14ac:dyDescent="0.25">
      <c r="A78" s="25" t="s">
        <v>136</v>
      </c>
      <c r="B78" s="9" t="s">
        <v>137</v>
      </c>
      <c r="C78" s="11" t="s">
        <v>16</v>
      </c>
      <c r="D78" s="32">
        <f t="shared" ref="D78:D83" si="6">C$7*B$6</f>
        <v>8.4499999999999993</v>
      </c>
      <c r="E78" s="30">
        <f t="shared" ref="E78:E83" si="7">B$1*E$7</f>
        <v>0.11750000000000001</v>
      </c>
      <c r="F78" s="2"/>
      <c r="G78" s="2"/>
      <c r="H78" s="2"/>
      <c r="I78">
        <f t="shared" si="5"/>
        <v>8.567499999999999</v>
      </c>
    </row>
    <row r="79" spans="1:9" x14ac:dyDescent="0.25">
      <c r="A79" s="25" t="s">
        <v>103</v>
      </c>
      <c r="B79" s="9" t="s">
        <v>137</v>
      </c>
      <c r="C79" s="11" t="s">
        <v>16</v>
      </c>
      <c r="D79" s="32">
        <f t="shared" si="6"/>
        <v>8.4499999999999993</v>
      </c>
      <c r="E79" s="30">
        <f t="shared" si="7"/>
        <v>0.11750000000000001</v>
      </c>
      <c r="F79" s="2"/>
      <c r="G79" s="2"/>
      <c r="H79" s="2"/>
      <c r="I79">
        <f t="shared" si="5"/>
        <v>8.567499999999999</v>
      </c>
    </row>
    <row r="80" spans="1:9" x14ac:dyDescent="0.25">
      <c r="A80" s="25" t="s">
        <v>138</v>
      </c>
      <c r="B80" s="9" t="s">
        <v>137</v>
      </c>
      <c r="C80" s="11" t="s">
        <v>16</v>
      </c>
      <c r="D80" s="32">
        <f t="shared" si="6"/>
        <v>8.4499999999999993</v>
      </c>
      <c r="E80" s="30">
        <f t="shared" si="7"/>
        <v>0.11750000000000001</v>
      </c>
      <c r="F80" s="2"/>
      <c r="G80" s="2"/>
      <c r="H80" s="2"/>
      <c r="I80">
        <f t="shared" si="5"/>
        <v>8.567499999999999</v>
      </c>
    </row>
    <row r="81" spans="1:9" x14ac:dyDescent="0.25">
      <c r="A81" s="11" t="s">
        <v>139</v>
      </c>
      <c r="B81" s="9" t="s">
        <v>137</v>
      </c>
      <c r="C81" s="11" t="s">
        <v>16</v>
      </c>
      <c r="D81" s="32">
        <f t="shared" si="6"/>
        <v>8.4499999999999993</v>
      </c>
      <c r="E81" s="30">
        <f t="shared" si="7"/>
        <v>0.11750000000000001</v>
      </c>
      <c r="F81" s="2"/>
      <c r="G81" s="2"/>
      <c r="H81" s="2"/>
      <c r="I81">
        <f t="shared" si="5"/>
        <v>8.567499999999999</v>
      </c>
    </row>
    <row r="82" spans="1:9" x14ac:dyDescent="0.25">
      <c r="A82" s="25" t="s">
        <v>69</v>
      </c>
      <c r="B82" s="10" t="s">
        <v>70</v>
      </c>
      <c r="C82" s="23" t="s">
        <v>16</v>
      </c>
      <c r="D82" s="32">
        <f t="shared" si="6"/>
        <v>8.4499999999999993</v>
      </c>
      <c r="E82" s="30">
        <f t="shared" si="7"/>
        <v>0.11750000000000001</v>
      </c>
      <c r="F82" s="2"/>
      <c r="G82" s="2"/>
      <c r="H82" s="2"/>
      <c r="I82">
        <f t="shared" si="5"/>
        <v>8.567499999999999</v>
      </c>
    </row>
    <row r="83" spans="1:9" x14ac:dyDescent="0.25">
      <c r="A83" s="10" t="s">
        <v>71</v>
      </c>
      <c r="B83" s="10" t="s">
        <v>70</v>
      </c>
      <c r="C83" s="23" t="s">
        <v>16</v>
      </c>
      <c r="D83" s="32">
        <f t="shared" si="6"/>
        <v>8.4499999999999993</v>
      </c>
      <c r="E83" s="30">
        <f t="shared" si="7"/>
        <v>0.11750000000000001</v>
      </c>
      <c r="F83" s="2"/>
      <c r="G83" s="2"/>
      <c r="H83" s="2"/>
      <c r="I83">
        <f t="shared" si="5"/>
        <v>8.567499999999999</v>
      </c>
    </row>
    <row r="84" spans="1:9" hidden="1" x14ac:dyDescent="0.25">
      <c r="A84" s="11" t="s">
        <v>112</v>
      </c>
      <c r="B84" s="11" t="s">
        <v>91</v>
      </c>
      <c r="C84" s="11" t="s">
        <v>90</v>
      </c>
      <c r="D84" s="2"/>
      <c r="E84" s="2"/>
      <c r="F84" s="2"/>
      <c r="G84" s="2"/>
      <c r="H84" s="2"/>
      <c r="I84">
        <f t="shared" si="5"/>
        <v>0</v>
      </c>
    </row>
    <row r="85" spans="1:9" hidden="1" x14ac:dyDescent="0.25">
      <c r="A85" s="11" t="s">
        <v>89</v>
      </c>
      <c r="B85" s="11" t="s">
        <v>91</v>
      </c>
      <c r="C85" s="11" t="s">
        <v>90</v>
      </c>
      <c r="D85" s="2"/>
      <c r="E85" s="2"/>
      <c r="F85" s="2"/>
      <c r="G85" s="2"/>
      <c r="H85" s="2"/>
      <c r="I85">
        <f t="shared" si="5"/>
        <v>0</v>
      </c>
    </row>
    <row r="86" spans="1:9" hidden="1" x14ac:dyDescent="0.25">
      <c r="A86" s="11" t="s">
        <v>92</v>
      </c>
      <c r="B86" s="11" t="s">
        <v>91</v>
      </c>
      <c r="C86" s="11" t="s">
        <v>90</v>
      </c>
      <c r="D86" s="2"/>
      <c r="E86" s="2"/>
      <c r="F86" s="2"/>
      <c r="G86" s="2"/>
      <c r="H86" s="2"/>
      <c r="I86">
        <f t="shared" si="5"/>
        <v>0</v>
      </c>
    </row>
    <row r="87" spans="1:9" x14ac:dyDescent="0.25">
      <c r="A87" s="8" t="s">
        <v>169</v>
      </c>
      <c r="B87" s="11" t="s">
        <v>170</v>
      </c>
      <c r="C87" s="22" t="s">
        <v>26</v>
      </c>
      <c r="D87" s="32">
        <f>C$7*B$6</f>
        <v>8.4499999999999993</v>
      </c>
      <c r="E87" s="30">
        <f>B$1*E$7</f>
        <v>0.11750000000000001</v>
      </c>
      <c r="F87" s="2"/>
      <c r="G87" s="2"/>
      <c r="H87" s="2"/>
      <c r="I87">
        <f t="shared" si="5"/>
        <v>8.567499999999999</v>
      </c>
    </row>
    <row r="88" spans="1:9" x14ac:dyDescent="0.25">
      <c r="A88" s="11" t="s">
        <v>97</v>
      </c>
      <c r="B88" s="11" t="s">
        <v>37</v>
      </c>
      <c r="C88" s="11" t="s">
        <v>16</v>
      </c>
      <c r="D88" s="32">
        <f>C$7*B$6</f>
        <v>8.4499999999999993</v>
      </c>
      <c r="E88" s="30">
        <f>B$1*E$7</f>
        <v>0.11750000000000001</v>
      </c>
      <c r="F88" s="2"/>
      <c r="G88" s="2"/>
      <c r="H88" s="2"/>
      <c r="I88">
        <f t="shared" si="5"/>
        <v>8.567499999999999</v>
      </c>
    </row>
    <row r="89" spans="1:9" hidden="1" x14ac:dyDescent="0.25">
      <c r="A89" s="22" t="s">
        <v>144</v>
      </c>
      <c r="B89" s="10" t="s">
        <v>145</v>
      </c>
      <c r="C89" s="22" t="s">
        <v>51</v>
      </c>
      <c r="D89" s="2"/>
      <c r="E89" s="2"/>
      <c r="F89" s="2"/>
      <c r="G89" s="2"/>
      <c r="H89" s="2"/>
      <c r="I89">
        <f t="shared" si="5"/>
        <v>0</v>
      </c>
    </row>
    <row r="90" spans="1:9" x14ac:dyDescent="0.25">
      <c r="A90" s="10" t="s">
        <v>72</v>
      </c>
      <c r="B90" s="10" t="s">
        <v>73</v>
      </c>
      <c r="C90" s="23" t="s">
        <v>16</v>
      </c>
      <c r="D90" s="32">
        <f t="shared" ref="D90:D95" si="8">C$7*B$6</f>
        <v>8.4499999999999993</v>
      </c>
      <c r="E90" s="30">
        <f t="shared" ref="E90:E95" si="9">B$1*E$7</f>
        <v>0.11750000000000001</v>
      </c>
      <c r="F90" s="2"/>
      <c r="G90" s="2"/>
      <c r="H90" s="2"/>
      <c r="I90">
        <f t="shared" si="5"/>
        <v>8.567499999999999</v>
      </c>
    </row>
    <row r="91" spans="1:9" x14ac:dyDescent="0.25">
      <c r="A91" s="11" t="s">
        <v>146</v>
      </c>
      <c r="B91" s="9" t="s">
        <v>147</v>
      </c>
      <c r="C91" s="11" t="s">
        <v>16</v>
      </c>
      <c r="D91" s="32">
        <f t="shared" si="8"/>
        <v>8.4499999999999993</v>
      </c>
      <c r="E91" s="30">
        <f t="shared" si="9"/>
        <v>0.11750000000000001</v>
      </c>
      <c r="F91" s="2"/>
      <c r="G91" s="2"/>
      <c r="H91" s="2"/>
      <c r="I91">
        <f t="shared" si="5"/>
        <v>8.567499999999999</v>
      </c>
    </row>
    <row r="92" spans="1:9" x14ac:dyDescent="0.25">
      <c r="A92" s="25" t="s">
        <v>76</v>
      </c>
      <c r="B92" s="10" t="s">
        <v>77</v>
      </c>
      <c r="C92" s="23" t="s">
        <v>16</v>
      </c>
      <c r="D92" s="32">
        <f t="shared" si="8"/>
        <v>8.4499999999999993</v>
      </c>
      <c r="E92" s="30">
        <f t="shared" si="9"/>
        <v>0.11750000000000001</v>
      </c>
      <c r="F92" s="2"/>
      <c r="G92" s="2"/>
      <c r="H92" s="2"/>
      <c r="I92">
        <f t="shared" si="5"/>
        <v>8.567499999999999</v>
      </c>
    </row>
    <row r="93" spans="1:9" x14ac:dyDescent="0.25">
      <c r="A93" s="10" t="s">
        <v>79</v>
      </c>
      <c r="B93" s="10" t="s">
        <v>77</v>
      </c>
      <c r="C93" s="23" t="s">
        <v>16</v>
      </c>
      <c r="D93" s="32">
        <f t="shared" si="8"/>
        <v>8.4499999999999993</v>
      </c>
      <c r="E93" s="30">
        <f t="shared" si="9"/>
        <v>0.11750000000000001</v>
      </c>
      <c r="F93" s="2"/>
      <c r="G93" s="2"/>
      <c r="H93" s="2"/>
      <c r="I93">
        <f t="shared" si="5"/>
        <v>8.567499999999999</v>
      </c>
    </row>
    <row r="94" spans="1:9" x14ac:dyDescent="0.25">
      <c r="A94" s="25" t="s">
        <v>78</v>
      </c>
      <c r="B94" s="10" t="s">
        <v>77</v>
      </c>
      <c r="C94" s="23" t="s">
        <v>16</v>
      </c>
      <c r="D94" s="32">
        <f t="shared" si="8"/>
        <v>8.4499999999999993</v>
      </c>
      <c r="E94" s="30">
        <f t="shared" si="9"/>
        <v>0.11750000000000001</v>
      </c>
      <c r="F94" s="2"/>
      <c r="G94" s="2"/>
      <c r="H94" s="2"/>
      <c r="I94">
        <f t="shared" si="5"/>
        <v>8.567499999999999</v>
      </c>
    </row>
    <row r="95" spans="1:9" x14ac:dyDescent="0.25">
      <c r="A95" s="25" t="s">
        <v>74</v>
      </c>
      <c r="B95" s="10" t="s">
        <v>75</v>
      </c>
      <c r="C95" s="23" t="s">
        <v>26</v>
      </c>
      <c r="D95" s="32">
        <f t="shared" si="8"/>
        <v>8.4499999999999993</v>
      </c>
      <c r="E95" s="30">
        <f t="shared" si="9"/>
        <v>0.11750000000000001</v>
      </c>
      <c r="F95" s="2"/>
      <c r="G95" s="2"/>
      <c r="H95" s="2"/>
      <c r="I95">
        <f t="shared" si="5"/>
        <v>8.567499999999999</v>
      </c>
    </row>
    <row r="96" spans="1:9" hidden="1" x14ac:dyDescent="0.25">
      <c r="A96" s="27" t="s">
        <v>100</v>
      </c>
      <c r="B96" s="11" t="s">
        <v>101</v>
      </c>
      <c r="C96" s="22" t="s">
        <v>51</v>
      </c>
      <c r="D96" s="2"/>
      <c r="E96" s="2"/>
      <c r="F96" s="2"/>
      <c r="G96" s="2"/>
      <c r="H96" s="2"/>
      <c r="I96">
        <f t="shared" si="5"/>
        <v>0</v>
      </c>
    </row>
    <row r="97" spans="1:9" hidden="1" x14ac:dyDescent="0.25">
      <c r="A97" s="27" t="s">
        <v>102</v>
      </c>
      <c r="B97" s="11" t="s">
        <v>103</v>
      </c>
      <c r="C97" s="22" t="s">
        <v>51</v>
      </c>
      <c r="D97" s="2"/>
      <c r="E97" s="2"/>
      <c r="F97" s="2"/>
      <c r="G97" s="2"/>
      <c r="H97" s="2"/>
      <c r="I97">
        <f t="shared" si="5"/>
        <v>0</v>
      </c>
    </row>
    <row r="98" spans="1:9" hidden="1" x14ac:dyDescent="0.25">
      <c r="A98" s="27" t="s">
        <v>104</v>
      </c>
      <c r="B98" s="11" t="s">
        <v>74</v>
      </c>
      <c r="C98" s="22" t="s">
        <v>51</v>
      </c>
      <c r="D98" s="2"/>
      <c r="E98" s="2"/>
      <c r="F98" s="2"/>
      <c r="G98" s="2"/>
      <c r="H98" s="2"/>
      <c r="I98">
        <f t="shared" si="5"/>
        <v>0</v>
      </c>
    </row>
    <row r="99" spans="1:9" hidden="1" x14ac:dyDescent="0.25">
      <c r="A99" s="10" t="s">
        <v>80</v>
      </c>
      <c r="B99" s="10" t="s">
        <v>82</v>
      </c>
      <c r="C99" s="24" t="s">
        <v>81</v>
      </c>
      <c r="D99" s="2"/>
      <c r="E99" s="2"/>
      <c r="F99" s="2"/>
      <c r="G99" s="2"/>
      <c r="H99" s="2"/>
      <c r="I99">
        <f t="shared" si="5"/>
        <v>0</v>
      </c>
    </row>
    <row r="100" spans="1:9" ht="25.5" hidden="1" x14ac:dyDescent="0.25">
      <c r="A100" s="10" t="s">
        <v>113</v>
      </c>
      <c r="B100" s="10" t="s">
        <v>82</v>
      </c>
      <c r="C100" s="24" t="s">
        <v>81</v>
      </c>
      <c r="D100" s="2"/>
      <c r="E100" s="2"/>
      <c r="F100" s="2"/>
      <c r="G100" s="2"/>
      <c r="H100" s="2"/>
      <c r="I100">
        <f t="shared" si="5"/>
        <v>0</v>
      </c>
    </row>
    <row r="101" spans="1:9" x14ac:dyDescent="0.25">
      <c r="A101" s="10" t="s">
        <v>83</v>
      </c>
      <c r="B101" s="10" t="s">
        <v>82</v>
      </c>
      <c r="C101" s="23" t="s">
        <v>16</v>
      </c>
      <c r="D101" s="32">
        <f>C$7*B$6</f>
        <v>8.4499999999999993</v>
      </c>
      <c r="E101" s="30">
        <f>B$1*E$7</f>
        <v>0.11750000000000001</v>
      </c>
      <c r="F101" s="2"/>
      <c r="G101" s="2"/>
      <c r="H101" s="2"/>
      <c r="I101">
        <f t="shared" si="5"/>
        <v>8.567499999999999</v>
      </c>
    </row>
    <row r="102" spans="1:9" x14ac:dyDescent="0.25">
      <c r="A102" s="10" t="s">
        <v>83</v>
      </c>
      <c r="B102" s="10" t="s">
        <v>82</v>
      </c>
      <c r="C102" s="23" t="s">
        <v>26</v>
      </c>
      <c r="D102" s="32">
        <f>C$7*B$6</f>
        <v>8.4499999999999993</v>
      </c>
      <c r="E102" s="30">
        <f>B$1*E$7</f>
        <v>0.11750000000000001</v>
      </c>
      <c r="F102" s="2"/>
      <c r="G102" s="2"/>
      <c r="H102" s="2"/>
      <c r="I102">
        <f t="shared" si="5"/>
        <v>8.567499999999999</v>
      </c>
    </row>
    <row r="103" spans="1:9" ht="25.5" hidden="1" x14ac:dyDescent="0.25">
      <c r="A103" s="10" t="s">
        <v>114</v>
      </c>
      <c r="B103" s="10" t="s">
        <v>82</v>
      </c>
      <c r="C103" s="24" t="s">
        <v>51</v>
      </c>
      <c r="D103" s="2"/>
      <c r="E103" s="2"/>
      <c r="F103" s="2"/>
      <c r="G103" s="2"/>
      <c r="H103" s="2"/>
      <c r="I103">
        <f t="shared" si="5"/>
        <v>0</v>
      </c>
    </row>
    <row r="104" spans="1:9" ht="25.5" x14ac:dyDescent="0.25">
      <c r="A104" s="10" t="s">
        <v>114</v>
      </c>
      <c r="B104" s="10" t="s">
        <v>82</v>
      </c>
      <c r="C104" s="11" t="s">
        <v>26</v>
      </c>
      <c r="D104" s="32">
        <f>C$7*B$6</f>
        <v>8.4499999999999993</v>
      </c>
      <c r="E104" s="30">
        <f>B$1*E$7</f>
        <v>0.11750000000000001</v>
      </c>
      <c r="F104" s="2"/>
      <c r="G104" s="2"/>
      <c r="H104" s="2"/>
      <c r="I104">
        <f t="shared" si="5"/>
        <v>8.567499999999999</v>
      </c>
    </row>
    <row r="105" spans="1:9" hidden="1" x14ac:dyDescent="0.25">
      <c r="A105" s="8" t="s">
        <v>85</v>
      </c>
      <c r="B105" s="10" t="s">
        <v>35</v>
      </c>
      <c r="C105" s="22" t="s">
        <v>51</v>
      </c>
      <c r="D105" s="2"/>
      <c r="E105" s="2"/>
      <c r="F105" s="2"/>
      <c r="G105" s="2"/>
      <c r="H105" s="2"/>
      <c r="I105">
        <f t="shared" si="5"/>
        <v>0</v>
      </c>
    </row>
    <row r="106" spans="1:9" x14ac:dyDescent="0.25">
      <c r="A106" s="8" t="s">
        <v>86</v>
      </c>
      <c r="B106" s="10" t="s">
        <v>35</v>
      </c>
      <c r="C106" s="22" t="s">
        <v>16</v>
      </c>
      <c r="D106" s="32">
        <f>C$7*B$6</f>
        <v>8.4499999999999993</v>
      </c>
      <c r="E106" s="30">
        <f>B$1*E$7</f>
        <v>0.11750000000000001</v>
      </c>
      <c r="F106" s="2"/>
      <c r="G106" s="2"/>
      <c r="H106" s="2"/>
      <c r="I106">
        <f t="shared" si="5"/>
        <v>8.567499999999999</v>
      </c>
    </row>
    <row r="107" spans="1:9" x14ac:dyDescent="0.25">
      <c r="A107" s="25" t="s">
        <v>84</v>
      </c>
      <c r="B107" s="10" t="s">
        <v>35</v>
      </c>
      <c r="C107" s="23" t="s">
        <v>16</v>
      </c>
      <c r="D107" s="32">
        <f>C$7*B$6</f>
        <v>8.4499999999999993</v>
      </c>
      <c r="E107" s="30">
        <f>B$1*E$7</f>
        <v>0.11750000000000001</v>
      </c>
      <c r="F107" s="2"/>
      <c r="G107" s="2"/>
      <c r="H107" s="2"/>
      <c r="I107">
        <f t="shared" si="5"/>
        <v>8.567499999999999</v>
      </c>
    </row>
    <row r="108" spans="1:9" x14ac:dyDescent="0.25">
      <c r="A108" s="25" t="s">
        <v>87</v>
      </c>
      <c r="B108" s="11" t="s">
        <v>35</v>
      </c>
      <c r="C108" s="26" t="s">
        <v>16</v>
      </c>
      <c r="D108" s="32">
        <f>C$7*B$6</f>
        <v>8.4499999999999993</v>
      </c>
      <c r="E108" s="30">
        <f>B$1*E$7</f>
        <v>0.11750000000000001</v>
      </c>
      <c r="F108" s="2"/>
      <c r="G108" s="2"/>
      <c r="H108" s="2"/>
      <c r="I108">
        <f t="shared" si="5"/>
        <v>8.567499999999999</v>
      </c>
    </row>
    <row r="109" spans="1:9" x14ac:dyDescent="0.25">
      <c r="A109" s="11" t="s">
        <v>93</v>
      </c>
      <c r="B109" s="11" t="s">
        <v>94</v>
      </c>
      <c r="C109" s="11" t="s">
        <v>16</v>
      </c>
      <c r="D109" s="32">
        <f>C$7*B$6</f>
        <v>8.4499999999999993</v>
      </c>
      <c r="E109" s="30">
        <f>B$1*E$7</f>
        <v>0.11750000000000001</v>
      </c>
      <c r="F109" s="2"/>
      <c r="G109" s="2"/>
      <c r="H109" s="2"/>
      <c r="I109">
        <f t="shared" si="5"/>
        <v>8.567499999999999</v>
      </c>
    </row>
    <row r="110" spans="1:9" hidden="1" x14ac:dyDescent="0.25">
      <c r="A110" s="22" t="s">
        <v>124</v>
      </c>
      <c r="B110" s="9" t="s">
        <v>125</v>
      </c>
      <c r="C110" s="22"/>
      <c r="D110" s="2"/>
      <c r="E110" s="2"/>
      <c r="F110" s="2"/>
      <c r="G110" s="2"/>
      <c r="H110" s="2"/>
      <c r="I110">
        <f t="shared" si="5"/>
        <v>0</v>
      </c>
    </row>
    <row r="111" spans="1:9" hidden="1" x14ac:dyDescent="0.25">
      <c r="A111" s="22" t="s">
        <v>126</v>
      </c>
      <c r="B111" s="9" t="s">
        <v>124</v>
      </c>
      <c r="C111" s="22" t="s">
        <v>127</v>
      </c>
      <c r="D111" s="2"/>
      <c r="E111" s="2"/>
      <c r="F111" s="2"/>
      <c r="G111" s="2"/>
      <c r="H111" s="2"/>
      <c r="I111">
        <f t="shared" si="5"/>
        <v>0</v>
      </c>
    </row>
    <row r="112" spans="1:9" hidden="1" x14ac:dyDescent="0.25">
      <c r="A112" s="8" t="s">
        <v>130</v>
      </c>
      <c r="B112" s="9" t="s">
        <v>125</v>
      </c>
      <c r="C112" s="22" t="s">
        <v>51</v>
      </c>
      <c r="D112" s="2"/>
      <c r="E112" s="2"/>
      <c r="F112" s="2"/>
      <c r="G112" s="2"/>
      <c r="H112" s="2"/>
      <c r="I112">
        <f t="shared" si="5"/>
        <v>0</v>
      </c>
    </row>
    <row r="113" spans="1:9" hidden="1" x14ac:dyDescent="0.25">
      <c r="A113" s="11" t="s">
        <v>131</v>
      </c>
      <c r="B113" s="9" t="s">
        <v>132</v>
      </c>
      <c r="C113" s="11" t="s">
        <v>66</v>
      </c>
      <c r="D113" s="2"/>
      <c r="E113" s="2"/>
      <c r="F113" s="2"/>
      <c r="G113" s="2"/>
      <c r="H113" s="2"/>
      <c r="I113">
        <f t="shared" si="5"/>
        <v>0</v>
      </c>
    </row>
    <row r="114" spans="1:9" x14ac:dyDescent="0.25">
      <c r="A114" s="8" t="s">
        <v>128</v>
      </c>
      <c r="B114" s="8" t="s">
        <v>129</v>
      </c>
      <c r="C114" s="22" t="s">
        <v>16</v>
      </c>
      <c r="D114" s="32">
        <f>C$7*B$6</f>
        <v>8.4499999999999993</v>
      </c>
      <c r="E114" s="30">
        <f>B$1*E$7</f>
        <v>0.11750000000000001</v>
      </c>
      <c r="F114" s="2"/>
      <c r="G114" s="2"/>
      <c r="H114" s="2"/>
      <c r="I114">
        <f t="shared" si="5"/>
        <v>8.567499999999999</v>
      </c>
    </row>
    <row r="115" spans="1:9" hidden="1" x14ac:dyDescent="0.25">
      <c r="A115" s="11"/>
      <c r="B115" s="11" t="s">
        <v>105</v>
      </c>
      <c r="C115" s="11"/>
      <c r="D115" s="2"/>
      <c r="E115" s="2"/>
      <c r="F115" s="2"/>
      <c r="G115" s="2"/>
      <c r="H115" s="2"/>
    </row>
    <row r="116" spans="1:9" x14ac:dyDescent="0.25">
      <c r="A116" s="5"/>
      <c r="B116" s="5"/>
      <c r="C116" s="6"/>
    </row>
  </sheetData>
  <autoFilter ref="A8:D115" xr:uid="{00000000-0009-0000-0000-000003000000}">
    <filterColumn colId="2">
      <filters>
        <filter val="мішок 15 кг"/>
        <filter val="мішок 20 кг"/>
        <filter val="мішок 25 кг"/>
      </filters>
    </filterColumn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10"/>
  <sheetViews>
    <sheetView workbookViewId="0">
      <selection activeCell="D3" sqref="D3"/>
    </sheetView>
  </sheetViews>
  <sheetFormatPr defaultRowHeight="12.75" x14ac:dyDescent="0.2"/>
  <cols>
    <col min="1" max="1" width="32.7109375" style="35" customWidth="1"/>
    <col min="2" max="2" width="10.7109375" style="35" customWidth="1"/>
    <col min="3" max="3" width="9.140625" style="35"/>
    <col min="4" max="4" width="21.28515625" style="12" customWidth="1"/>
    <col min="5" max="5" width="8.28515625" style="35" customWidth="1"/>
    <col min="6" max="7" width="9.140625" style="35"/>
    <col min="8" max="8" width="7.85546875" style="35" customWidth="1"/>
    <col min="9" max="9" width="9.140625" style="35"/>
    <col min="10" max="10" width="8.5703125" style="35" customWidth="1"/>
    <col min="11" max="12" width="9.140625" style="35"/>
    <col min="13" max="13" width="9.140625" style="68"/>
    <col min="14" max="16384" width="9.140625" style="35"/>
  </cols>
  <sheetData>
    <row r="2" spans="1:14" ht="38.25" x14ac:dyDescent="0.2">
      <c r="A2" s="33" t="s">
        <v>0</v>
      </c>
      <c r="B2" s="33" t="s">
        <v>1</v>
      </c>
      <c r="C2" s="33" t="s">
        <v>2</v>
      </c>
      <c r="D2" s="81" t="s">
        <v>3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13</v>
      </c>
      <c r="M2" s="34" t="s">
        <v>14</v>
      </c>
    </row>
    <row r="3" spans="1:14" ht="14.25" customHeight="1" x14ac:dyDescent="0.2">
      <c r="A3" s="36" t="s">
        <v>116</v>
      </c>
      <c r="B3" s="37" t="s">
        <v>16</v>
      </c>
      <c r="C3" s="38">
        <v>0.75</v>
      </c>
      <c r="D3" s="39" t="s">
        <v>117</v>
      </c>
      <c r="E3" s="40"/>
      <c r="F3" s="40"/>
      <c r="G3" s="40"/>
      <c r="H3" s="40"/>
      <c r="I3" s="42"/>
      <c r="J3" s="42"/>
      <c r="K3" s="42"/>
      <c r="L3" s="42">
        <f t="shared" ref="L3:L59" si="0">SUM(G3:K3)</f>
        <v>0</v>
      </c>
      <c r="M3" s="43">
        <f>E3+F3+G3+H3+I3+J3+K3</f>
        <v>0</v>
      </c>
    </row>
    <row r="4" spans="1:14" ht="14.25" customHeight="1" x14ac:dyDescent="0.2">
      <c r="A4" s="44" t="s">
        <v>156</v>
      </c>
      <c r="B4" s="45" t="s">
        <v>26</v>
      </c>
      <c r="C4" s="38">
        <v>0.98</v>
      </c>
      <c r="D4" s="39" t="s">
        <v>117</v>
      </c>
      <c r="E4" s="40"/>
      <c r="F4" s="40">
        <v>5</v>
      </c>
      <c r="G4" s="40">
        <v>5</v>
      </c>
      <c r="H4" s="40">
        <v>6</v>
      </c>
      <c r="I4" s="42"/>
      <c r="J4" s="42"/>
      <c r="K4" s="42"/>
      <c r="L4" s="42">
        <f t="shared" si="0"/>
        <v>11</v>
      </c>
      <c r="M4" s="43">
        <f t="shared" ref="M4:M67" si="1">E4+F4+G4+H4+I4+J4+K4</f>
        <v>16</v>
      </c>
    </row>
    <row r="5" spans="1:14" ht="14.25" customHeight="1" x14ac:dyDescent="0.2">
      <c r="A5" s="36" t="s">
        <v>157</v>
      </c>
      <c r="B5" s="44" t="s">
        <v>51</v>
      </c>
      <c r="C5" s="38">
        <v>0.65</v>
      </c>
      <c r="D5" s="39" t="s">
        <v>117</v>
      </c>
      <c r="E5" s="40"/>
      <c r="F5" s="40"/>
      <c r="G5" s="40"/>
      <c r="H5" s="40"/>
      <c r="I5" s="42"/>
      <c r="J5" s="42"/>
      <c r="K5" s="42"/>
      <c r="L5" s="42">
        <f t="shared" si="0"/>
        <v>0</v>
      </c>
      <c r="M5" s="43">
        <f t="shared" si="1"/>
        <v>0</v>
      </c>
    </row>
    <row r="6" spans="1:14" ht="14.25" customHeight="1" x14ac:dyDescent="0.2">
      <c r="A6" s="36" t="s">
        <v>140</v>
      </c>
      <c r="B6" s="44" t="s">
        <v>26</v>
      </c>
      <c r="C6" s="38">
        <v>0.75</v>
      </c>
      <c r="D6" s="36" t="s">
        <v>141</v>
      </c>
      <c r="E6" s="42"/>
      <c r="F6" s="42"/>
      <c r="G6" s="42">
        <v>4</v>
      </c>
      <c r="H6" s="42">
        <v>5</v>
      </c>
      <c r="I6" s="42"/>
      <c r="J6" s="42">
        <v>5</v>
      </c>
      <c r="K6" s="42"/>
      <c r="L6" s="42">
        <f t="shared" si="0"/>
        <v>14</v>
      </c>
      <c r="M6" s="43">
        <f t="shared" si="1"/>
        <v>14</v>
      </c>
    </row>
    <row r="7" spans="1:14" ht="14.25" customHeight="1" x14ac:dyDescent="0.2">
      <c r="A7" s="46" t="s">
        <v>162</v>
      </c>
      <c r="B7" s="37" t="s">
        <v>66</v>
      </c>
      <c r="C7" s="38">
        <v>0.97</v>
      </c>
      <c r="D7" s="53" t="s">
        <v>163</v>
      </c>
      <c r="E7" s="42"/>
      <c r="F7" s="42"/>
      <c r="G7" s="40"/>
      <c r="H7" s="40"/>
      <c r="I7" s="42"/>
      <c r="J7" s="42"/>
      <c r="K7" s="42"/>
      <c r="L7" s="42">
        <f t="shared" si="0"/>
        <v>0</v>
      </c>
      <c r="M7" s="43">
        <f t="shared" si="1"/>
        <v>0</v>
      </c>
    </row>
    <row r="8" spans="1:14" ht="14.25" customHeight="1" x14ac:dyDescent="0.2">
      <c r="A8" s="47" t="s">
        <v>133</v>
      </c>
      <c r="B8" s="47" t="s">
        <v>66</v>
      </c>
      <c r="C8" s="38">
        <v>1.2</v>
      </c>
      <c r="D8" s="53" t="s">
        <v>134</v>
      </c>
      <c r="E8" s="40"/>
      <c r="F8" s="40">
        <v>4</v>
      </c>
      <c r="G8" s="40"/>
      <c r="H8" s="40"/>
      <c r="I8" s="42">
        <v>5</v>
      </c>
      <c r="J8" s="42"/>
      <c r="K8" s="42"/>
      <c r="L8" s="42">
        <f t="shared" si="0"/>
        <v>5</v>
      </c>
      <c r="M8" s="43">
        <f t="shared" si="1"/>
        <v>9</v>
      </c>
    </row>
    <row r="9" spans="1:14" ht="14.25" customHeight="1" x14ac:dyDescent="0.2">
      <c r="A9" s="47" t="s">
        <v>22</v>
      </c>
      <c r="B9" s="48" t="s">
        <v>16</v>
      </c>
      <c r="C9" s="38">
        <v>1</v>
      </c>
      <c r="D9" s="50" t="s">
        <v>17</v>
      </c>
      <c r="E9" s="42"/>
      <c r="F9" s="42"/>
      <c r="G9" s="42"/>
      <c r="H9" s="42"/>
      <c r="I9" s="42"/>
      <c r="J9" s="42"/>
      <c r="K9" s="42"/>
      <c r="L9" s="42">
        <f t="shared" si="0"/>
        <v>0</v>
      </c>
      <c r="M9" s="43">
        <f t="shared" si="1"/>
        <v>0</v>
      </c>
      <c r="N9" s="49"/>
    </row>
    <row r="10" spans="1:14" ht="14.25" customHeight="1" x14ac:dyDescent="0.2">
      <c r="A10" s="50" t="s">
        <v>15</v>
      </c>
      <c r="B10" s="45" t="s">
        <v>16</v>
      </c>
      <c r="C10" s="38">
        <v>0.8</v>
      </c>
      <c r="D10" s="50" t="s">
        <v>17</v>
      </c>
      <c r="E10" s="42"/>
      <c r="F10" s="42">
        <v>5</v>
      </c>
      <c r="G10" s="42">
        <v>5</v>
      </c>
      <c r="H10" s="42"/>
      <c r="I10" s="42"/>
      <c r="J10" s="42"/>
      <c r="K10" s="42"/>
      <c r="L10" s="42">
        <f t="shared" si="0"/>
        <v>5</v>
      </c>
      <c r="M10" s="43">
        <f t="shared" si="1"/>
        <v>10</v>
      </c>
    </row>
    <row r="11" spans="1:14" ht="14.25" customHeight="1" x14ac:dyDescent="0.2">
      <c r="A11" s="50" t="s">
        <v>20</v>
      </c>
      <c r="B11" s="51" t="s">
        <v>21</v>
      </c>
      <c r="C11" s="38">
        <v>0.85</v>
      </c>
      <c r="D11" s="50" t="s">
        <v>17</v>
      </c>
      <c r="E11" s="42"/>
      <c r="F11" s="42"/>
      <c r="G11" s="42"/>
      <c r="H11" s="42"/>
      <c r="I11" s="42"/>
      <c r="J11" s="42">
        <v>8</v>
      </c>
      <c r="K11" s="42"/>
      <c r="L11" s="42">
        <f t="shared" si="0"/>
        <v>8</v>
      </c>
      <c r="M11" s="43">
        <f t="shared" si="1"/>
        <v>8</v>
      </c>
      <c r="N11" s="49"/>
    </row>
    <row r="12" spans="1:14" ht="14.25" customHeight="1" x14ac:dyDescent="0.2">
      <c r="A12" s="50" t="s">
        <v>18</v>
      </c>
      <c r="B12" s="45" t="s">
        <v>16</v>
      </c>
      <c r="C12" s="38">
        <v>0.85</v>
      </c>
      <c r="D12" s="50" t="s">
        <v>17</v>
      </c>
      <c r="E12" s="42"/>
      <c r="F12" s="42"/>
      <c r="G12" s="42"/>
      <c r="H12" s="42"/>
      <c r="I12" s="42"/>
      <c r="J12" s="42"/>
      <c r="K12" s="42"/>
      <c r="L12" s="42">
        <f t="shared" si="0"/>
        <v>0</v>
      </c>
      <c r="M12" s="43">
        <f t="shared" si="1"/>
        <v>0</v>
      </c>
      <c r="N12" s="49"/>
    </row>
    <row r="13" spans="1:14" ht="14.25" customHeight="1" x14ac:dyDescent="0.2">
      <c r="A13" s="50" t="s">
        <v>18</v>
      </c>
      <c r="B13" s="51" t="s">
        <v>19</v>
      </c>
      <c r="C13" s="38">
        <v>0.85</v>
      </c>
      <c r="D13" s="50" t="s">
        <v>17</v>
      </c>
      <c r="E13" s="42"/>
      <c r="F13" s="42">
        <v>6</v>
      </c>
      <c r="G13" s="42"/>
      <c r="H13" s="42">
        <v>7</v>
      </c>
      <c r="I13" s="42"/>
      <c r="J13" s="42"/>
      <c r="K13" s="42"/>
      <c r="L13" s="42">
        <f t="shared" si="0"/>
        <v>7</v>
      </c>
      <c r="M13" s="43">
        <f t="shared" si="1"/>
        <v>13</v>
      </c>
      <c r="N13" s="49"/>
    </row>
    <row r="14" spans="1:14" ht="14.25" customHeight="1" x14ac:dyDescent="0.2">
      <c r="A14" s="36" t="s">
        <v>119</v>
      </c>
      <c r="B14" s="44" t="s">
        <v>16</v>
      </c>
      <c r="C14" s="38">
        <v>0.86</v>
      </c>
      <c r="D14" s="50" t="s">
        <v>17</v>
      </c>
      <c r="E14" s="42"/>
      <c r="F14" s="42"/>
      <c r="G14" s="42"/>
      <c r="H14" s="42"/>
      <c r="I14" s="42"/>
      <c r="J14" s="42"/>
      <c r="K14" s="42"/>
      <c r="L14" s="42">
        <f t="shared" si="0"/>
        <v>0</v>
      </c>
      <c r="M14" s="43">
        <f t="shared" si="1"/>
        <v>0</v>
      </c>
    </row>
    <row r="15" spans="1:14" ht="14.25" customHeight="1" x14ac:dyDescent="0.2">
      <c r="A15" s="52" t="s">
        <v>120</v>
      </c>
      <c r="B15" s="37" t="s">
        <v>16</v>
      </c>
      <c r="C15" s="38">
        <v>0.86</v>
      </c>
      <c r="D15" s="50" t="s">
        <v>17</v>
      </c>
      <c r="E15" s="42"/>
      <c r="F15" s="42"/>
      <c r="G15" s="42"/>
      <c r="H15" s="42"/>
      <c r="I15" s="42"/>
      <c r="J15" s="42"/>
      <c r="K15" s="42"/>
      <c r="L15" s="42">
        <f t="shared" si="0"/>
        <v>0</v>
      </c>
      <c r="M15" s="43">
        <f t="shared" si="1"/>
        <v>0</v>
      </c>
    </row>
    <row r="16" spans="1:14" ht="14.25" customHeight="1" x14ac:dyDescent="0.2">
      <c r="A16" s="37" t="s">
        <v>118</v>
      </c>
      <c r="B16" s="37" t="s">
        <v>16</v>
      </c>
      <c r="C16" s="38">
        <v>0.86</v>
      </c>
      <c r="D16" s="50" t="s">
        <v>17</v>
      </c>
      <c r="E16" s="42"/>
      <c r="F16" s="42"/>
      <c r="G16" s="42"/>
      <c r="H16" s="42"/>
      <c r="I16" s="42"/>
      <c r="J16" s="42"/>
      <c r="K16" s="42"/>
      <c r="L16" s="42">
        <f t="shared" si="0"/>
        <v>0</v>
      </c>
      <c r="M16" s="43">
        <f t="shared" si="1"/>
        <v>0</v>
      </c>
    </row>
    <row r="17" spans="1:14" ht="14.25" customHeight="1" x14ac:dyDescent="0.2">
      <c r="A17" s="50" t="s">
        <v>23</v>
      </c>
      <c r="B17" s="51" t="s">
        <v>19</v>
      </c>
      <c r="C17" s="38">
        <v>0.74</v>
      </c>
      <c r="D17" s="50" t="s">
        <v>24</v>
      </c>
      <c r="E17" s="42"/>
      <c r="F17" s="42"/>
      <c r="G17" s="42"/>
      <c r="H17" s="42"/>
      <c r="I17" s="42"/>
      <c r="J17" s="42"/>
      <c r="K17" s="42"/>
      <c r="L17" s="42">
        <f t="shared" si="0"/>
        <v>0</v>
      </c>
      <c r="M17" s="43">
        <f t="shared" si="1"/>
        <v>0</v>
      </c>
      <c r="N17" s="49"/>
    </row>
    <row r="18" spans="1:14" ht="14.25" customHeight="1" x14ac:dyDescent="0.2">
      <c r="A18" s="50" t="s">
        <v>28</v>
      </c>
      <c r="B18" s="45" t="s">
        <v>26</v>
      </c>
      <c r="C18" s="38">
        <v>0.7</v>
      </c>
      <c r="D18" s="50" t="s">
        <v>27</v>
      </c>
      <c r="E18" s="42"/>
      <c r="F18" s="42"/>
      <c r="G18" s="42"/>
      <c r="H18" s="42"/>
      <c r="I18" s="42"/>
      <c r="J18" s="42"/>
      <c r="K18" s="42"/>
      <c r="L18" s="42">
        <f t="shared" si="0"/>
        <v>0</v>
      </c>
      <c r="M18" s="43">
        <f t="shared" si="1"/>
        <v>0</v>
      </c>
      <c r="N18" s="49"/>
    </row>
    <row r="19" spans="1:14" ht="14.25" customHeight="1" x14ac:dyDescent="0.2">
      <c r="A19" s="50" t="s">
        <v>29</v>
      </c>
      <c r="B19" s="45" t="s">
        <v>26</v>
      </c>
      <c r="C19" s="38">
        <v>0.7</v>
      </c>
      <c r="D19" s="50" t="s">
        <v>27</v>
      </c>
      <c r="E19" s="42"/>
      <c r="F19" s="42"/>
      <c r="G19" s="42"/>
      <c r="H19" s="42"/>
      <c r="I19" s="42"/>
      <c r="J19" s="42"/>
      <c r="K19" s="42"/>
      <c r="L19" s="42">
        <f t="shared" si="0"/>
        <v>0</v>
      </c>
      <c r="M19" s="43">
        <f t="shared" si="1"/>
        <v>0</v>
      </c>
      <c r="N19" s="49"/>
    </row>
    <row r="20" spans="1:14" ht="14.25" customHeight="1" x14ac:dyDescent="0.2">
      <c r="A20" s="50" t="s">
        <v>30</v>
      </c>
      <c r="B20" s="45" t="s">
        <v>26</v>
      </c>
      <c r="C20" s="38">
        <v>0.7</v>
      </c>
      <c r="D20" s="50" t="s">
        <v>27</v>
      </c>
      <c r="E20" s="42"/>
      <c r="F20" s="42"/>
      <c r="G20" s="42"/>
      <c r="H20" s="42"/>
      <c r="I20" s="42"/>
      <c r="J20" s="42"/>
      <c r="K20" s="42"/>
      <c r="L20" s="42">
        <f t="shared" si="0"/>
        <v>0</v>
      </c>
      <c r="M20" s="43">
        <f t="shared" si="1"/>
        <v>0</v>
      </c>
      <c r="N20" s="49"/>
    </row>
    <row r="21" spans="1:14" ht="24.75" customHeight="1" x14ac:dyDescent="0.2">
      <c r="A21" s="50" t="s">
        <v>25</v>
      </c>
      <c r="B21" s="45" t="s">
        <v>26</v>
      </c>
      <c r="C21" s="38">
        <v>0.96</v>
      </c>
      <c r="D21" s="50" t="s">
        <v>27</v>
      </c>
      <c r="E21" s="42"/>
      <c r="F21" s="42"/>
      <c r="G21" s="42"/>
      <c r="H21" s="42"/>
      <c r="I21" s="42"/>
      <c r="J21" s="42"/>
      <c r="K21" s="42"/>
      <c r="L21" s="42">
        <f t="shared" si="0"/>
        <v>0</v>
      </c>
      <c r="M21" s="43">
        <f t="shared" si="1"/>
        <v>0</v>
      </c>
      <c r="N21" s="49"/>
    </row>
    <row r="22" spans="1:14" ht="14.25" customHeight="1" x14ac:dyDescent="0.2">
      <c r="A22" s="53" t="s">
        <v>160</v>
      </c>
      <c r="B22" s="54" t="s">
        <v>26</v>
      </c>
      <c r="C22" s="38">
        <v>0.75</v>
      </c>
      <c r="D22" s="53" t="s">
        <v>161</v>
      </c>
      <c r="E22" s="42"/>
      <c r="F22" s="40"/>
      <c r="G22" s="40"/>
      <c r="H22" s="40"/>
      <c r="I22" s="42"/>
      <c r="J22" s="42"/>
      <c r="K22" s="42"/>
      <c r="L22" s="42">
        <f t="shared" si="0"/>
        <v>0</v>
      </c>
      <c r="M22" s="43">
        <f t="shared" si="1"/>
        <v>0</v>
      </c>
    </row>
    <row r="23" spans="1:14" ht="14.25" customHeight="1" x14ac:dyDescent="0.2">
      <c r="A23" s="44" t="s">
        <v>158</v>
      </c>
      <c r="B23" s="45" t="s">
        <v>26</v>
      </c>
      <c r="C23" s="38">
        <v>0.97</v>
      </c>
      <c r="D23" s="50" t="s">
        <v>159</v>
      </c>
      <c r="E23" s="42"/>
      <c r="F23" s="42"/>
      <c r="G23" s="42"/>
      <c r="H23" s="42"/>
      <c r="I23" s="42"/>
      <c r="J23" s="42"/>
      <c r="K23" s="42"/>
      <c r="L23" s="42">
        <f t="shared" si="0"/>
        <v>0</v>
      </c>
      <c r="M23" s="43">
        <f t="shared" si="1"/>
        <v>0</v>
      </c>
    </row>
    <row r="24" spans="1:14" ht="14.25" customHeight="1" x14ac:dyDescent="0.2">
      <c r="A24" s="50" t="s">
        <v>110</v>
      </c>
      <c r="B24" s="45" t="s">
        <v>59</v>
      </c>
      <c r="C24" s="38">
        <v>0.73</v>
      </c>
      <c r="D24" s="50" t="s">
        <v>111</v>
      </c>
      <c r="E24" s="42"/>
      <c r="F24" s="42"/>
      <c r="G24" s="42"/>
      <c r="H24" s="42"/>
      <c r="I24" s="42"/>
      <c r="J24" s="42"/>
      <c r="K24" s="42"/>
      <c r="L24" s="42">
        <f t="shared" si="0"/>
        <v>0</v>
      </c>
      <c r="M24" s="43">
        <f t="shared" si="1"/>
        <v>0</v>
      </c>
      <c r="N24" s="49"/>
    </row>
    <row r="25" spans="1:14" ht="14.25" customHeight="1" x14ac:dyDescent="0.2">
      <c r="A25" s="36" t="s">
        <v>33</v>
      </c>
      <c r="B25" s="37" t="s">
        <v>16</v>
      </c>
      <c r="C25" s="38">
        <v>1.1499999999999999</v>
      </c>
      <c r="D25" s="50" t="s">
        <v>32</v>
      </c>
      <c r="E25" s="42"/>
      <c r="F25" s="42"/>
      <c r="G25" s="42"/>
      <c r="H25" s="42"/>
      <c r="I25" s="42"/>
      <c r="J25" s="42"/>
      <c r="K25" s="42"/>
      <c r="L25" s="42">
        <f t="shared" si="0"/>
        <v>0</v>
      </c>
      <c r="M25" s="43">
        <f t="shared" si="1"/>
        <v>0</v>
      </c>
      <c r="N25" s="49"/>
    </row>
    <row r="26" spans="1:14" ht="14.25" customHeight="1" x14ac:dyDescent="0.2">
      <c r="A26" s="46" t="s">
        <v>33</v>
      </c>
      <c r="B26" s="37" t="s">
        <v>16</v>
      </c>
      <c r="C26" s="38">
        <v>1.1499999999999999</v>
      </c>
      <c r="D26" s="50" t="s">
        <v>32</v>
      </c>
      <c r="E26" s="42"/>
      <c r="F26" s="42"/>
      <c r="G26" s="42"/>
      <c r="H26" s="42"/>
      <c r="I26" s="42"/>
      <c r="J26" s="42"/>
      <c r="K26" s="42"/>
      <c r="L26" s="42">
        <f t="shared" si="0"/>
        <v>0</v>
      </c>
      <c r="M26" s="43">
        <f t="shared" si="1"/>
        <v>0</v>
      </c>
      <c r="N26" s="49"/>
    </row>
    <row r="27" spans="1:14" ht="14.25" customHeight="1" x14ac:dyDescent="0.2">
      <c r="A27" s="55" t="s">
        <v>31</v>
      </c>
      <c r="B27" s="45" t="s">
        <v>16</v>
      </c>
      <c r="C27" s="38">
        <v>1.2</v>
      </c>
      <c r="D27" s="50" t="s">
        <v>32</v>
      </c>
      <c r="E27" s="42"/>
      <c r="F27" s="42"/>
      <c r="G27" s="42"/>
      <c r="H27" s="42"/>
      <c r="I27" s="42"/>
      <c r="J27" s="42"/>
      <c r="K27" s="42"/>
      <c r="L27" s="42">
        <f t="shared" si="0"/>
        <v>0</v>
      </c>
      <c r="M27" s="43">
        <f t="shared" si="1"/>
        <v>0</v>
      </c>
      <c r="N27" s="49"/>
    </row>
    <row r="28" spans="1:14" ht="14.25" customHeight="1" x14ac:dyDescent="0.2">
      <c r="A28" s="50" t="s">
        <v>31</v>
      </c>
      <c r="B28" s="51" t="s">
        <v>19</v>
      </c>
      <c r="C28" s="56">
        <v>1.2</v>
      </c>
      <c r="D28" s="50" t="s">
        <v>32</v>
      </c>
      <c r="E28" s="57"/>
      <c r="F28" s="42"/>
      <c r="G28" s="42"/>
      <c r="H28" s="42"/>
      <c r="I28" s="42"/>
      <c r="J28" s="42"/>
      <c r="K28" s="42"/>
      <c r="L28" s="42">
        <f t="shared" si="0"/>
        <v>0</v>
      </c>
      <c r="M28" s="43">
        <f t="shared" si="1"/>
        <v>0</v>
      </c>
      <c r="N28" s="49"/>
    </row>
    <row r="29" spans="1:14" ht="14.25" customHeight="1" x14ac:dyDescent="0.2">
      <c r="A29" s="58" t="s">
        <v>149</v>
      </c>
      <c r="B29" s="59" t="s">
        <v>16</v>
      </c>
      <c r="C29" s="38">
        <v>0.55000000000000004</v>
      </c>
      <c r="D29" s="53" t="s">
        <v>35</v>
      </c>
      <c r="E29" s="42"/>
      <c r="F29" s="42"/>
      <c r="G29" s="40"/>
      <c r="H29" s="40"/>
      <c r="I29" s="42"/>
      <c r="J29" s="42"/>
      <c r="K29" s="42"/>
      <c r="L29" s="42">
        <f t="shared" si="0"/>
        <v>0</v>
      </c>
      <c r="M29" s="43">
        <f t="shared" si="1"/>
        <v>0</v>
      </c>
    </row>
    <row r="30" spans="1:14" ht="14.25" customHeight="1" x14ac:dyDescent="0.2">
      <c r="A30" s="36" t="s">
        <v>151</v>
      </c>
      <c r="B30" s="37" t="s">
        <v>51</v>
      </c>
      <c r="C30" s="38">
        <v>0.5</v>
      </c>
      <c r="D30" s="53" t="s">
        <v>35</v>
      </c>
      <c r="E30" s="42"/>
      <c r="F30" s="42"/>
      <c r="G30" s="40"/>
      <c r="H30" s="40"/>
      <c r="I30" s="42"/>
      <c r="J30" s="42"/>
      <c r="K30" s="42"/>
      <c r="L30" s="42">
        <f t="shared" si="0"/>
        <v>0</v>
      </c>
      <c r="M30" s="43">
        <f t="shared" si="1"/>
        <v>0</v>
      </c>
    </row>
    <row r="31" spans="1:14" ht="14.25" customHeight="1" x14ac:dyDescent="0.2">
      <c r="A31" s="46" t="s">
        <v>152</v>
      </c>
      <c r="B31" s="37" t="s">
        <v>16</v>
      </c>
      <c r="C31" s="38">
        <v>0.5</v>
      </c>
      <c r="D31" s="53" t="s">
        <v>35</v>
      </c>
      <c r="E31" s="42"/>
      <c r="F31" s="42"/>
      <c r="G31" s="40"/>
      <c r="H31" s="40"/>
      <c r="I31" s="42"/>
      <c r="J31" s="42"/>
      <c r="K31" s="42"/>
      <c r="L31" s="42">
        <f t="shared" si="0"/>
        <v>0</v>
      </c>
      <c r="M31" s="43">
        <f t="shared" si="1"/>
        <v>0</v>
      </c>
    </row>
    <row r="32" spans="1:14" ht="24.75" customHeight="1" x14ac:dyDescent="0.2">
      <c r="A32" s="36" t="s">
        <v>153</v>
      </c>
      <c r="B32" s="37" t="s">
        <v>51</v>
      </c>
      <c r="C32" s="38">
        <v>0.5</v>
      </c>
      <c r="D32" s="53" t="s">
        <v>35</v>
      </c>
      <c r="E32" s="42"/>
      <c r="F32" s="42"/>
      <c r="G32" s="40"/>
      <c r="H32" s="40"/>
      <c r="I32" s="42"/>
      <c r="J32" s="42"/>
      <c r="K32" s="42"/>
      <c r="L32" s="42">
        <f t="shared" si="0"/>
        <v>0</v>
      </c>
      <c r="M32" s="43">
        <f t="shared" si="1"/>
        <v>0</v>
      </c>
    </row>
    <row r="33" spans="1:14" ht="14.25" customHeight="1" x14ac:dyDescent="0.2">
      <c r="A33" s="60" t="s">
        <v>88</v>
      </c>
      <c r="B33" s="58" t="s">
        <v>51</v>
      </c>
      <c r="C33" s="61">
        <v>0.83</v>
      </c>
      <c r="D33" s="47" t="s">
        <v>35</v>
      </c>
      <c r="E33" s="42"/>
      <c r="F33" s="42"/>
      <c r="G33" s="40"/>
      <c r="H33" s="40"/>
      <c r="I33" s="42"/>
      <c r="J33" s="42"/>
      <c r="K33" s="42"/>
      <c r="L33" s="42">
        <f t="shared" si="0"/>
        <v>0</v>
      </c>
      <c r="M33" s="43">
        <f t="shared" si="1"/>
        <v>0</v>
      </c>
      <c r="N33" s="49"/>
    </row>
    <row r="34" spans="1:14" ht="21.75" customHeight="1" x14ac:dyDescent="0.2">
      <c r="A34" s="50" t="s">
        <v>34</v>
      </c>
      <c r="B34" s="45" t="s">
        <v>16</v>
      </c>
      <c r="C34" s="38">
        <v>0.83</v>
      </c>
      <c r="D34" s="50" t="s">
        <v>35</v>
      </c>
      <c r="E34" s="42"/>
      <c r="F34" s="42"/>
      <c r="G34" s="42"/>
      <c r="H34" s="42"/>
      <c r="I34" s="42"/>
      <c r="J34" s="42"/>
      <c r="K34" s="42"/>
      <c r="L34" s="42">
        <f t="shared" si="0"/>
        <v>0</v>
      </c>
      <c r="M34" s="43">
        <f t="shared" si="1"/>
        <v>0</v>
      </c>
      <c r="N34" s="49"/>
    </row>
    <row r="35" spans="1:14" ht="24" customHeight="1" x14ac:dyDescent="0.2">
      <c r="A35" s="46" t="s">
        <v>150</v>
      </c>
      <c r="B35" s="37" t="s">
        <v>51</v>
      </c>
      <c r="C35" s="38">
        <v>0.83</v>
      </c>
      <c r="D35" s="53" t="s">
        <v>35</v>
      </c>
      <c r="E35" s="42"/>
      <c r="F35" s="42"/>
      <c r="G35" s="40"/>
      <c r="H35" s="40"/>
      <c r="I35" s="42"/>
      <c r="J35" s="42"/>
      <c r="K35" s="42"/>
      <c r="L35" s="42">
        <f t="shared" si="0"/>
        <v>0</v>
      </c>
      <c r="M35" s="43">
        <f t="shared" si="1"/>
        <v>0</v>
      </c>
    </row>
    <row r="36" spans="1:14" ht="24" customHeight="1" x14ac:dyDescent="0.2">
      <c r="A36" s="55" t="s">
        <v>36</v>
      </c>
      <c r="B36" s="45" t="s">
        <v>16</v>
      </c>
      <c r="C36" s="38">
        <v>0.73</v>
      </c>
      <c r="D36" s="50" t="s">
        <v>37</v>
      </c>
      <c r="E36" s="42"/>
      <c r="F36" s="42"/>
      <c r="G36" s="42"/>
      <c r="H36" s="42"/>
      <c r="I36" s="42"/>
      <c r="J36" s="42"/>
      <c r="K36" s="42"/>
      <c r="L36" s="42">
        <f t="shared" si="0"/>
        <v>0</v>
      </c>
      <c r="M36" s="43">
        <f t="shared" si="1"/>
        <v>0</v>
      </c>
      <c r="N36" s="49"/>
    </row>
    <row r="37" spans="1:14" ht="24" customHeight="1" x14ac:dyDescent="0.2">
      <c r="A37" s="50" t="s">
        <v>38</v>
      </c>
      <c r="B37" s="45" t="s">
        <v>16</v>
      </c>
      <c r="C37" s="38">
        <v>0.93</v>
      </c>
      <c r="D37" s="50" t="s">
        <v>37</v>
      </c>
      <c r="E37" s="42"/>
      <c r="F37" s="42"/>
      <c r="G37" s="42"/>
      <c r="H37" s="42"/>
      <c r="I37" s="42"/>
      <c r="J37" s="42"/>
      <c r="K37" s="42"/>
      <c r="L37" s="42">
        <f t="shared" si="0"/>
        <v>0</v>
      </c>
      <c r="M37" s="43">
        <f t="shared" si="1"/>
        <v>0</v>
      </c>
      <c r="N37" s="49"/>
    </row>
    <row r="38" spans="1:14" ht="14.25" customHeight="1" x14ac:dyDescent="0.2">
      <c r="A38" s="50" t="s">
        <v>39</v>
      </c>
      <c r="B38" s="62" t="s">
        <v>16</v>
      </c>
      <c r="C38" s="38">
        <v>0.73</v>
      </c>
      <c r="D38" s="50" t="s">
        <v>37</v>
      </c>
      <c r="E38" s="42"/>
      <c r="F38" s="42"/>
      <c r="G38" s="42"/>
      <c r="H38" s="42"/>
      <c r="I38" s="42"/>
      <c r="J38" s="42"/>
      <c r="K38" s="42"/>
      <c r="L38" s="42">
        <f t="shared" si="0"/>
        <v>0</v>
      </c>
      <c r="M38" s="43">
        <f t="shared" si="1"/>
        <v>0</v>
      </c>
      <c r="N38" s="49"/>
    </row>
    <row r="39" spans="1:14" ht="23.25" customHeight="1" x14ac:dyDescent="0.2">
      <c r="A39" s="50" t="s">
        <v>40</v>
      </c>
      <c r="B39" s="62" t="s">
        <v>16</v>
      </c>
      <c r="C39" s="38">
        <v>1</v>
      </c>
      <c r="D39" s="55" t="s">
        <v>41</v>
      </c>
      <c r="E39" s="42"/>
      <c r="F39" s="42"/>
      <c r="G39" s="42"/>
      <c r="H39" s="42"/>
      <c r="I39" s="42"/>
      <c r="J39" s="42"/>
      <c r="K39" s="42"/>
      <c r="L39" s="42">
        <f t="shared" si="0"/>
        <v>0</v>
      </c>
      <c r="M39" s="43">
        <f t="shared" si="1"/>
        <v>0</v>
      </c>
      <c r="N39" s="49"/>
    </row>
    <row r="40" spans="1:14" ht="15.75" customHeight="1" x14ac:dyDescent="0.2">
      <c r="A40" s="48" t="s">
        <v>148</v>
      </c>
      <c r="B40" s="45" t="s">
        <v>16</v>
      </c>
      <c r="C40" s="38">
        <v>0.53</v>
      </c>
      <c r="D40" s="50" t="s">
        <v>122</v>
      </c>
      <c r="E40" s="42"/>
      <c r="F40" s="40"/>
      <c r="G40" s="40"/>
      <c r="H40" s="40"/>
      <c r="I40" s="42"/>
      <c r="J40" s="42"/>
      <c r="K40" s="42"/>
      <c r="L40" s="42">
        <f t="shared" si="0"/>
        <v>0</v>
      </c>
      <c r="M40" s="43">
        <f t="shared" si="1"/>
        <v>0</v>
      </c>
    </row>
    <row r="41" spans="1:14" ht="15.75" customHeight="1" x14ac:dyDescent="0.2">
      <c r="A41" s="47" t="s">
        <v>121</v>
      </c>
      <c r="B41" s="48" t="s">
        <v>51</v>
      </c>
      <c r="C41" s="38">
        <v>0.53</v>
      </c>
      <c r="D41" s="50" t="s">
        <v>122</v>
      </c>
      <c r="E41" s="40"/>
      <c r="F41" s="40"/>
      <c r="G41" s="40"/>
      <c r="H41" s="40"/>
      <c r="I41" s="42"/>
      <c r="J41" s="42"/>
      <c r="K41" s="42"/>
      <c r="L41" s="42">
        <f t="shared" si="0"/>
        <v>0</v>
      </c>
      <c r="M41" s="43">
        <f t="shared" si="1"/>
        <v>0</v>
      </c>
    </row>
    <row r="42" spans="1:14" ht="14.25" customHeight="1" x14ac:dyDescent="0.2">
      <c r="A42" s="47" t="s">
        <v>108</v>
      </c>
      <c r="B42" s="48" t="s">
        <v>16</v>
      </c>
      <c r="C42" s="38">
        <v>0.74</v>
      </c>
      <c r="D42" s="39" t="s">
        <v>109</v>
      </c>
      <c r="E42" s="42"/>
      <c r="F42" s="40"/>
      <c r="G42" s="40"/>
      <c r="H42" s="40"/>
      <c r="I42" s="42"/>
      <c r="J42" s="42"/>
      <c r="K42" s="42"/>
      <c r="L42" s="42">
        <f t="shared" si="0"/>
        <v>0</v>
      </c>
      <c r="M42" s="43">
        <f t="shared" si="1"/>
        <v>0</v>
      </c>
      <c r="N42" s="49"/>
    </row>
    <row r="43" spans="1:14" ht="14.25" customHeight="1" x14ac:dyDescent="0.2">
      <c r="A43" s="55" t="s">
        <v>42</v>
      </c>
      <c r="B43" s="45" t="s">
        <v>16</v>
      </c>
      <c r="C43" s="38">
        <v>0.65</v>
      </c>
      <c r="D43" s="50" t="s">
        <v>43</v>
      </c>
      <c r="E43" s="42"/>
      <c r="F43" s="42"/>
      <c r="G43" s="42"/>
      <c r="H43" s="42"/>
      <c r="I43" s="42"/>
      <c r="J43" s="42"/>
      <c r="K43" s="42"/>
      <c r="L43" s="42">
        <f t="shared" si="0"/>
        <v>0</v>
      </c>
      <c r="M43" s="43">
        <f t="shared" si="1"/>
        <v>0</v>
      </c>
      <c r="N43" s="49"/>
    </row>
    <row r="44" spans="1:14" ht="14.25" customHeight="1" x14ac:dyDescent="0.2">
      <c r="A44" s="55" t="s">
        <v>44</v>
      </c>
      <c r="B44" s="45" t="s">
        <v>16</v>
      </c>
      <c r="C44" s="38">
        <v>0.93</v>
      </c>
      <c r="D44" s="50" t="s">
        <v>43</v>
      </c>
      <c r="E44" s="42"/>
      <c r="F44" s="42"/>
      <c r="G44" s="42"/>
      <c r="H44" s="42"/>
      <c r="I44" s="42"/>
      <c r="J44" s="42"/>
      <c r="K44" s="42"/>
      <c r="L44" s="42">
        <f t="shared" si="0"/>
        <v>0</v>
      </c>
      <c r="M44" s="43">
        <f t="shared" si="1"/>
        <v>0</v>
      </c>
      <c r="N44" s="49"/>
    </row>
    <row r="45" spans="1:14" ht="14.25" customHeight="1" x14ac:dyDescent="0.2">
      <c r="A45" s="55" t="s">
        <v>45</v>
      </c>
      <c r="B45" s="45" t="s">
        <v>16</v>
      </c>
      <c r="C45" s="38">
        <v>0.65</v>
      </c>
      <c r="D45" s="50" t="s">
        <v>43</v>
      </c>
      <c r="E45" s="42"/>
      <c r="F45" s="42"/>
      <c r="G45" s="42"/>
      <c r="H45" s="42"/>
      <c r="I45" s="42"/>
      <c r="J45" s="42"/>
      <c r="K45" s="42"/>
      <c r="L45" s="42">
        <f t="shared" si="0"/>
        <v>0</v>
      </c>
      <c r="M45" s="43">
        <f t="shared" si="1"/>
        <v>0</v>
      </c>
      <c r="N45" s="49"/>
    </row>
    <row r="46" spans="1:14" ht="14.25" customHeight="1" x14ac:dyDescent="0.2">
      <c r="A46" s="39" t="s">
        <v>49</v>
      </c>
      <c r="B46" s="63" t="s">
        <v>16</v>
      </c>
      <c r="C46" s="38">
        <v>0.60299999999999998</v>
      </c>
      <c r="D46" s="50" t="s">
        <v>47</v>
      </c>
      <c r="E46" s="42"/>
      <c r="F46" s="42"/>
      <c r="G46" s="42"/>
      <c r="H46" s="42"/>
      <c r="I46" s="42"/>
      <c r="J46" s="42"/>
      <c r="K46" s="42"/>
      <c r="L46" s="42">
        <f t="shared" si="0"/>
        <v>0</v>
      </c>
      <c r="M46" s="43">
        <f t="shared" si="1"/>
        <v>0</v>
      </c>
      <c r="N46" s="49"/>
    </row>
    <row r="47" spans="1:14" ht="14.25" customHeight="1" x14ac:dyDescent="0.2">
      <c r="A47" s="39" t="s">
        <v>48</v>
      </c>
      <c r="B47" s="39" t="s">
        <v>16</v>
      </c>
      <c r="C47" s="38">
        <v>0.53</v>
      </c>
      <c r="D47" s="50" t="s">
        <v>47</v>
      </c>
      <c r="E47" s="42"/>
      <c r="F47" s="42"/>
      <c r="G47" s="42"/>
      <c r="H47" s="42"/>
      <c r="I47" s="42"/>
      <c r="J47" s="42"/>
      <c r="K47" s="42"/>
      <c r="L47" s="42">
        <f t="shared" si="0"/>
        <v>0</v>
      </c>
      <c r="M47" s="43">
        <f t="shared" si="1"/>
        <v>0</v>
      </c>
      <c r="N47" s="49"/>
    </row>
    <row r="48" spans="1:14" ht="14.25" customHeight="1" x14ac:dyDescent="0.2">
      <c r="A48" s="50" t="s">
        <v>46</v>
      </c>
      <c r="B48" s="45" t="s">
        <v>16</v>
      </c>
      <c r="C48" s="38">
        <v>0.62</v>
      </c>
      <c r="D48" s="50" t="s">
        <v>47</v>
      </c>
      <c r="E48" s="42"/>
      <c r="F48" s="42"/>
      <c r="G48" s="42"/>
      <c r="H48" s="42"/>
      <c r="I48" s="42"/>
      <c r="J48" s="42"/>
      <c r="K48" s="42"/>
      <c r="L48" s="42">
        <f t="shared" si="0"/>
        <v>0</v>
      </c>
      <c r="M48" s="43">
        <f t="shared" si="1"/>
        <v>0</v>
      </c>
      <c r="N48" s="49"/>
    </row>
    <row r="49" spans="1:14" ht="18" customHeight="1" x14ac:dyDescent="0.2">
      <c r="A49" s="47" t="s">
        <v>98</v>
      </c>
      <c r="B49" s="37" t="s">
        <v>51</v>
      </c>
      <c r="C49" s="64">
        <v>0.78</v>
      </c>
      <c r="D49" s="47" t="s">
        <v>99</v>
      </c>
      <c r="E49" s="42"/>
      <c r="F49" s="42"/>
      <c r="G49" s="40"/>
      <c r="H49" s="40"/>
      <c r="I49" s="42"/>
      <c r="J49" s="42"/>
      <c r="K49" s="42"/>
      <c r="L49" s="42">
        <f t="shared" si="0"/>
        <v>0</v>
      </c>
      <c r="M49" s="43">
        <f t="shared" si="1"/>
        <v>0</v>
      </c>
      <c r="N49" s="49"/>
    </row>
    <row r="50" spans="1:14" ht="14.25" customHeight="1" x14ac:dyDescent="0.2">
      <c r="A50" s="48" t="s">
        <v>95</v>
      </c>
      <c r="B50" s="48" t="s">
        <v>16</v>
      </c>
      <c r="C50" s="64">
        <v>0.9</v>
      </c>
      <c r="D50" s="47" t="s">
        <v>96</v>
      </c>
      <c r="E50" s="42"/>
      <c r="F50" s="40"/>
      <c r="G50" s="40"/>
      <c r="H50" s="40"/>
      <c r="I50" s="42"/>
      <c r="J50" s="42"/>
      <c r="K50" s="42"/>
      <c r="L50" s="42">
        <f t="shared" si="0"/>
        <v>0</v>
      </c>
      <c r="M50" s="43">
        <f t="shared" si="1"/>
        <v>0</v>
      </c>
      <c r="N50" s="49"/>
    </row>
    <row r="51" spans="1:14" ht="14.25" customHeight="1" x14ac:dyDescent="0.2">
      <c r="A51" s="55" t="s">
        <v>115</v>
      </c>
      <c r="B51" s="48" t="s">
        <v>66</v>
      </c>
      <c r="C51" s="38">
        <v>1.1000000000000001</v>
      </c>
      <c r="D51" s="50" t="s">
        <v>105</v>
      </c>
      <c r="E51" s="42"/>
      <c r="F51" s="42"/>
      <c r="G51" s="42"/>
      <c r="H51" s="42"/>
      <c r="I51" s="42"/>
      <c r="J51" s="42"/>
      <c r="K51" s="42"/>
      <c r="L51" s="42">
        <f t="shared" si="0"/>
        <v>0</v>
      </c>
      <c r="M51" s="43">
        <f t="shared" si="1"/>
        <v>0</v>
      </c>
      <c r="N51" s="49"/>
    </row>
    <row r="52" spans="1:14" ht="14.25" customHeight="1" x14ac:dyDescent="0.2">
      <c r="A52" s="65" t="s">
        <v>164</v>
      </c>
      <c r="B52" s="37" t="s">
        <v>51</v>
      </c>
      <c r="C52" s="61">
        <v>0.69</v>
      </c>
      <c r="D52" s="47" t="s">
        <v>165</v>
      </c>
      <c r="E52" s="42"/>
      <c r="F52" s="42"/>
      <c r="G52" s="40"/>
      <c r="H52" s="40"/>
      <c r="I52" s="42"/>
      <c r="J52" s="42"/>
      <c r="K52" s="42"/>
      <c r="L52" s="42">
        <f t="shared" si="0"/>
        <v>0</v>
      </c>
      <c r="M52" s="43">
        <f t="shared" si="1"/>
        <v>0</v>
      </c>
      <c r="N52" s="49"/>
    </row>
    <row r="53" spans="1:14" ht="15" customHeight="1" x14ac:dyDescent="0.2">
      <c r="A53" s="37" t="s">
        <v>123</v>
      </c>
      <c r="B53" s="37" t="s">
        <v>51</v>
      </c>
      <c r="C53" s="66">
        <v>0.95</v>
      </c>
      <c r="D53" s="55" t="s">
        <v>52</v>
      </c>
      <c r="E53" s="40"/>
      <c r="F53" s="40"/>
      <c r="I53" s="42"/>
      <c r="J53" s="42"/>
      <c r="K53" s="42"/>
      <c r="L53" s="42">
        <f t="shared" si="0"/>
        <v>0</v>
      </c>
      <c r="M53" s="43">
        <f t="shared" si="1"/>
        <v>0</v>
      </c>
    </row>
    <row r="54" spans="1:14" ht="15" customHeight="1" x14ac:dyDescent="0.2">
      <c r="A54" s="55" t="s">
        <v>50</v>
      </c>
      <c r="B54" s="48" t="s">
        <v>51</v>
      </c>
      <c r="C54" s="66">
        <v>0.95</v>
      </c>
      <c r="D54" s="55" t="s">
        <v>52</v>
      </c>
      <c r="E54" s="40"/>
      <c r="F54" s="42"/>
      <c r="G54" s="57"/>
      <c r="H54" s="57"/>
      <c r="I54" s="42"/>
      <c r="J54" s="42"/>
      <c r="K54" s="42"/>
      <c r="L54" s="42">
        <f t="shared" si="0"/>
        <v>0</v>
      </c>
      <c r="M54" s="43">
        <f t="shared" si="1"/>
        <v>0</v>
      </c>
      <c r="N54" s="49"/>
    </row>
    <row r="55" spans="1:14" ht="15" customHeight="1" x14ac:dyDescent="0.2">
      <c r="A55" s="55" t="s">
        <v>53</v>
      </c>
      <c r="B55" s="45" t="s">
        <v>51</v>
      </c>
      <c r="C55" s="66">
        <v>0.5</v>
      </c>
      <c r="D55" s="55" t="s">
        <v>54</v>
      </c>
      <c r="E55" s="57"/>
      <c r="F55" s="57"/>
      <c r="G55" s="57"/>
      <c r="H55" s="57"/>
      <c r="I55" s="42"/>
      <c r="J55" s="42"/>
      <c r="K55" s="42"/>
      <c r="L55" s="42">
        <f t="shared" si="0"/>
        <v>0</v>
      </c>
      <c r="M55" s="43">
        <f t="shared" si="1"/>
        <v>0</v>
      </c>
      <c r="N55" s="49"/>
    </row>
    <row r="56" spans="1:14" ht="15" customHeight="1" x14ac:dyDescent="0.2">
      <c r="A56" s="55" t="s">
        <v>57</v>
      </c>
      <c r="B56" s="45" t="s">
        <v>16</v>
      </c>
      <c r="C56" s="66">
        <v>0.53500000000000003</v>
      </c>
      <c r="D56" s="55" t="s">
        <v>54</v>
      </c>
      <c r="E56" s="57"/>
      <c r="F56" s="57"/>
      <c r="G56" s="57"/>
      <c r="H56" s="57"/>
      <c r="I56" s="42"/>
      <c r="J56" s="42"/>
      <c r="K56" s="42"/>
      <c r="L56" s="42">
        <f t="shared" si="0"/>
        <v>0</v>
      </c>
      <c r="M56" s="43">
        <f t="shared" si="1"/>
        <v>0</v>
      </c>
      <c r="N56" s="49"/>
    </row>
    <row r="57" spans="1:14" ht="15" customHeight="1" x14ac:dyDescent="0.2">
      <c r="A57" s="55" t="s">
        <v>55</v>
      </c>
      <c r="B57" s="45" t="s">
        <v>16</v>
      </c>
      <c r="C57" s="66">
        <v>0.5</v>
      </c>
      <c r="D57" s="55" t="s">
        <v>54</v>
      </c>
      <c r="E57" s="57"/>
      <c r="F57" s="57"/>
      <c r="G57" s="57"/>
      <c r="H57" s="57"/>
      <c r="I57" s="42"/>
      <c r="J57" s="42"/>
      <c r="K57" s="42"/>
      <c r="L57" s="42">
        <f t="shared" si="0"/>
        <v>0</v>
      </c>
      <c r="M57" s="43">
        <f t="shared" si="1"/>
        <v>0</v>
      </c>
      <c r="N57" s="49"/>
    </row>
    <row r="58" spans="1:14" ht="15" customHeight="1" x14ac:dyDescent="0.2">
      <c r="A58" s="55" t="s">
        <v>58</v>
      </c>
      <c r="B58" s="51" t="s">
        <v>59</v>
      </c>
      <c r="C58" s="66">
        <v>0.5</v>
      </c>
      <c r="D58" s="55" t="s">
        <v>54</v>
      </c>
      <c r="E58" s="57"/>
      <c r="F58" s="57"/>
      <c r="G58" s="57"/>
      <c r="H58" s="57"/>
      <c r="I58" s="42"/>
      <c r="J58" s="42"/>
      <c r="K58" s="42"/>
      <c r="L58" s="42">
        <f t="shared" si="0"/>
        <v>0</v>
      </c>
      <c r="M58" s="43">
        <f t="shared" si="1"/>
        <v>0</v>
      </c>
      <c r="N58" s="49"/>
    </row>
    <row r="59" spans="1:14" ht="15" customHeight="1" x14ac:dyDescent="0.2">
      <c r="A59" s="46" t="s">
        <v>56</v>
      </c>
      <c r="B59" s="37" t="s">
        <v>51</v>
      </c>
      <c r="C59" s="66">
        <v>0.53500000000000003</v>
      </c>
      <c r="D59" s="55" t="s">
        <v>54</v>
      </c>
      <c r="E59" s="57"/>
      <c r="F59" s="57"/>
      <c r="G59" s="57"/>
      <c r="H59" s="57"/>
      <c r="I59" s="42"/>
      <c r="J59" s="42"/>
      <c r="K59" s="42"/>
      <c r="L59" s="42">
        <f t="shared" si="0"/>
        <v>0</v>
      </c>
      <c r="M59" s="43">
        <f t="shared" si="1"/>
        <v>0</v>
      </c>
      <c r="N59" s="49"/>
    </row>
    <row r="60" spans="1:14" ht="15" customHeight="1" x14ac:dyDescent="0.2">
      <c r="A60" s="37" t="s">
        <v>135</v>
      </c>
      <c r="B60" s="37" t="s">
        <v>51</v>
      </c>
      <c r="C60" s="66"/>
      <c r="D60" s="82"/>
      <c r="E60" s="40"/>
      <c r="F60" s="40"/>
      <c r="I60" s="40"/>
      <c r="J60" s="40"/>
      <c r="K60" s="42"/>
      <c r="L60" s="40"/>
      <c r="M60" s="68">
        <f t="shared" si="1"/>
        <v>0</v>
      </c>
    </row>
    <row r="61" spans="1:14" ht="15" customHeight="1" x14ac:dyDescent="0.2">
      <c r="A61" s="55" t="s">
        <v>106</v>
      </c>
      <c r="B61" s="48" t="s">
        <v>16</v>
      </c>
      <c r="C61" s="66">
        <v>0.7</v>
      </c>
      <c r="D61" s="55" t="s">
        <v>107</v>
      </c>
      <c r="E61" s="42"/>
      <c r="F61" s="42"/>
      <c r="G61" s="57"/>
      <c r="H61" s="57"/>
      <c r="I61" s="42"/>
      <c r="J61" s="42"/>
      <c r="K61" s="42"/>
      <c r="L61" s="42">
        <f t="shared" ref="L61:L109" si="2">SUM(G61:K61)</f>
        <v>0</v>
      </c>
      <c r="M61" s="43">
        <f t="shared" si="1"/>
        <v>0</v>
      </c>
      <c r="N61" s="49"/>
    </row>
    <row r="62" spans="1:14" ht="15" customHeight="1" x14ac:dyDescent="0.2">
      <c r="A62" s="37" t="s">
        <v>142</v>
      </c>
      <c r="B62" s="45" t="s">
        <v>51</v>
      </c>
      <c r="C62" s="66">
        <v>0.95</v>
      </c>
      <c r="D62" s="55" t="s">
        <v>143</v>
      </c>
      <c r="E62" s="42"/>
      <c r="F62" s="42"/>
      <c r="G62" s="57"/>
      <c r="H62" s="57"/>
      <c r="I62" s="42"/>
      <c r="J62" s="42"/>
      <c r="K62" s="42"/>
      <c r="L62" s="42">
        <f t="shared" si="2"/>
        <v>0</v>
      </c>
      <c r="M62" s="43">
        <f t="shared" si="1"/>
        <v>0</v>
      </c>
    </row>
    <row r="63" spans="1:14" ht="15" customHeight="1" x14ac:dyDescent="0.2">
      <c r="A63" s="55" t="s">
        <v>60</v>
      </c>
      <c r="B63" s="45" t="s">
        <v>16</v>
      </c>
      <c r="C63" s="66">
        <v>0.72</v>
      </c>
      <c r="D63" s="55" t="s">
        <v>61</v>
      </c>
      <c r="E63" s="42"/>
      <c r="F63" s="42"/>
      <c r="G63" s="57"/>
      <c r="H63" s="57"/>
      <c r="I63" s="42"/>
      <c r="J63" s="42"/>
      <c r="K63" s="42"/>
      <c r="L63" s="42">
        <f t="shared" si="2"/>
        <v>0</v>
      </c>
      <c r="M63" s="43">
        <f t="shared" si="1"/>
        <v>0</v>
      </c>
      <c r="N63" s="49"/>
    </row>
    <row r="64" spans="1:14" ht="15" customHeight="1" x14ac:dyDescent="0.2">
      <c r="A64" s="52" t="s">
        <v>62</v>
      </c>
      <c r="B64" s="45" t="s">
        <v>16</v>
      </c>
      <c r="C64" s="66">
        <v>0.72</v>
      </c>
      <c r="D64" s="55" t="s">
        <v>61</v>
      </c>
      <c r="E64" s="57"/>
      <c r="F64" s="57"/>
      <c r="G64" s="57"/>
      <c r="H64" s="57"/>
      <c r="I64" s="57"/>
      <c r="J64" s="57"/>
      <c r="K64" s="57"/>
      <c r="L64" s="42">
        <f t="shared" si="2"/>
        <v>0</v>
      </c>
      <c r="M64" s="43">
        <f t="shared" si="1"/>
        <v>0</v>
      </c>
      <c r="N64" s="49"/>
    </row>
    <row r="65" spans="1:14" ht="14.25" customHeight="1" x14ac:dyDescent="0.2">
      <c r="A65" s="50" t="s">
        <v>64</v>
      </c>
      <c r="B65" s="45" t="s">
        <v>16</v>
      </c>
      <c r="C65" s="38">
        <v>0.72</v>
      </c>
      <c r="D65" s="50" t="s">
        <v>61</v>
      </c>
      <c r="E65" s="42"/>
      <c r="F65" s="42"/>
      <c r="G65" s="42"/>
      <c r="H65" s="42"/>
      <c r="I65" s="42"/>
      <c r="J65" s="42"/>
      <c r="K65" s="42"/>
      <c r="L65" s="42">
        <f t="shared" si="2"/>
        <v>0</v>
      </c>
      <c r="M65" s="43">
        <f t="shared" si="1"/>
        <v>0</v>
      </c>
      <c r="N65" s="49"/>
    </row>
    <row r="66" spans="1:14" ht="15" customHeight="1" x14ac:dyDescent="0.2">
      <c r="A66" s="46" t="s">
        <v>63</v>
      </c>
      <c r="B66" s="37" t="s">
        <v>16</v>
      </c>
      <c r="C66" s="56">
        <v>0.72</v>
      </c>
      <c r="D66" s="55" t="s">
        <v>61</v>
      </c>
      <c r="E66" s="42"/>
      <c r="F66" s="57"/>
      <c r="G66" s="57"/>
      <c r="H66" s="57"/>
      <c r="I66" s="42"/>
      <c r="J66" s="42"/>
      <c r="K66" s="42"/>
      <c r="L66" s="42">
        <f t="shared" si="2"/>
        <v>0</v>
      </c>
      <c r="M66" s="43">
        <f t="shared" si="1"/>
        <v>0</v>
      </c>
      <c r="N66" s="49"/>
    </row>
    <row r="67" spans="1:14" ht="18" customHeight="1" x14ac:dyDescent="0.2">
      <c r="A67" s="50" t="s">
        <v>65</v>
      </c>
      <c r="B67" s="51" t="s">
        <v>66</v>
      </c>
      <c r="C67" s="38">
        <v>0.75</v>
      </c>
      <c r="D67" s="50" t="s">
        <v>61</v>
      </c>
      <c r="E67" s="42"/>
      <c r="F67" s="42"/>
      <c r="G67" s="42"/>
      <c r="H67" s="42"/>
      <c r="I67" s="42"/>
      <c r="J67" s="42"/>
      <c r="K67" s="42"/>
      <c r="L67" s="42">
        <f t="shared" si="2"/>
        <v>0</v>
      </c>
      <c r="M67" s="43">
        <f t="shared" si="1"/>
        <v>0</v>
      </c>
      <c r="N67" s="49"/>
    </row>
    <row r="68" spans="1:14" ht="15" customHeight="1" x14ac:dyDescent="0.2">
      <c r="A68" s="55" t="s">
        <v>67</v>
      </c>
      <c r="B68" s="51" t="s">
        <v>66</v>
      </c>
      <c r="C68" s="66">
        <v>0.75</v>
      </c>
      <c r="D68" s="46" t="s">
        <v>68</v>
      </c>
      <c r="E68" s="57"/>
      <c r="F68" s="57"/>
      <c r="G68" s="57"/>
      <c r="H68" s="57"/>
      <c r="I68" s="42"/>
      <c r="J68" s="42"/>
      <c r="K68" s="42"/>
      <c r="L68" s="42">
        <f t="shared" si="2"/>
        <v>0</v>
      </c>
      <c r="M68" s="43">
        <f t="shared" ref="M68:M109" si="3">E68+F68+G68+H68+I68+J68+K68</f>
        <v>0</v>
      </c>
      <c r="N68" s="49"/>
    </row>
    <row r="69" spans="1:14" ht="24" customHeight="1" x14ac:dyDescent="0.2">
      <c r="A69" s="36" t="s">
        <v>166</v>
      </c>
      <c r="B69" s="44" t="s">
        <v>51</v>
      </c>
      <c r="C69" s="61">
        <v>0.78</v>
      </c>
      <c r="D69" s="47" t="s">
        <v>167</v>
      </c>
      <c r="E69" s="42"/>
      <c r="F69" s="42"/>
      <c r="G69" s="40"/>
      <c r="H69" s="40"/>
      <c r="I69" s="42"/>
      <c r="J69" s="42"/>
      <c r="K69" s="42"/>
      <c r="L69" s="42">
        <f t="shared" si="2"/>
        <v>0</v>
      </c>
      <c r="M69" s="43">
        <f t="shared" si="3"/>
        <v>0</v>
      </c>
      <c r="N69" s="49"/>
    </row>
    <row r="70" spans="1:14" ht="25.5" customHeight="1" x14ac:dyDescent="0.2">
      <c r="A70" s="36" t="s">
        <v>168</v>
      </c>
      <c r="B70" s="44" t="s">
        <v>16</v>
      </c>
      <c r="C70" s="61">
        <v>0.96</v>
      </c>
      <c r="D70" s="47" t="s">
        <v>167</v>
      </c>
      <c r="E70" s="42"/>
      <c r="F70" s="42"/>
      <c r="G70" s="40"/>
      <c r="H70" s="40"/>
      <c r="I70" s="42"/>
      <c r="J70" s="42"/>
      <c r="K70" s="42"/>
      <c r="L70" s="42">
        <f t="shared" si="2"/>
        <v>0</v>
      </c>
      <c r="M70" s="43">
        <f t="shared" si="3"/>
        <v>0</v>
      </c>
      <c r="N70" s="49"/>
    </row>
    <row r="71" spans="1:14" ht="24" customHeight="1" x14ac:dyDescent="0.2">
      <c r="A71" s="44" t="s">
        <v>154</v>
      </c>
      <c r="B71" s="37" t="s">
        <v>66</v>
      </c>
      <c r="C71" s="38">
        <v>1.2</v>
      </c>
      <c r="D71" s="44" t="s">
        <v>155</v>
      </c>
      <c r="E71" s="42"/>
      <c r="F71" s="42"/>
      <c r="G71" s="42"/>
      <c r="H71" s="42"/>
      <c r="I71" s="42"/>
      <c r="J71" s="42"/>
      <c r="K71" s="42"/>
      <c r="L71" s="42">
        <f t="shared" si="2"/>
        <v>0</v>
      </c>
      <c r="M71" s="43">
        <f t="shared" si="3"/>
        <v>0</v>
      </c>
    </row>
    <row r="72" spans="1:14" ht="14.25" customHeight="1" x14ac:dyDescent="0.2">
      <c r="A72" s="69" t="s">
        <v>136</v>
      </c>
      <c r="B72" s="48" t="s">
        <v>16</v>
      </c>
      <c r="C72" s="38">
        <v>0.83</v>
      </c>
      <c r="D72" s="53" t="s">
        <v>137</v>
      </c>
      <c r="E72" s="40"/>
      <c r="F72" s="40"/>
      <c r="G72" s="40"/>
      <c r="H72" s="40"/>
      <c r="I72" s="42"/>
      <c r="J72" s="42"/>
      <c r="K72" s="42"/>
      <c r="L72" s="42">
        <f t="shared" si="2"/>
        <v>0</v>
      </c>
      <c r="M72" s="43">
        <f t="shared" si="3"/>
        <v>0</v>
      </c>
    </row>
    <row r="73" spans="1:14" ht="15" customHeight="1" x14ac:dyDescent="0.2">
      <c r="A73" s="52" t="s">
        <v>103</v>
      </c>
      <c r="B73" s="48" t="s">
        <v>16</v>
      </c>
      <c r="C73" s="70">
        <v>0.83</v>
      </c>
      <c r="D73" s="82" t="s">
        <v>137</v>
      </c>
      <c r="I73" s="42"/>
      <c r="J73" s="42"/>
      <c r="K73" s="42"/>
      <c r="L73" s="42">
        <f t="shared" si="2"/>
        <v>0</v>
      </c>
      <c r="M73" s="43">
        <f t="shared" si="3"/>
        <v>0</v>
      </c>
    </row>
    <row r="74" spans="1:14" ht="15" customHeight="1" x14ac:dyDescent="0.2">
      <c r="A74" s="52" t="s">
        <v>138</v>
      </c>
      <c r="B74" s="48" t="s">
        <v>16</v>
      </c>
      <c r="C74" s="38">
        <v>0.83</v>
      </c>
      <c r="D74" s="53" t="s">
        <v>137</v>
      </c>
      <c r="E74" s="40"/>
      <c r="F74" s="40"/>
      <c r="G74" s="40"/>
      <c r="H74" s="40"/>
      <c r="I74" s="42"/>
      <c r="J74" s="42"/>
      <c r="K74" s="42"/>
      <c r="L74" s="42">
        <f t="shared" si="2"/>
        <v>0</v>
      </c>
      <c r="M74" s="43">
        <f t="shared" si="3"/>
        <v>0</v>
      </c>
    </row>
    <row r="75" spans="1:14" ht="15" customHeight="1" x14ac:dyDescent="0.2">
      <c r="A75" s="48" t="s">
        <v>139</v>
      </c>
      <c r="B75" s="48" t="s">
        <v>16</v>
      </c>
      <c r="C75" s="38">
        <v>0.83</v>
      </c>
      <c r="D75" s="53" t="s">
        <v>137</v>
      </c>
      <c r="E75" s="40"/>
      <c r="F75" s="40"/>
      <c r="G75" s="40"/>
      <c r="H75" s="40"/>
      <c r="I75" s="42"/>
      <c r="J75" s="42"/>
      <c r="K75" s="42"/>
      <c r="L75" s="42">
        <f t="shared" si="2"/>
        <v>0</v>
      </c>
      <c r="M75" s="43">
        <f t="shared" si="3"/>
        <v>0</v>
      </c>
    </row>
    <row r="76" spans="1:14" ht="15" customHeight="1" x14ac:dyDescent="0.2">
      <c r="A76" s="52" t="s">
        <v>69</v>
      </c>
      <c r="B76" s="45" t="s">
        <v>16</v>
      </c>
      <c r="C76" s="38">
        <v>0.8</v>
      </c>
      <c r="D76" s="50" t="s">
        <v>70</v>
      </c>
      <c r="E76" s="42"/>
      <c r="F76" s="42"/>
      <c r="G76" s="42"/>
      <c r="H76" s="42"/>
      <c r="I76" s="42"/>
      <c r="J76" s="42"/>
      <c r="K76" s="42"/>
      <c r="L76" s="42">
        <f t="shared" si="2"/>
        <v>0</v>
      </c>
      <c r="M76" s="43">
        <f t="shared" si="3"/>
        <v>0</v>
      </c>
      <c r="N76" s="49"/>
    </row>
    <row r="77" spans="1:14" ht="15" customHeight="1" x14ac:dyDescent="0.2">
      <c r="A77" s="55" t="s">
        <v>71</v>
      </c>
      <c r="B77" s="45" t="s">
        <v>16</v>
      </c>
      <c r="C77" s="56">
        <v>0.8</v>
      </c>
      <c r="D77" s="50" t="s">
        <v>70</v>
      </c>
      <c r="E77" s="57"/>
      <c r="F77" s="57"/>
      <c r="G77" s="57"/>
      <c r="H77" s="57"/>
      <c r="I77" s="42"/>
      <c r="J77" s="42"/>
      <c r="K77" s="42"/>
      <c r="L77" s="42">
        <f t="shared" si="2"/>
        <v>0</v>
      </c>
      <c r="M77" s="43">
        <f t="shared" si="3"/>
        <v>0</v>
      </c>
      <c r="N77" s="49"/>
    </row>
    <row r="78" spans="1:14" ht="15" customHeight="1" x14ac:dyDescent="0.2">
      <c r="A78" s="48" t="s">
        <v>112</v>
      </c>
      <c r="B78" s="48" t="s">
        <v>90</v>
      </c>
      <c r="C78" s="71">
        <v>0.93</v>
      </c>
      <c r="D78" s="47" t="s">
        <v>91</v>
      </c>
      <c r="E78" s="49"/>
      <c r="I78" s="42"/>
      <c r="J78" s="42"/>
      <c r="K78" s="42"/>
      <c r="L78" s="42">
        <f t="shared" si="2"/>
        <v>0</v>
      </c>
      <c r="M78" s="43">
        <f t="shared" si="3"/>
        <v>0</v>
      </c>
      <c r="N78" s="49"/>
    </row>
    <row r="79" spans="1:14" ht="15" customHeight="1" x14ac:dyDescent="0.2">
      <c r="A79" s="48" t="s">
        <v>89</v>
      </c>
      <c r="B79" s="48" t="s">
        <v>90</v>
      </c>
      <c r="C79" s="71">
        <v>0.95</v>
      </c>
      <c r="D79" s="72" t="s">
        <v>91</v>
      </c>
      <c r="E79" s="49"/>
      <c r="I79" s="42"/>
      <c r="J79" s="42"/>
      <c r="K79" s="42"/>
      <c r="L79" s="42">
        <f t="shared" si="2"/>
        <v>0</v>
      </c>
      <c r="M79" s="43">
        <f t="shared" si="3"/>
        <v>0</v>
      </c>
      <c r="N79" s="49"/>
    </row>
    <row r="80" spans="1:14" ht="15" customHeight="1" x14ac:dyDescent="0.2">
      <c r="A80" s="48" t="s">
        <v>92</v>
      </c>
      <c r="B80" s="48" t="s">
        <v>90</v>
      </c>
      <c r="C80" s="71">
        <v>0.93</v>
      </c>
      <c r="D80" s="72" t="s">
        <v>91</v>
      </c>
      <c r="E80" s="49"/>
      <c r="I80" s="42"/>
      <c r="J80" s="42"/>
      <c r="K80" s="42"/>
      <c r="L80" s="42">
        <f t="shared" si="2"/>
        <v>0</v>
      </c>
      <c r="M80" s="43">
        <f t="shared" si="3"/>
        <v>0</v>
      </c>
      <c r="N80" s="49"/>
    </row>
    <row r="81" spans="1:14" x14ac:dyDescent="0.2">
      <c r="A81" s="46" t="s">
        <v>169</v>
      </c>
      <c r="B81" s="37" t="s">
        <v>26</v>
      </c>
      <c r="C81" s="74">
        <v>0.85</v>
      </c>
      <c r="D81" s="48" t="s">
        <v>170</v>
      </c>
      <c r="E81" s="57"/>
      <c r="F81" s="57"/>
      <c r="I81" s="42"/>
      <c r="J81" s="42"/>
      <c r="K81" s="42"/>
      <c r="L81" s="42">
        <f t="shared" si="2"/>
        <v>0</v>
      </c>
      <c r="M81" s="43">
        <f t="shared" si="3"/>
        <v>0</v>
      </c>
      <c r="N81" s="49"/>
    </row>
    <row r="82" spans="1:14" x14ac:dyDescent="0.2">
      <c r="A82" s="48" t="s">
        <v>97</v>
      </c>
      <c r="B82" s="48" t="s">
        <v>16</v>
      </c>
      <c r="C82" s="71">
        <v>1</v>
      </c>
      <c r="D82" s="72" t="s">
        <v>37</v>
      </c>
      <c r="E82" s="49"/>
      <c r="I82" s="42"/>
      <c r="J82" s="42"/>
      <c r="K82" s="42"/>
      <c r="L82" s="42">
        <f t="shared" si="2"/>
        <v>0</v>
      </c>
      <c r="M82" s="43">
        <f t="shared" si="3"/>
        <v>0</v>
      </c>
      <c r="N82" s="49"/>
    </row>
    <row r="83" spans="1:14" x14ac:dyDescent="0.2">
      <c r="A83" s="37" t="s">
        <v>144</v>
      </c>
      <c r="B83" s="37" t="s">
        <v>51</v>
      </c>
      <c r="C83" s="56">
        <v>0.88</v>
      </c>
      <c r="D83" s="83" t="s">
        <v>145</v>
      </c>
      <c r="E83" s="57"/>
      <c r="F83" s="57"/>
      <c r="G83" s="57"/>
      <c r="H83" s="57"/>
      <c r="I83" s="42"/>
      <c r="J83" s="42"/>
      <c r="K83" s="42"/>
      <c r="L83" s="42">
        <f t="shared" si="2"/>
        <v>0</v>
      </c>
      <c r="M83" s="43">
        <f t="shared" si="3"/>
        <v>0</v>
      </c>
    </row>
    <row r="84" spans="1:14" x14ac:dyDescent="0.2">
      <c r="A84" s="55" t="s">
        <v>72</v>
      </c>
      <c r="B84" s="45" t="s">
        <v>16</v>
      </c>
      <c r="C84" s="56">
        <v>1.4</v>
      </c>
      <c r="D84" s="83" t="s">
        <v>73</v>
      </c>
      <c r="E84" s="57"/>
      <c r="F84" s="57"/>
      <c r="G84" s="57"/>
      <c r="H84" s="57"/>
      <c r="I84" s="42"/>
      <c r="J84" s="42"/>
      <c r="K84" s="42"/>
      <c r="L84" s="42">
        <f t="shared" si="2"/>
        <v>0</v>
      </c>
      <c r="M84" s="43">
        <f t="shared" si="3"/>
        <v>0</v>
      </c>
      <c r="N84" s="49"/>
    </row>
    <row r="85" spans="1:14" x14ac:dyDescent="0.2">
      <c r="A85" s="48" t="s">
        <v>146</v>
      </c>
      <c r="B85" s="48" t="s">
        <v>16</v>
      </c>
      <c r="C85" s="70">
        <v>0.75</v>
      </c>
      <c r="D85" s="12" t="s">
        <v>147</v>
      </c>
      <c r="E85" s="57"/>
      <c r="I85" s="57"/>
      <c r="J85" s="57"/>
      <c r="K85" s="57"/>
      <c r="L85" s="57">
        <f t="shared" si="2"/>
        <v>0</v>
      </c>
      <c r="M85" s="43">
        <f t="shared" si="3"/>
        <v>0</v>
      </c>
    </row>
    <row r="86" spans="1:14" x14ac:dyDescent="0.2">
      <c r="A86" s="52" t="s">
        <v>76</v>
      </c>
      <c r="B86" s="45" t="s">
        <v>16</v>
      </c>
      <c r="C86" s="56">
        <v>0.85</v>
      </c>
      <c r="D86" s="83" t="s">
        <v>77</v>
      </c>
      <c r="E86" s="57"/>
      <c r="F86" s="57"/>
      <c r="G86" s="57"/>
      <c r="H86" s="57"/>
      <c r="I86" s="42"/>
      <c r="J86" s="42"/>
      <c r="K86" s="42"/>
      <c r="L86" s="42">
        <f t="shared" si="2"/>
        <v>0</v>
      </c>
      <c r="M86" s="43">
        <f t="shared" si="3"/>
        <v>0</v>
      </c>
      <c r="N86" s="49"/>
    </row>
    <row r="87" spans="1:14" x14ac:dyDescent="0.2">
      <c r="A87" s="55" t="s">
        <v>79</v>
      </c>
      <c r="B87" s="45" t="s">
        <v>16</v>
      </c>
      <c r="C87" s="56">
        <v>0.97</v>
      </c>
      <c r="D87" s="83" t="s">
        <v>77</v>
      </c>
      <c r="E87" s="57"/>
      <c r="F87" s="57"/>
      <c r="G87" s="57"/>
      <c r="H87" s="57"/>
      <c r="I87" s="42"/>
      <c r="J87" s="42"/>
      <c r="K87" s="42"/>
      <c r="L87" s="42">
        <f t="shared" si="2"/>
        <v>0</v>
      </c>
      <c r="M87" s="43">
        <f t="shared" si="3"/>
        <v>0</v>
      </c>
      <c r="N87" s="49"/>
    </row>
    <row r="88" spans="1:14" x14ac:dyDescent="0.2">
      <c r="A88" s="52" t="s">
        <v>78</v>
      </c>
      <c r="B88" s="45" t="s">
        <v>16</v>
      </c>
      <c r="C88" s="56">
        <v>0.83</v>
      </c>
      <c r="D88" s="83" t="s">
        <v>77</v>
      </c>
      <c r="E88" s="57"/>
      <c r="F88" s="57"/>
      <c r="G88" s="57"/>
      <c r="H88" s="57"/>
      <c r="I88" s="42"/>
      <c r="J88" s="42"/>
      <c r="K88" s="42"/>
      <c r="L88" s="42">
        <f t="shared" si="2"/>
        <v>0</v>
      </c>
      <c r="M88" s="43">
        <f t="shared" si="3"/>
        <v>0</v>
      </c>
      <c r="N88" s="49"/>
    </row>
    <row r="89" spans="1:14" x14ac:dyDescent="0.2">
      <c r="A89" s="52" t="s">
        <v>74</v>
      </c>
      <c r="B89" s="45" t="s">
        <v>26</v>
      </c>
      <c r="C89" s="56">
        <v>0.96</v>
      </c>
      <c r="D89" s="83" t="s">
        <v>75</v>
      </c>
      <c r="E89" s="57"/>
      <c r="F89" s="57"/>
      <c r="G89" s="57"/>
      <c r="H89" s="57"/>
      <c r="I89" s="42"/>
      <c r="J89" s="42"/>
      <c r="K89" s="42"/>
      <c r="L89" s="42">
        <f t="shared" si="2"/>
        <v>0</v>
      </c>
      <c r="M89" s="43">
        <f t="shared" si="3"/>
        <v>0</v>
      </c>
      <c r="N89" s="49"/>
    </row>
    <row r="90" spans="1:14" x14ac:dyDescent="0.2">
      <c r="A90" s="65" t="s">
        <v>100</v>
      </c>
      <c r="B90" s="37" t="s">
        <v>51</v>
      </c>
      <c r="C90" s="61">
        <v>0.8</v>
      </c>
      <c r="D90" s="48" t="s">
        <v>101</v>
      </c>
      <c r="E90" s="42"/>
      <c r="F90" s="42"/>
      <c r="G90" s="40"/>
      <c r="H90" s="40"/>
      <c r="I90" s="42"/>
      <c r="J90" s="42"/>
      <c r="K90" s="42"/>
      <c r="L90" s="42">
        <f t="shared" si="2"/>
        <v>0</v>
      </c>
      <c r="M90" s="43">
        <f t="shared" si="3"/>
        <v>0</v>
      </c>
      <c r="N90" s="49"/>
    </row>
    <row r="91" spans="1:14" x14ac:dyDescent="0.2">
      <c r="A91" s="65" t="s">
        <v>102</v>
      </c>
      <c r="B91" s="37" t="s">
        <v>51</v>
      </c>
      <c r="C91" s="74">
        <v>0.8</v>
      </c>
      <c r="D91" s="47" t="s">
        <v>103</v>
      </c>
      <c r="E91" s="42"/>
      <c r="F91" s="42"/>
      <c r="G91" s="40"/>
      <c r="H91" s="40"/>
      <c r="I91" s="42"/>
      <c r="J91" s="42"/>
      <c r="K91" s="42"/>
      <c r="L91" s="42">
        <f t="shared" si="2"/>
        <v>0</v>
      </c>
      <c r="M91" s="43">
        <f t="shared" si="3"/>
        <v>0</v>
      </c>
      <c r="N91" s="49"/>
    </row>
    <row r="92" spans="1:14" x14ac:dyDescent="0.2">
      <c r="A92" s="65" t="s">
        <v>104</v>
      </c>
      <c r="B92" s="37" t="s">
        <v>51</v>
      </c>
      <c r="C92" s="61">
        <v>0.8</v>
      </c>
      <c r="D92" s="47" t="s">
        <v>74</v>
      </c>
      <c r="E92" s="42"/>
      <c r="F92" s="42"/>
      <c r="G92" s="40"/>
      <c r="H92" s="40"/>
      <c r="I92" s="42"/>
      <c r="J92" s="42"/>
      <c r="K92" s="42"/>
      <c r="L92" s="42">
        <f t="shared" si="2"/>
        <v>0</v>
      </c>
      <c r="M92" s="43">
        <f t="shared" si="3"/>
        <v>0</v>
      </c>
      <c r="N92" s="49"/>
    </row>
    <row r="93" spans="1:14" x14ac:dyDescent="0.2">
      <c r="A93" s="55" t="s">
        <v>80</v>
      </c>
      <c r="B93" s="51" t="s">
        <v>81</v>
      </c>
      <c r="C93" s="56">
        <v>0.75600000000000001</v>
      </c>
      <c r="D93" s="83" t="s">
        <v>82</v>
      </c>
      <c r="E93" s="42"/>
      <c r="F93" s="57"/>
      <c r="G93" s="57"/>
      <c r="H93" s="57"/>
      <c r="I93" s="42"/>
      <c r="J93" s="42"/>
      <c r="K93" s="42"/>
      <c r="L93" s="42">
        <f t="shared" si="2"/>
        <v>0</v>
      </c>
      <c r="M93" s="43">
        <f t="shared" si="3"/>
        <v>0</v>
      </c>
      <c r="N93" s="49"/>
    </row>
    <row r="94" spans="1:14" ht="25.5" x14ac:dyDescent="0.2">
      <c r="A94" s="55" t="s">
        <v>113</v>
      </c>
      <c r="B94" s="51" t="s">
        <v>81</v>
      </c>
      <c r="C94" s="56">
        <v>0.86199999999999999</v>
      </c>
      <c r="D94" s="50" t="s">
        <v>82</v>
      </c>
      <c r="E94" s="42"/>
      <c r="F94" s="57"/>
      <c r="G94" s="57"/>
      <c r="H94" s="57"/>
      <c r="I94" s="42"/>
      <c r="J94" s="42"/>
      <c r="K94" s="42"/>
      <c r="L94" s="42">
        <f t="shared" si="2"/>
        <v>0</v>
      </c>
      <c r="M94" s="43">
        <f t="shared" si="3"/>
        <v>0</v>
      </c>
      <c r="N94" s="49"/>
    </row>
    <row r="95" spans="1:14" x14ac:dyDescent="0.2">
      <c r="A95" s="55" t="s">
        <v>83</v>
      </c>
      <c r="B95" s="45" t="s">
        <v>16</v>
      </c>
      <c r="C95" s="56">
        <v>0.753</v>
      </c>
      <c r="D95" s="83" t="s">
        <v>82</v>
      </c>
      <c r="E95" s="42"/>
      <c r="F95" s="42"/>
      <c r="G95" s="57"/>
      <c r="H95" s="57"/>
      <c r="I95" s="42"/>
      <c r="J95" s="42"/>
      <c r="K95" s="42"/>
      <c r="L95" s="42">
        <f t="shared" si="2"/>
        <v>0</v>
      </c>
      <c r="M95" s="43">
        <f t="shared" si="3"/>
        <v>0</v>
      </c>
      <c r="N95" s="49"/>
    </row>
    <row r="96" spans="1:14" x14ac:dyDescent="0.2">
      <c r="A96" s="55" t="s">
        <v>83</v>
      </c>
      <c r="B96" s="45" t="s">
        <v>26</v>
      </c>
      <c r="C96" s="56">
        <v>0.753</v>
      </c>
      <c r="D96" s="83" t="s">
        <v>82</v>
      </c>
      <c r="E96" s="42"/>
      <c r="F96" s="42"/>
      <c r="G96" s="57"/>
      <c r="H96" s="57"/>
      <c r="I96" s="42"/>
      <c r="J96" s="42"/>
      <c r="K96" s="42"/>
      <c r="L96" s="42">
        <f t="shared" si="2"/>
        <v>0</v>
      </c>
      <c r="M96" s="43">
        <f t="shared" si="3"/>
        <v>0</v>
      </c>
      <c r="N96" s="49"/>
    </row>
    <row r="97" spans="1:14" ht="15" customHeight="1" x14ac:dyDescent="0.2">
      <c r="A97" s="55" t="s">
        <v>114</v>
      </c>
      <c r="B97" s="51" t="s">
        <v>51</v>
      </c>
      <c r="C97" s="56">
        <v>0.76</v>
      </c>
      <c r="D97" s="83" t="s">
        <v>82</v>
      </c>
      <c r="E97" s="42"/>
      <c r="F97" s="42"/>
      <c r="G97" s="57"/>
      <c r="H97" s="57"/>
      <c r="I97" s="42"/>
      <c r="J97" s="42"/>
      <c r="K97" s="42"/>
      <c r="L97" s="42">
        <f t="shared" si="2"/>
        <v>0</v>
      </c>
      <c r="M97" s="43">
        <f t="shared" si="3"/>
        <v>0</v>
      </c>
      <c r="N97" s="49"/>
    </row>
    <row r="98" spans="1:14" ht="15" customHeight="1" x14ac:dyDescent="0.2">
      <c r="A98" s="55" t="s">
        <v>114</v>
      </c>
      <c r="B98" s="48" t="s">
        <v>26</v>
      </c>
      <c r="C98" s="56">
        <v>0.76</v>
      </c>
      <c r="D98" s="83" t="s">
        <v>82</v>
      </c>
      <c r="E98" s="42"/>
      <c r="F98" s="42"/>
      <c r="G98" s="57"/>
      <c r="H98" s="57"/>
      <c r="I98" s="42"/>
      <c r="J98" s="42"/>
      <c r="K98" s="42"/>
      <c r="L98" s="42">
        <f t="shared" si="2"/>
        <v>0</v>
      </c>
      <c r="M98" s="43">
        <f t="shared" si="3"/>
        <v>0</v>
      </c>
      <c r="N98" s="49"/>
    </row>
    <row r="99" spans="1:14" ht="15" customHeight="1" x14ac:dyDescent="0.2">
      <c r="A99" s="46" t="s">
        <v>85</v>
      </c>
      <c r="B99" s="37" t="s">
        <v>51</v>
      </c>
      <c r="C99" s="56">
        <v>0.84</v>
      </c>
      <c r="D99" s="83" t="s">
        <v>35</v>
      </c>
      <c r="E99" s="42"/>
      <c r="F99" s="42"/>
      <c r="G99" s="57"/>
      <c r="H99" s="57"/>
      <c r="I99" s="42"/>
      <c r="J99" s="42"/>
      <c r="K99" s="42"/>
      <c r="L99" s="42">
        <f t="shared" si="2"/>
        <v>0</v>
      </c>
      <c r="M99" s="43">
        <f t="shared" si="3"/>
        <v>0</v>
      </c>
      <c r="N99" s="49"/>
    </row>
    <row r="100" spans="1:14" ht="15" customHeight="1" x14ac:dyDescent="0.2">
      <c r="A100" s="46" t="s">
        <v>86</v>
      </c>
      <c r="B100" s="37" t="s">
        <v>16</v>
      </c>
      <c r="C100" s="56">
        <v>0.84</v>
      </c>
      <c r="D100" s="55" t="s">
        <v>35</v>
      </c>
      <c r="E100" s="42"/>
      <c r="F100" s="42"/>
      <c r="G100" s="42"/>
      <c r="H100" s="42"/>
      <c r="I100" s="42"/>
      <c r="J100" s="42"/>
      <c r="K100" s="42"/>
      <c r="L100" s="42">
        <f t="shared" si="2"/>
        <v>0</v>
      </c>
      <c r="M100" s="43">
        <f t="shared" si="3"/>
        <v>0</v>
      </c>
      <c r="N100" s="49"/>
    </row>
    <row r="101" spans="1:14" ht="15" customHeight="1" x14ac:dyDescent="0.2">
      <c r="A101" s="52" t="s">
        <v>84</v>
      </c>
      <c r="B101" s="45" t="s">
        <v>16</v>
      </c>
      <c r="C101" s="56">
        <v>0.84</v>
      </c>
      <c r="D101" s="55" t="s">
        <v>35</v>
      </c>
      <c r="E101" s="57"/>
      <c r="F101" s="57"/>
      <c r="G101" s="57"/>
      <c r="H101" s="57"/>
      <c r="I101" s="42"/>
      <c r="J101" s="42"/>
      <c r="K101" s="42"/>
      <c r="L101" s="42">
        <f t="shared" si="2"/>
        <v>0</v>
      </c>
      <c r="M101" s="43">
        <f t="shared" si="3"/>
        <v>0</v>
      </c>
      <c r="N101" s="49"/>
    </row>
    <row r="102" spans="1:14" ht="15" customHeight="1" x14ac:dyDescent="0.2">
      <c r="A102" s="52" t="s">
        <v>87</v>
      </c>
      <c r="B102" s="59" t="s">
        <v>16</v>
      </c>
      <c r="C102" s="74">
        <v>0.85499999999999998</v>
      </c>
      <c r="D102" s="48" t="s">
        <v>35</v>
      </c>
      <c r="E102" s="57"/>
      <c r="F102" s="57"/>
      <c r="I102" s="42"/>
      <c r="J102" s="42"/>
      <c r="K102" s="42"/>
      <c r="L102" s="42">
        <f t="shared" si="2"/>
        <v>0</v>
      </c>
      <c r="M102" s="43">
        <f t="shared" si="3"/>
        <v>0</v>
      </c>
      <c r="N102" s="49"/>
    </row>
    <row r="103" spans="1:14" ht="15" customHeight="1" x14ac:dyDescent="0.2">
      <c r="A103" s="48" t="s">
        <v>93</v>
      </c>
      <c r="B103" s="48" t="s">
        <v>16</v>
      </c>
      <c r="C103" s="64">
        <v>0.92</v>
      </c>
      <c r="D103" s="47" t="s">
        <v>94</v>
      </c>
      <c r="E103" s="42"/>
      <c r="F103" s="40"/>
      <c r="G103" s="40"/>
      <c r="H103" s="40"/>
      <c r="I103" s="42"/>
      <c r="J103" s="42"/>
      <c r="K103" s="42"/>
      <c r="L103" s="42">
        <f t="shared" si="2"/>
        <v>0</v>
      </c>
      <c r="M103" s="43">
        <f t="shared" si="3"/>
        <v>0</v>
      </c>
      <c r="N103" s="49"/>
    </row>
    <row r="104" spans="1:14" ht="15" customHeight="1" x14ac:dyDescent="0.2">
      <c r="A104" s="75" t="s">
        <v>124</v>
      </c>
      <c r="B104" s="75"/>
      <c r="C104" s="70">
        <v>1.06</v>
      </c>
      <c r="D104" s="12" t="s">
        <v>125</v>
      </c>
      <c r="E104" s="42"/>
      <c r="F104" s="49"/>
      <c r="I104" s="42"/>
      <c r="J104" s="42"/>
      <c r="K104" s="42"/>
      <c r="L104" s="42">
        <f t="shared" si="2"/>
        <v>0</v>
      </c>
      <c r="M104" s="43">
        <f t="shared" si="3"/>
        <v>0</v>
      </c>
    </row>
    <row r="105" spans="1:14" ht="15" customHeight="1" x14ac:dyDescent="0.2">
      <c r="A105" s="37" t="s">
        <v>126</v>
      </c>
      <c r="B105" s="37" t="s">
        <v>127</v>
      </c>
      <c r="C105" s="70">
        <f>1.02/C104</f>
        <v>0.96226415094339623</v>
      </c>
      <c r="D105" s="12" t="s">
        <v>124</v>
      </c>
      <c r="E105" s="40"/>
      <c r="F105" s="42"/>
      <c r="I105" s="42"/>
      <c r="J105" s="42"/>
      <c r="K105" s="42"/>
      <c r="L105" s="42">
        <f t="shared" si="2"/>
        <v>0</v>
      </c>
      <c r="M105" s="43">
        <f t="shared" si="3"/>
        <v>0</v>
      </c>
    </row>
    <row r="106" spans="1:14" ht="15" customHeight="1" x14ac:dyDescent="0.2">
      <c r="A106" s="46" t="s">
        <v>130</v>
      </c>
      <c r="B106" s="37" t="s">
        <v>51</v>
      </c>
      <c r="C106" s="66">
        <f>1.03/C103</f>
        <v>1.1195652173913044</v>
      </c>
      <c r="D106" s="82" t="s">
        <v>125</v>
      </c>
      <c r="E106" s="40"/>
      <c r="F106" s="40"/>
      <c r="I106" s="42"/>
      <c r="J106" s="42"/>
      <c r="K106" s="42"/>
      <c r="L106" s="42">
        <f t="shared" si="2"/>
        <v>0</v>
      </c>
      <c r="M106" s="43">
        <f t="shared" si="3"/>
        <v>0</v>
      </c>
    </row>
    <row r="107" spans="1:14" ht="15" customHeight="1" x14ac:dyDescent="0.2">
      <c r="A107" s="48" t="s">
        <v>131</v>
      </c>
      <c r="B107" s="48" t="s">
        <v>66</v>
      </c>
      <c r="C107" s="66">
        <v>0.98</v>
      </c>
      <c r="D107" s="82" t="s">
        <v>132</v>
      </c>
      <c r="E107" s="40"/>
      <c r="F107" s="40"/>
      <c r="I107" s="42"/>
      <c r="J107" s="42"/>
      <c r="K107" s="42"/>
      <c r="L107" s="42">
        <f t="shared" si="2"/>
        <v>0</v>
      </c>
      <c r="M107" s="43">
        <f t="shared" si="3"/>
        <v>0</v>
      </c>
    </row>
    <row r="108" spans="1:14" ht="15" customHeight="1" x14ac:dyDescent="0.2">
      <c r="A108" s="46" t="s">
        <v>128</v>
      </c>
      <c r="B108" s="37" t="s">
        <v>16</v>
      </c>
      <c r="C108" s="66">
        <v>0.77</v>
      </c>
      <c r="D108" s="46" t="s">
        <v>129</v>
      </c>
      <c r="E108" s="40"/>
      <c r="F108" s="40"/>
      <c r="I108" s="42"/>
      <c r="J108" s="42"/>
      <c r="K108" s="42"/>
      <c r="L108" s="42">
        <f t="shared" si="2"/>
        <v>0</v>
      </c>
      <c r="M108" s="43">
        <f t="shared" si="3"/>
        <v>0</v>
      </c>
    </row>
    <row r="109" spans="1:14" ht="15" customHeight="1" x14ac:dyDescent="0.2">
      <c r="A109" s="48"/>
      <c r="B109" s="48"/>
      <c r="C109" s="76"/>
      <c r="D109" s="48" t="s">
        <v>105</v>
      </c>
      <c r="E109" s="40"/>
      <c r="F109" s="40"/>
      <c r="I109" s="40"/>
      <c r="J109" s="40"/>
      <c r="K109" s="40"/>
      <c r="L109" s="42">
        <f t="shared" si="2"/>
        <v>0</v>
      </c>
      <c r="M109" s="68">
        <f t="shared" si="3"/>
        <v>0</v>
      </c>
      <c r="N109" s="49"/>
    </row>
    <row r="110" spans="1:14" s="77" customFormat="1" ht="15.75" customHeight="1" x14ac:dyDescent="0.2">
      <c r="B110" s="78"/>
      <c r="D110" s="13"/>
      <c r="I110" s="80"/>
      <c r="J110" s="80"/>
      <c r="K110" s="80"/>
      <c r="L110" s="80"/>
      <c r="M110" s="8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Сырье</vt:lpstr>
      <vt:lpstr>Тара</vt:lpstr>
      <vt:lpstr>ФОТ</vt:lpstr>
      <vt:lpstr>Электроэнергия</vt:lpstr>
      <vt:lpstr>Накладные</vt:lpstr>
      <vt:lpstr>Аммортизация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Тоюнда Лилиана</dc:creator>
  <cp:lastModifiedBy>Liliana</cp:lastModifiedBy>
  <dcterms:created xsi:type="dcterms:W3CDTF">2019-09-20T13:53:54Z</dcterms:created>
  <dcterms:modified xsi:type="dcterms:W3CDTF">2019-09-22T16:45:07Z</dcterms:modified>
</cp:coreProperties>
</file>