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timelines/timeline1.xml" ContentType="application/vnd.ms-excel.timelin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8800" windowHeight="12495" activeTab="3"/>
  </bookViews>
  <sheets>
    <sheet name="Справочник" sheetId="1" r:id="rId1"/>
    <sheet name="Движение" sheetId="2" r:id="rId2"/>
    <sheet name="Сводная" sheetId="9" r:id="rId3"/>
    <sheet name="Накладная" sheetId="12" r:id="rId4"/>
    <sheet name="Лист10" sheetId="10" r:id="rId5"/>
  </sheets>
  <externalReferences>
    <externalReference r:id="rId6"/>
  </externalReferences>
  <definedNames>
    <definedName name="ExternalData_1" localSheetId="4" hidden="1">Лист10!$A$1:$J$8</definedName>
    <definedName name="ВОТ" comment="=ЕСЛИОШИБКА(ИНДЕКС('Движение!$E$3:$E$14;НАИМЕНЬШИЙ(ЕСЛИ(ИНДЕКС('Движение'!$H$9:$H$14;0;ПОИСКПОЗ($B$8;'Движение'!$С$3:$С$14;0))&gt;0;СТРОКА('Движение'!$E$3:$E$14)-3);СТРОКА(A1)));&quot;&quot;)">Накладная!$A$18</definedName>
    <definedName name="ВстроеннаяВременнаяШкала_Дата">#N/A</definedName>
    <definedName name="Дата">[1]Осн!$A:$A</definedName>
    <definedName name="месяц">[1]Лист1!$F$1:$Q$1</definedName>
    <definedName name="Проба">OFFSET([1]Лист1!#REF!,MATCH([1]Накладная!$A$19,[1]Лист1!$A$2:$A$89,0)-1,1,COUNTIF([1]Лист1!$A$2:$A$89,[1]Накладная!$A$19),1)</definedName>
    <definedName name="Работники">[1]Осн!$B:$B</definedName>
  </definedNames>
  <calcPr calcId="162913"/>
  <pivotCaches>
    <pivotCache cacheId="38" r:id="rId7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2" l="1"/>
  <c r="A18" i="12"/>
  <c r="F13" i="2" l="1"/>
  <c r="F14" i="2"/>
  <c r="I14" i="2"/>
  <c r="M14" i="2"/>
  <c r="I13" i="2"/>
  <c r="M13" i="2"/>
  <c r="F9" i="2"/>
  <c r="F10" i="2"/>
  <c r="F11" i="2"/>
  <c r="F12" i="2"/>
  <c r="I12" i="2"/>
  <c r="M12" i="2"/>
  <c r="F4" i="2"/>
  <c r="F3" i="2"/>
  <c r="I11" i="2"/>
  <c r="M11" i="2"/>
  <c r="I10" i="2"/>
  <c r="M10" i="2"/>
  <c r="C27" i="12" l="1"/>
  <c r="I3" i="2" l="1"/>
  <c r="I4" i="2" l="1"/>
  <c r="I5" i="2"/>
  <c r="I6" i="2"/>
  <c r="I7" i="2"/>
  <c r="I8" i="2"/>
  <c r="I9" i="2"/>
  <c r="M3" i="2" l="1"/>
  <c r="F5" i="2"/>
  <c r="M4" i="2"/>
  <c r="M5" i="2"/>
  <c r="M6" i="2"/>
  <c r="M7" i="2"/>
  <c r="M8" i="2"/>
  <c r="M9" i="2"/>
  <c r="F6" i="2"/>
  <c r="F7" i="2"/>
  <c r="F8" i="2"/>
</calcChain>
</file>

<file path=xl/connections.xml><?xml version="1.0" encoding="utf-8"?>
<connections xmlns="http://schemas.openxmlformats.org/spreadsheetml/2006/main">
  <connection id="1" keepAlive="1" name="Запрос — Таблица4" description="Соединение с запросом &quot;Таблица4&quot; в книге." type="5" refreshedVersion="6" background="1" saveData="1">
    <dbPr connection="Provider=Microsoft.Mashup.OleDb.1;Data Source=$Workbook$;Location=Таблица4;Extended Properties=&quot;&quot;" command="SELECT * FROM [Таблица4]"/>
  </connection>
</connections>
</file>

<file path=xl/sharedStrings.xml><?xml version="1.0" encoding="utf-8"?>
<sst xmlns="http://schemas.openxmlformats.org/spreadsheetml/2006/main" count="348" uniqueCount="209">
  <si>
    <t>Белмедтехника</t>
  </si>
  <si>
    <t>Белфармация</t>
  </si>
  <si>
    <t>м/с (ст) 1ПО Тихонко Л.П.</t>
  </si>
  <si>
    <t>м/с (ст) 2ПО Курчик О.А.</t>
  </si>
  <si>
    <t>м/с (ст) 3ПО Гулис А.А.</t>
  </si>
  <si>
    <t>м/с (ст) 4ПО Поплевка М.С.</t>
  </si>
  <si>
    <t>м/с (ст) 5ПО Киселева М.З.</t>
  </si>
  <si>
    <t>Наименование</t>
  </si>
  <si>
    <t>ед.изм</t>
  </si>
  <si>
    <t>Дата</t>
  </si>
  <si>
    <t>Поставщик</t>
  </si>
  <si>
    <t>Ед.изм</t>
  </si>
  <si>
    <t>кол-во</t>
  </si>
  <si>
    <t>цена за ед.</t>
  </si>
  <si>
    <t>Накладная</t>
  </si>
  <si>
    <t>уп</t>
  </si>
  <si>
    <t>фл</t>
  </si>
  <si>
    <t>Стоимость</t>
  </si>
  <si>
    <t>Вид движ</t>
  </si>
  <si>
    <t>Вид движения</t>
  </si>
  <si>
    <t>Приход</t>
  </si>
  <si>
    <t>Расход</t>
  </si>
  <si>
    <t>Списание</t>
  </si>
  <si>
    <t>Получатель</t>
  </si>
  <si>
    <t>Названия строк</t>
  </si>
  <si>
    <t>Общий итог</t>
  </si>
  <si>
    <t>Названия столбцов</t>
  </si>
  <si>
    <t>Остаток на складе</t>
  </si>
  <si>
    <t>Было на складе</t>
  </si>
  <si>
    <t>0283333</t>
  </si>
  <si>
    <t>0028666</t>
  </si>
  <si>
    <t>0028999</t>
  </si>
  <si>
    <t>0025788</t>
  </si>
  <si>
    <t>Введено</t>
  </si>
  <si>
    <t>Адреналин р-р  1.82мг/мл-1.0</t>
  </si>
  <si>
    <t>уп/10амп</t>
  </si>
  <si>
    <t>Азопирам набор реагентов</t>
  </si>
  <si>
    <t>шт</t>
  </si>
  <si>
    <t>Аммиак р-р д/наруж. 10%-1мл</t>
  </si>
  <si>
    <t>Анальгин р-р  500 мг/мл-2.0</t>
  </si>
  <si>
    <t>Бинт  мед.х/б, (100*5)</t>
  </si>
  <si>
    <t xml:space="preserve">Борная кислота пор.д/приг.р-ра 10мг </t>
  </si>
  <si>
    <t>пак</t>
  </si>
  <si>
    <t>Будесонид аэрозоль</t>
  </si>
  <si>
    <t>Валерианы настойка 50 мл</t>
  </si>
  <si>
    <t>Валидол таблетки 60мг №10</t>
  </si>
  <si>
    <t>Вата мед. нестерильная 100 гр/уп</t>
  </si>
  <si>
    <t>Вата мед. нестерильная 250 гр/уп</t>
  </si>
  <si>
    <t>Весы медицинские ВМ-20</t>
  </si>
  <si>
    <t>Весы медицинские ВЭМ-150</t>
  </si>
  <si>
    <t xml:space="preserve">Виродез-форте Р д.с. 5л </t>
  </si>
  <si>
    <t>кан</t>
  </si>
  <si>
    <t>Глюкоза р-р д/инъекц. 400мг/мл-5.0</t>
  </si>
  <si>
    <t>Дезариус Хлор д.с. 370таб/кг</t>
  </si>
  <si>
    <t>усл.б.</t>
  </si>
  <si>
    <t>Дексаметазон р-р 4мг/мл-1.0</t>
  </si>
  <si>
    <t>Дибазол р-р д/инъекц. 5мг/мл-2.0</t>
  </si>
  <si>
    <t>Димедрол р-р д/инъкц. 10мг/мл-1.0</t>
  </si>
  <si>
    <t>Жгут медицинский</t>
  </si>
  <si>
    <t>Иглы ст. (G) 22:(0.7*30) (уп/100шт)</t>
  </si>
  <si>
    <t>Измерители арт. давления LD-30</t>
  </si>
  <si>
    <t>Индикатор повыш. темп."ВомМарк"</t>
  </si>
  <si>
    <t>Индикатор пониж. темп. "КолдМарк"</t>
  </si>
  <si>
    <t>Инклин П порошок д/пред.</t>
  </si>
  <si>
    <t>кг</t>
  </si>
  <si>
    <t>Йод р-р д/наруж. 50 мг/мл-10,0</t>
  </si>
  <si>
    <t>Клинклаб д.с.с моющ. 5л</t>
  </si>
  <si>
    <t>Контейнер д/острого инстр. 1.0л</t>
  </si>
  <si>
    <t>Контейнер д/острого инстр. 3.0л</t>
  </si>
  <si>
    <t>Контейнер мед. КМ-ДС 1.0</t>
  </si>
  <si>
    <t>Контейнер мед. КМ-ДС 3.0</t>
  </si>
  <si>
    <t>Контейнер теплоизол. КТМ-4</t>
  </si>
  <si>
    <t>Корвалол капли 25 мл</t>
  </si>
  <si>
    <t>Кордиамин р-р 250мг/мл-2.0</t>
  </si>
  <si>
    <t>Крышталин-Аминолюкс д.с. с м. 1л</t>
  </si>
  <si>
    <t>Лейкопластырь нетканный 2.5*500</t>
  </si>
  <si>
    <t>Лейкопластырь пленочный 4*500</t>
  </si>
  <si>
    <t>Лейкопластырь тканевой 3*500</t>
  </si>
  <si>
    <t>Лента диаграммная рул. 110*20</t>
  </si>
  <si>
    <t>рул</t>
  </si>
  <si>
    <t>Лоратадин таблетки 10 мг №10</t>
  </si>
  <si>
    <t>Маска мед. нестер. (уп/90шт)</t>
  </si>
  <si>
    <t>Молоточки невр. д/перкуссии</t>
  </si>
  <si>
    <t>Мыло "Айсид-софт" 1л</t>
  </si>
  <si>
    <t>Напальчник мед. Рез. (уп/10 шт)</t>
  </si>
  <si>
    <t>Натрия хлорид р-р 9мг/мл-250мл</t>
  </si>
  <si>
    <t>конт</t>
  </si>
  <si>
    <t>Нафазолин капли в нос 0.05%-10мл</t>
  </si>
  <si>
    <t>Облучатель бактерицидный ОБН-150</t>
  </si>
  <si>
    <t>Окси-плюс-мед д.с. 1л</t>
  </si>
  <si>
    <t xml:space="preserve">Отоскоп жеский с принод.KaWe </t>
  </si>
  <si>
    <t>Пакет д/стер. 200*330 (уп/100шт)</t>
  </si>
  <si>
    <t>Пантенол аэрозоль 58г</t>
  </si>
  <si>
    <t>Папаверина гидрохл. 20 мг/мл-2.0</t>
  </si>
  <si>
    <t>Перекись водорода 30 мг/мл-100 мл</t>
  </si>
  <si>
    <t>Перекись водорода 30 мг/мл-400 мл</t>
  </si>
  <si>
    <t>Перосан-лайт д.с. 1л</t>
  </si>
  <si>
    <t>Перчатки латексные, стер. 50 пар/уп</t>
  </si>
  <si>
    <t>Преднизолон р-р д/ин. 30 мг/мл-1.0</t>
  </si>
  <si>
    <t>амп</t>
  </si>
  <si>
    <t>Пробирка 10 мл круглодонная</t>
  </si>
  <si>
    <t>Пробирка для быст. пол. сыворотки</t>
  </si>
  <si>
    <t>Раствор пероксида 6%-400</t>
  </si>
  <si>
    <t>Салфетка д/э."Санет-экстра" уп/60шт</t>
  </si>
  <si>
    <t>Салфетки влаж. с Этанолом</t>
  </si>
  <si>
    <t xml:space="preserve">Септоцид Р плюс 100 мл </t>
  </si>
  <si>
    <t>бут</t>
  </si>
  <si>
    <t>Септоцид Р плюс 1л л.с.</t>
  </si>
  <si>
    <t>Септоцид-синержи 100мл</t>
  </si>
  <si>
    <t>Системы инфуз. д/в.венного вл.</t>
  </si>
  <si>
    <t>Столик медицинский инстр. СИ-03</t>
  </si>
  <si>
    <t>Сульфацил глаз.капли 200мг/мл-5мл</t>
  </si>
  <si>
    <t>Трибэль спрей д.с. 1л (д/рук)</t>
  </si>
  <si>
    <t>Устройство дозирующее локтевое</t>
  </si>
  <si>
    <t>Хлоргексидина  0.5 мг/мл-100 мл</t>
  </si>
  <si>
    <t>Хлоропирамин р-р 20 мг/мл-1.0</t>
  </si>
  <si>
    <t>Цефтриаксон пор.д/инъекц.1000мг</t>
  </si>
  <si>
    <t>уп/10фл</t>
  </si>
  <si>
    <t>Цитрамон таблетки №6</t>
  </si>
  <si>
    <t>Шапочка-шарлотта (берет) ст. уп/100</t>
  </si>
  <si>
    <t>Шпатели мед. дерев. однораз. уп/85 шт</t>
  </si>
  <si>
    <t>Шприцы инъек. трех.туб. 1А "Луер"</t>
  </si>
  <si>
    <t>Шприцы инъекц. однор. 10Б "Луер"</t>
  </si>
  <si>
    <t>Шприцы инъекц. однор. 20Б "Луер"</t>
  </si>
  <si>
    <t>Шприцы инъекц. однор. 2А "Луер"</t>
  </si>
  <si>
    <t>Шприцы инъекц. однор. 5Б "Луер"</t>
  </si>
  <si>
    <t>Штатив д/в.венного влив.</t>
  </si>
  <si>
    <t>Электроды мед. (арт.2228)</t>
  </si>
  <si>
    <t xml:space="preserve">Электроды ЭКГ 3M Red Dot 2660-5 </t>
  </si>
  <si>
    <t>Этанол антисептический 70%-100мл</t>
  </si>
  <si>
    <t>Этанол антисептический 70%-1л</t>
  </si>
  <si>
    <t>Эуфиллин р-р д/инъекц. 24мг/мл-5.0</t>
  </si>
  <si>
    <t>м/с (ст) ОМР Столярова Г.В.</t>
  </si>
  <si>
    <t>м/с (ст) стом.Мысливец А.А.</t>
  </si>
  <si>
    <t>м/с (ст) ортд.Кулинкович В.И.</t>
  </si>
  <si>
    <t>м/с довр.каб. Волкова Т.И.</t>
  </si>
  <si>
    <t>м/с фильтра Ермоленко С.В.</t>
  </si>
  <si>
    <t>м/с подр. Засинец Е.С.</t>
  </si>
  <si>
    <t>м/с ЦСО 1 Нартыш-Блук В.П.</t>
  </si>
  <si>
    <t>м/с ЦСО 2 Бысова А.Н.</t>
  </si>
  <si>
    <t>м/с амб. Суша Ю.С.</t>
  </si>
  <si>
    <t>зав. КДЛ Гурбо Е.В.</t>
  </si>
  <si>
    <t>зав. рентген. Передерий Ю.</t>
  </si>
  <si>
    <t>зав. ЦРВ Авила О.Г.</t>
  </si>
  <si>
    <t>м/с КФД Синкевич А.Н.</t>
  </si>
  <si>
    <t>м/с УЗИ Вихрова А.А.</t>
  </si>
  <si>
    <t xml:space="preserve">м/с офтальм. Богачева </t>
  </si>
  <si>
    <t>м/с лор. Чернецкая О.П.</t>
  </si>
  <si>
    <t>м/с проц. Липская Е.С.</t>
  </si>
  <si>
    <t>м/с проц. Дегтеренко В.И.</t>
  </si>
  <si>
    <t>м/с прив. Сетун Ю.М.</t>
  </si>
  <si>
    <t>ф-р/лаб. (ст) Михейчик И.Б.</t>
  </si>
  <si>
    <t>ЗАО"БелАсептика-дез"</t>
  </si>
  <si>
    <t>СООО"БелСЕПТ"</t>
  </si>
  <si>
    <t>НП"Химсинтез"</t>
  </si>
  <si>
    <t>Приход Итог</t>
  </si>
  <si>
    <t>Расход Итог</t>
  </si>
  <si>
    <t>фев</t>
  </si>
  <si>
    <t>мар</t>
  </si>
  <si>
    <t>апр</t>
  </si>
  <si>
    <t>Сумма по полю кол-во</t>
  </si>
  <si>
    <t>24.02.2014 0:00:00</t>
  </si>
  <si>
    <t>27.02.2014 0:00:00</t>
  </si>
  <si>
    <t>02.03.2014 0:00:00</t>
  </si>
  <si>
    <t>05.03.2014 0:00:00</t>
  </si>
  <si>
    <t>10.03.2014 0:00:00</t>
  </si>
  <si>
    <t>25.03.2014 0:00:00</t>
  </si>
  <si>
    <t>01.04.2014 0:00:00</t>
  </si>
  <si>
    <t>УЗ "19 городская детская поликлиника"</t>
  </si>
  <si>
    <t>Форма № 434-мех</t>
  </si>
  <si>
    <t>наименование учреждения</t>
  </si>
  <si>
    <t>Отделение: ОСНОВНОЕ</t>
  </si>
  <si>
    <t>УТВЕРЖДАЮ:</t>
  </si>
  <si>
    <t>НАКЛАДНАЯ (ТРЕБОВАНИЕ) № б/н</t>
  </si>
  <si>
    <t>______________________Васильева Е.В.</t>
  </si>
  <si>
    <t>подпись руководителя учреждения</t>
  </si>
  <si>
    <t>Основание (цель)_______передача_________</t>
  </si>
  <si>
    <t>"_29_"</t>
  </si>
  <si>
    <t>июнь</t>
  </si>
  <si>
    <t>2019г</t>
  </si>
  <si>
    <t xml:space="preserve">Кому: </t>
  </si>
  <si>
    <t>Через кого: гл.м/с Коробова Т.Н.</t>
  </si>
  <si>
    <t>Раз-</t>
  </si>
  <si>
    <t>Источ-</t>
  </si>
  <si>
    <t>Учреж-</t>
  </si>
  <si>
    <t>Склад</t>
  </si>
  <si>
    <t>Вид</t>
  </si>
  <si>
    <t>Код</t>
  </si>
  <si>
    <t>дел</t>
  </si>
  <si>
    <t>ник</t>
  </si>
  <si>
    <t>дение</t>
  </si>
  <si>
    <t>опре-</t>
  </si>
  <si>
    <t>б/счет</t>
  </si>
  <si>
    <t xml:space="preserve">статьи </t>
  </si>
  <si>
    <t>Отправитель</t>
  </si>
  <si>
    <t>ции</t>
  </si>
  <si>
    <t>субсчет</t>
  </si>
  <si>
    <t>расхода</t>
  </si>
  <si>
    <t>Название, сорт, размер</t>
  </si>
  <si>
    <t>Ед. измер.</t>
  </si>
  <si>
    <t>Номенклатур-ный номер</t>
  </si>
  <si>
    <t>Количество</t>
  </si>
  <si>
    <t>Цена</t>
  </si>
  <si>
    <t>Сумма</t>
  </si>
  <si>
    <t>затребовано</t>
  </si>
  <si>
    <t>отпущено</t>
  </si>
  <si>
    <t>Выдал:</t>
  </si>
  <si>
    <t>Коробова Т.Н.</t>
  </si>
  <si>
    <t>Принял: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</si>
</sst>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5">
    <xf numFmtId="0" fontId="0" fillId="0" borderId="0" xfId="0"/>
    <xf numFmtId="0" fontId="1" fillId="2" borderId="0" xfId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0" fillId="0" borderId="8" xfId="0" applyBorder="1"/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/>
    <xf numFmtId="0" fontId="0" fillId="0" borderId="26" xfId="0" applyBorder="1"/>
    <xf numFmtId="0" fontId="0" fillId="0" borderId="23" xfId="0" applyBorder="1"/>
    <xf numFmtId="0" fontId="0" fillId="0" borderId="0" xfId="0" applyAlignment="1">
      <alignment horizontal="left"/>
    </xf>
  </cellXfs>
  <cellStyles count="2">
    <cellStyle name="Обычный" xfId="0" builtinId="0"/>
    <cellStyle name="Хороший" xfId="1" builtinId="26"/>
  </cellStyles>
  <dxfs count="14">
    <dxf>
      <fill>
        <patternFill>
          <bgColor rgb="FFFFCCFF"/>
        </patternFill>
      </fill>
    </dxf>
    <dxf>
      <fill>
        <patternFill>
          <bgColor rgb="FFCCFFCC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</dxfs>
  <tableStyles count="0" defaultTableStyle="TableStyleMedium2" defaultPivotStyle="PivotStyleLight16"/>
  <colors>
    <mruColors>
      <color rgb="FFCCFFCC"/>
      <color rgb="FFFFCCFF"/>
      <color rgb="FFFF99FF"/>
      <color rgb="FFFCD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1/relationships/timelineCache" Target="timelineCaches/timeline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9525</xdr:rowOff>
    </xdr:from>
    <xdr:to>
      <xdr:col>4</xdr:col>
      <xdr:colOff>285750</xdr:colOff>
      <xdr:row>0</xdr:row>
      <xdr:rowOff>180975</xdr:rowOff>
    </xdr:to>
    <xdr:sp macro="" textlink="">
      <xdr:nvSpPr>
        <xdr:cNvPr id="2" name="Улыбающееся лицо 1"/>
        <xdr:cNvSpPr/>
      </xdr:nvSpPr>
      <xdr:spPr>
        <a:xfrm>
          <a:off x="4562475" y="9525"/>
          <a:ext cx="180975" cy="171450"/>
        </a:xfrm>
        <a:prstGeom prst="smileyFac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</xdr:row>
      <xdr:rowOff>85725</xdr:rowOff>
    </xdr:from>
    <xdr:to>
      <xdr:col>5</xdr:col>
      <xdr:colOff>219075</xdr:colOff>
      <xdr:row>22</xdr:row>
      <xdr:rowOff>123825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Дат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Дат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495550" y="2943225"/>
              <a:ext cx="33337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5;&#1080;&#1075;&#107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Осн"/>
      <sheetName val="Накладная"/>
    </sheetNames>
    <sheetDataSet>
      <sheetData sheetId="0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2">
          <cell r="A2" t="str">
            <v>Адреналин р-р  1.82мг/мл-1.0</v>
          </cell>
        </row>
        <row r="3">
          <cell r="A3" t="str">
            <v>Азопирам набор реагентов</v>
          </cell>
        </row>
        <row r="4">
          <cell r="A4" t="str">
            <v>Аммиак р-р д/наруж. 10%-1мл</v>
          </cell>
        </row>
        <row r="5">
          <cell r="A5" t="str">
            <v>Анальгин р-р  500 мг/мл-2.0</v>
          </cell>
        </row>
        <row r="6">
          <cell r="A6" t="str">
            <v>Бинт  мед.х/б, (100*5)</v>
          </cell>
        </row>
        <row r="7">
          <cell r="A7" t="str">
            <v xml:space="preserve">Борная кислота пор.д/приг.р-ра 10мг </v>
          </cell>
        </row>
        <row r="8">
          <cell r="A8" t="str">
            <v>Будесонид аэрозоль</v>
          </cell>
        </row>
        <row r="9">
          <cell r="A9" t="str">
            <v>Валерианы настойка 50 мл</v>
          </cell>
        </row>
        <row r="10">
          <cell r="A10" t="str">
            <v>Валидол таблетки 60мг №10</v>
          </cell>
        </row>
        <row r="11">
          <cell r="A11" t="str">
            <v>Вата мед. нестерильная 100 гр/уп</v>
          </cell>
        </row>
        <row r="12">
          <cell r="A12" t="str">
            <v>Вата мед. нестерильная 250 гр/уп</v>
          </cell>
        </row>
        <row r="13">
          <cell r="A13" t="str">
            <v>Весы медицинские ВМ-20</v>
          </cell>
        </row>
        <row r="14">
          <cell r="A14" t="str">
            <v>Весы медицинские ВЭМ-150</v>
          </cell>
        </row>
        <row r="15">
          <cell r="A15" t="str">
            <v xml:space="preserve">Виродез-форте Р д.с. 5л </v>
          </cell>
        </row>
        <row r="16">
          <cell r="A16" t="str">
            <v>Глюкоза р-р д/инъекц. 400мг/мл-5.0</v>
          </cell>
        </row>
        <row r="17">
          <cell r="A17" t="str">
            <v>Дезариус Хлор д.с. 370таб/кг</v>
          </cell>
        </row>
        <row r="18">
          <cell r="A18" t="str">
            <v>Дексаметазон р-р 4мг/мл-1.0</v>
          </cell>
        </row>
        <row r="19">
          <cell r="A19" t="str">
            <v>Дибазол р-р д/инъекц. 5мг/мл-2.0</v>
          </cell>
        </row>
        <row r="20">
          <cell r="A20" t="str">
            <v>Димедрол р-р д/инъкц. 10мг/мл-1.0</v>
          </cell>
        </row>
        <row r="21">
          <cell r="A21" t="str">
            <v>Жгут медицинский</v>
          </cell>
        </row>
        <row r="22">
          <cell r="A22" t="str">
            <v>Иглы ст. (G) 22:(0.7*30) (уп/100шт)</v>
          </cell>
        </row>
        <row r="23">
          <cell r="A23" t="str">
            <v>Измерители арт. давления LD-30</v>
          </cell>
        </row>
        <row r="24">
          <cell r="A24" t="str">
            <v>Индикатор повыш. темп."ВомМарк"</v>
          </cell>
        </row>
        <row r="25">
          <cell r="A25" t="str">
            <v>Индикатор пониж. темп. "КолдМарк"</v>
          </cell>
        </row>
        <row r="26">
          <cell r="A26" t="str">
            <v>Инклин П порошок д/пред.</v>
          </cell>
        </row>
        <row r="27">
          <cell r="A27" t="str">
            <v>Йод р-р д/наруж. 50 мг/мл-10,0</v>
          </cell>
        </row>
        <row r="28">
          <cell r="A28" t="str">
            <v>Клинклаб д.с.с моющ. 5л</v>
          </cell>
        </row>
        <row r="29">
          <cell r="A29" t="str">
            <v>Контейнер д/острого инстр. 1.0л</v>
          </cell>
        </row>
        <row r="30">
          <cell r="A30" t="str">
            <v>Контейнер д/острого инстр. 3.0л</v>
          </cell>
        </row>
        <row r="31">
          <cell r="A31" t="str">
            <v>Контейнер мед. КМ-ДС 1.0</v>
          </cell>
        </row>
        <row r="32">
          <cell r="A32" t="str">
            <v>Контейнер мед. КМ-ДС 3.0</v>
          </cell>
        </row>
        <row r="33">
          <cell r="A33" t="str">
            <v>Контейнер теплоизол. КТМ-4</v>
          </cell>
        </row>
        <row r="34">
          <cell r="A34" t="str">
            <v>Корвалол капли 25 мл</v>
          </cell>
        </row>
        <row r="35">
          <cell r="A35" t="str">
            <v>Кордиамин р-р 250мг/мл-2.0</v>
          </cell>
        </row>
        <row r="36">
          <cell r="A36" t="str">
            <v>Крышталин-Аминолюкс д.с. с м. 1л</v>
          </cell>
        </row>
        <row r="37">
          <cell r="A37" t="str">
            <v>Лейкопластырь нетканный 2.5*500</v>
          </cell>
        </row>
        <row r="38">
          <cell r="A38" t="str">
            <v>Лейкопластырь пленочный 4*500</v>
          </cell>
        </row>
        <row r="39">
          <cell r="A39" t="str">
            <v>Лейкопластырь тканевой 3*500</v>
          </cell>
        </row>
        <row r="40">
          <cell r="A40" t="str">
            <v>Лента диаграммная рул. 110*20</v>
          </cell>
        </row>
        <row r="41">
          <cell r="A41" t="str">
            <v>Лоратадин таблетки 10 мг №10</v>
          </cell>
        </row>
        <row r="42">
          <cell r="A42" t="str">
            <v>Маска мед. нестер. (уп/90шт)</v>
          </cell>
        </row>
        <row r="43">
          <cell r="A43" t="str">
            <v>Молоточки невр. д/перкуссии</v>
          </cell>
        </row>
        <row r="44">
          <cell r="A44" t="str">
            <v>Мыло "Айсид-софт" 1л</v>
          </cell>
        </row>
        <row r="45">
          <cell r="A45" t="str">
            <v>Напальчник мед. Рез. (уп/10 шт)</v>
          </cell>
        </row>
        <row r="46">
          <cell r="A46" t="str">
            <v>Натрия хлорид р-р 9мг/мл-250мл</v>
          </cell>
        </row>
        <row r="47">
          <cell r="A47" t="str">
            <v>Нафазолин капли в нос 0.05%-10мл</v>
          </cell>
        </row>
        <row r="48">
          <cell r="A48" t="str">
            <v>Облучатель бактерицидный ОБН-150</v>
          </cell>
        </row>
        <row r="49">
          <cell r="A49" t="str">
            <v>Окси-плюс-мед д.с. 1л</v>
          </cell>
        </row>
        <row r="50">
          <cell r="A50" t="str">
            <v xml:space="preserve">Отоскоп жеский с принод.KaWe </v>
          </cell>
        </row>
        <row r="51">
          <cell r="A51" t="str">
            <v>Пакет д/стер. 200*330 (уп/100шт)</v>
          </cell>
        </row>
        <row r="52">
          <cell r="A52" t="str">
            <v>Пантенол аэрозоль 58г</v>
          </cell>
        </row>
        <row r="53">
          <cell r="A53" t="str">
            <v>Папаверина гидрохл. 20 мг/мл-2.0</v>
          </cell>
        </row>
        <row r="54">
          <cell r="A54" t="str">
            <v>Перекись водорода 30 мг/мл-100 мл</v>
          </cell>
        </row>
        <row r="55">
          <cell r="A55" t="str">
            <v>Перекись водорода 30 мг/мл-400 мл</v>
          </cell>
        </row>
        <row r="56">
          <cell r="A56" t="str">
            <v>Перосан-лайт д.с. 1л</v>
          </cell>
        </row>
        <row r="57">
          <cell r="A57" t="str">
            <v>Перчатки латексные, стер. 50 пар/уп</v>
          </cell>
        </row>
        <row r="58">
          <cell r="A58" t="str">
            <v>Преднизолон р-р д/ин. 30 мг/мл-1.0</v>
          </cell>
        </row>
        <row r="59">
          <cell r="A59" t="str">
            <v>Преднизолон р-р д/ин. 30 мг/мл-1.0</v>
          </cell>
        </row>
        <row r="60">
          <cell r="A60" t="str">
            <v>Пробирка 10 мл круглодонная</v>
          </cell>
        </row>
        <row r="61">
          <cell r="A61" t="str">
            <v>Пробирка для быст. пол. сыворотки</v>
          </cell>
        </row>
        <row r="62">
          <cell r="A62" t="str">
            <v>Раствор пероксида 6%-400</v>
          </cell>
        </row>
        <row r="63">
          <cell r="A63" t="str">
            <v>Салфетка д/э."Санет-экстра" уп/60шт</v>
          </cell>
        </row>
        <row r="64">
          <cell r="A64" t="str">
            <v>Салфетки влаж. с Этанолом</v>
          </cell>
        </row>
        <row r="65">
          <cell r="A65" t="str">
            <v xml:space="preserve">Септоцид Р плюс 100 мл </v>
          </cell>
        </row>
        <row r="66">
          <cell r="A66" t="str">
            <v>Септоцид Р плюс 1л л.с.</v>
          </cell>
        </row>
        <row r="67">
          <cell r="A67" t="str">
            <v>Септоцид-синержи 100мл</v>
          </cell>
        </row>
        <row r="68">
          <cell r="A68" t="str">
            <v>Системы инфуз. д/в.венного вл.</v>
          </cell>
        </row>
        <row r="69">
          <cell r="A69" t="str">
            <v>Столик медицинский инстр. СИ-03</v>
          </cell>
        </row>
        <row r="70">
          <cell r="A70" t="str">
            <v>Сульфацил глаз.капли 200мг/мл-5мл</v>
          </cell>
        </row>
        <row r="71">
          <cell r="A71" t="str">
            <v>Трибэль спрей д.с. 1л (д/рук)</v>
          </cell>
        </row>
        <row r="72">
          <cell r="A72" t="str">
            <v>Устройство дозирующее локтевое</v>
          </cell>
        </row>
        <row r="73">
          <cell r="A73" t="str">
            <v>Хлоргексидина  0.5 мг/мл-100 мл</v>
          </cell>
        </row>
        <row r="74">
          <cell r="A74" t="str">
            <v>Хлоропирамин р-р 20 мг/мл-1.0</v>
          </cell>
        </row>
        <row r="75">
          <cell r="A75" t="str">
            <v>Цефтриаксон пор.д/инъекц.1000мг</v>
          </cell>
        </row>
        <row r="76">
          <cell r="A76" t="str">
            <v>Цитрамон таблетки №6</v>
          </cell>
        </row>
        <row r="77">
          <cell r="A77" t="str">
            <v>Шапочка-шарлотта (берет) ст. уп/100</v>
          </cell>
        </row>
        <row r="78">
          <cell r="A78" t="str">
            <v>Шпатели мед. дерев. однораз. уп/85 шт</v>
          </cell>
        </row>
        <row r="79">
          <cell r="A79" t="str">
            <v>Шприцы инъек. трех.туб. 1А "Луер"</v>
          </cell>
        </row>
        <row r="80">
          <cell r="A80" t="str">
            <v>Шприцы инъекц. однор. 10Б "Луер"</v>
          </cell>
        </row>
        <row r="81">
          <cell r="A81" t="str">
            <v>Шприцы инъекц. однор. 20Б "Луер"</v>
          </cell>
        </row>
        <row r="82">
          <cell r="A82" t="str">
            <v>Шприцы инъекц. однор. 2А "Луер"</v>
          </cell>
        </row>
        <row r="83">
          <cell r="A83" t="str">
            <v>Шприцы инъекц. однор. 5Б "Луер"</v>
          </cell>
        </row>
        <row r="84">
          <cell r="A84" t="str">
            <v>Штатив д/в.венного влив.</v>
          </cell>
        </row>
        <row r="85">
          <cell r="A85" t="str">
            <v>Электроды мед. (арт.2228)</v>
          </cell>
        </row>
        <row r="86">
          <cell r="A86" t="str">
            <v xml:space="preserve">Электроды ЭКГ 3M Red Dot 2660-5 </v>
          </cell>
        </row>
        <row r="87">
          <cell r="A87" t="str">
            <v>Этанол антисептический 70%-100мл</v>
          </cell>
        </row>
        <row r="88">
          <cell r="A88" t="str">
            <v>Этанол антисептический 70%-1л</v>
          </cell>
        </row>
        <row r="89">
          <cell r="A89" t="str">
            <v>Эуфиллин р-р д/инъекц. 24мг/мл-5.0</v>
          </cell>
        </row>
      </sheetData>
      <sheetData sheetId="1">
        <row r="2">
          <cell r="A2" t="str">
            <v>"_1_"</v>
          </cell>
          <cell r="B2" t="str">
            <v>м/с (ст) 1ПО Тихонко Л.П.</v>
          </cell>
        </row>
        <row r="3">
          <cell r="A3" t="str">
            <v>"_2_"</v>
          </cell>
          <cell r="B3" t="str">
            <v>м/с (ст) 2ПО Курчик О.А.</v>
          </cell>
        </row>
        <row r="4">
          <cell r="A4" t="str">
            <v>"_3_"</v>
          </cell>
          <cell r="B4" t="str">
            <v>м/с (ст) 3ПО Гулис А.А.</v>
          </cell>
        </row>
        <row r="5">
          <cell r="A5" t="str">
            <v>"_4_"</v>
          </cell>
          <cell r="B5" t="str">
            <v>м/с (ст) 4ПО Поплевка М.С.</v>
          </cell>
        </row>
        <row r="6">
          <cell r="A6" t="str">
            <v>"_5_"</v>
          </cell>
          <cell r="B6" t="str">
            <v>м/с (ст) 5ПО Киселева М.З.</v>
          </cell>
        </row>
        <row r="7">
          <cell r="A7" t="str">
            <v>"_6_"</v>
          </cell>
          <cell r="B7" t="str">
            <v>м/с (ст) ОМР Столярова Г.В.</v>
          </cell>
        </row>
        <row r="8">
          <cell r="A8" t="str">
            <v>"_7_"</v>
          </cell>
          <cell r="B8" t="str">
            <v>м/с (ст) стом.Мысливец А.А.</v>
          </cell>
        </row>
        <row r="9">
          <cell r="A9" t="str">
            <v>"_8_"</v>
          </cell>
          <cell r="B9" t="str">
            <v>м/с (ст) ортд.Кулинкович В.И.</v>
          </cell>
        </row>
        <row r="10">
          <cell r="A10" t="str">
            <v>"_9_"</v>
          </cell>
          <cell r="B10" t="str">
            <v>м/с довр.каб. Волкова Т.И.</v>
          </cell>
        </row>
        <row r="11">
          <cell r="A11" t="str">
            <v>"_10_"</v>
          </cell>
          <cell r="B11" t="str">
            <v>м/с фильтра Ермоленко С.В.</v>
          </cell>
        </row>
        <row r="12">
          <cell r="A12" t="str">
            <v>"_11_"</v>
          </cell>
          <cell r="B12" t="str">
            <v>м/с подр. Засинец Е.С.</v>
          </cell>
        </row>
        <row r="13">
          <cell r="A13" t="str">
            <v>"_12_"</v>
          </cell>
          <cell r="B13" t="str">
            <v>м/с ЦСО 1 Нартыш-Блук В.П.</v>
          </cell>
        </row>
        <row r="14">
          <cell r="A14" t="str">
            <v>"_13_"</v>
          </cell>
          <cell r="B14" t="str">
            <v>м/с ЦСО 2 Бысова А.Н.</v>
          </cell>
        </row>
        <row r="15">
          <cell r="A15" t="str">
            <v>"_14_"</v>
          </cell>
          <cell r="B15" t="str">
            <v>м/с амб. Суша Ю.С.</v>
          </cell>
        </row>
        <row r="16">
          <cell r="A16" t="str">
            <v>"_15_"</v>
          </cell>
          <cell r="B16" t="str">
            <v>зав. КДЛ Гурбо Е.В.</v>
          </cell>
        </row>
        <row r="17">
          <cell r="A17" t="str">
            <v>"_16_"</v>
          </cell>
          <cell r="B17" t="str">
            <v>зав. рентген. Передерий Ю.</v>
          </cell>
        </row>
        <row r="18">
          <cell r="B18" t="str">
            <v>зав. ЦРВ Авила О.Г.</v>
          </cell>
        </row>
        <row r="19">
          <cell r="A19" t="str">
            <v>"_17_"</v>
          </cell>
          <cell r="B19" t="str">
            <v>м/с КФД Синкевич А.Н.</v>
          </cell>
        </row>
        <row r="20">
          <cell r="A20" t="str">
            <v>"_18_"</v>
          </cell>
          <cell r="B20" t="str">
            <v>м/с УЗИ Вихрова А.А.</v>
          </cell>
        </row>
        <row r="21">
          <cell r="A21" t="str">
            <v>"_19_"</v>
          </cell>
          <cell r="B21" t="str">
            <v xml:space="preserve">м/с офтальм. Богачева </v>
          </cell>
        </row>
        <row r="22">
          <cell r="A22" t="str">
            <v>"_20_"</v>
          </cell>
          <cell r="B22" t="str">
            <v>м/с лор. Чернецкая О.П.</v>
          </cell>
        </row>
        <row r="23">
          <cell r="A23" t="str">
            <v>"_21_"</v>
          </cell>
          <cell r="B23" t="str">
            <v>м/с проц. Липская Е.С.</v>
          </cell>
        </row>
        <row r="24">
          <cell r="A24" t="str">
            <v>"_22_"</v>
          </cell>
          <cell r="B24" t="str">
            <v>м/с проц. Дегтеренко В.И.</v>
          </cell>
        </row>
        <row r="25">
          <cell r="A25" t="str">
            <v>"_23_"</v>
          </cell>
          <cell r="B25" t="str">
            <v>м/с прив. Сетун Ю.М.</v>
          </cell>
        </row>
        <row r="26">
          <cell r="A26" t="str">
            <v>"_24_"</v>
          </cell>
          <cell r="B26" t="str">
            <v>ф-р/лаб. (ст) Михейчик И.Б.</v>
          </cell>
        </row>
        <row r="27">
          <cell r="A27" t="str">
            <v>"_25_"</v>
          </cell>
        </row>
        <row r="28">
          <cell r="A28" t="str">
            <v>"_26_"</v>
          </cell>
        </row>
        <row r="29">
          <cell r="A29" t="str">
            <v>"_27_"</v>
          </cell>
        </row>
        <row r="30">
          <cell r="A30" t="str">
            <v>"_28_"</v>
          </cell>
        </row>
        <row r="31">
          <cell r="A31" t="str">
            <v>"_29_"</v>
          </cell>
        </row>
        <row r="32">
          <cell r="A32" t="str">
            <v>"_30_"</v>
          </cell>
        </row>
        <row r="33">
          <cell r="A33" t="str">
            <v>"_31_"</v>
          </cell>
        </row>
      </sheetData>
      <sheetData sheetId="2">
        <row r="19">
          <cell r="A19" t="str">
            <v>Бинт  мед.х/б, (100*5)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cer" refreshedDate="43723.815075925922" createdVersion="6" refreshedVersion="6" minRefreshableVersion="3" recordCount="7">
  <cacheSource type="worksheet">
    <worksheetSource name="Таблица4"/>
  </cacheSource>
  <cacheFields count="14">
    <cacheField name="Дата" numFmtId="14">
      <sharedItems containsSemiMixedTypes="0" containsNonDate="0" containsDate="1" containsString="0" minDate="2014-02-24T00:00:00" maxDate="2014-04-02T00:00:00" count="7">
        <d v="2014-02-24T00:00:00"/>
        <d v="2014-02-27T00:00:00"/>
        <d v="2014-03-02T00:00:00"/>
        <d v="2014-03-05T00:00:00"/>
        <d v="2014-03-10T00:00:00"/>
        <d v="2014-03-25T00:00:00"/>
        <d v="2014-04-01T00:00:00"/>
      </sharedItems>
      <fieldGroup par="13" base="0">
        <rangePr groupBy="days" startDate="2014-02-24T00:00:00" endDate="2014-04-02T00:00:00"/>
        <groupItems count="368">
          <s v="&lt;24.02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2.04.2014"/>
        </groupItems>
      </fieldGroup>
    </cacheField>
    <cacheField name="Поставщик" numFmtId="0">
      <sharedItems containsBlank="1"/>
    </cacheField>
    <cacheField name="Получатель" numFmtId="0">
      <sharedItems containsBlank="1" count="4">
        <m/>
        <s v="зав. ЦРВ Авила О.Г."/>
        <s v="м/с (ст) 3ПО Гулис А.А."/>
        <s v="м/с амб. Суша Ю.С."/>
      </sharedItems>
    </cacheField>
    <cacheField name="Накладная" numFmtId="49">
      <sharedItems containsBlank="1"/>
    </cacheField>
    <cacheField name="Наименование" numFmtId="0">
      <sharedItems containsBlank="1" count="8">
        <s v="Азопирам набор реагентов"/>
        <s v="Димедрол р-р д/инъкц. 10мг/мл-1.0"/>
        <s v="Адреналин р-р  1.82мг/мл-1.0"/>
        <s v="Корвалол капли 25 мл"/>
        <s v="Кордиамин р-р 250мг/мл-2.0"/>
        <s v="Будесонид аэрозоль"/>
        <s v="Валерианы настойка 50 мл"/>
        <m u="1"/>
      </sharedItems>
    </cacheField>
    <cacheField name="Ед.изм" numFmtId="0">
      <sharedItems/>
    </cacheField>
    <cacheField name="Вид движ" numFmtId="0">
      <sharedItems containsBlank="1" count="3">
        <s v="Приход"/>
        <s v="Расход"/>
        <m u="1"/>
      </sharedItems>
    </cacheField>
    <cacheField name="Введено" numFmtId="0">
      <sharedItems containsSemiMixedTypes="0" containsString="0" containsNumber="1" containsInteger="1" minValue="1" maxValue="10"/>
    </cacheField>
    <cacheField name="кол-во" numFmtId="0">
      <sharedItems containsSemiMixedTypes="0" containsString="0" containsNumber="1" containsInteger="1" minValue="-1" maxValue="10"/>
    </cacheField>
    <cacheField name="Было на складе" numFmtId="0">
      <sharedItems containsString="0" containsBlank="1" containsNumber="1" containsInteger="1" minValue="25" maxValue="25"/>
    </cacheField>
    <cacheField name="Остаток на складе" numFmtId="0">
      <sharedItems containsNonDate="0" containsString="0" containsBlank="1"/>
    </cacheField>
    <cacheField name="цена за ед." numFmtId="0">
      <sharedItems containsSemiMixedTypes="0" containsString="0" containsNumber="1" minValue="0.25" maxValue="11.3"/>
    </cacheField>
    <cacheField name="Стоимость" numFmtId="0">
      <sharedItems containsSemiMixedTypes="0" containsString="0" containsNumber="1" minValue="1.2" maxValue="113" count="6">
        <n v="2.5"/>
        <n v="3.3000000000000003"/>
        <n v="1.25"/>
        <n v="1.2"/>
        <n v="113"/>
        <n v="11.3"/>
      </sharedItems>
    </cacheField>
    <cacheField name="Месяцы" numFmtId="0" databaseField="0">
      <fieldGroup base="0">
        <rangePr groupBy="months" startDate="2014-02-24T00:00:00" endDate="2014-04-02T00:00:00"/>
        <groupItems count="14">
          <s v="&lt;24.02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04.2014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s v="Белмедтехника"/>
    <x v="0"/>
    <s v="0283333"/>
    <x v="0"/>
    <s v="шт"/>
    <x v="0"/>
    <n v="2"/>
    <n v="2"/>
    <n v="25"/>
    <m/>
    <n v="1.25"/>
    <x v="0"/>
  </r>
  <r>
    <x v="1"/>
    <s v="Белфармация"/>
    <x v="0"/>
    <s v="0028666"/>
    <x v="1"/>
    <s v="уп/10амп"/>
    <x v="0"/>
    <n v="5"/>
    <n v="5"/>
    <m/>
    <m/>
    <n v="0.66"/>
    <x v="1"/>
  </r>
  <r>
    <x v="2"/>
    <s v="Белфармация"/>
    <x v="0"/>
    <s v="0028999"/>
    <x v="2"/>
    <s v="уп/10амп"/>
    <x v="0"/>
    <n v="5"/>
    <n v="5"/>
    <m/>
    <m/>
    <n v="0.25"/>
    <x v="2"/>
  </r>
  <r>
    <x v="3"/>
    <m/>
    <x v="1"/>
    <m/>
    <x v="3"/>
    <s v="фл"/>
    <x v="1"/>
    <n v="1"/>
    <n v="-1"/>
    <m/>
    <m/>
    <n v="1.2"/>
    <x v="3"/>
  </r>
  <r>
    <x v="4"/>
    <m/>
    <x v="2"/>
    <m/>
    <x v="4"/>
    <s v="уп/10амп"/>
    <x v="1"/>
    <n v="1"/>
    <n v="-1"/>
    <m/>
    <m/>
    <n v="2.5"/>
    <x v="0"/>
  </r>
  <r>
    <x v="5"/>
    <s v="Белфармация"/>
    <x v="0"/>
    <s v="0025788"/>
    <x v="5"/>
    <s v="фл"/>
    <x v="0"/>
    <n v="10"/>
    <n v="10"/>
    <m/>
    <m/>
    <n v="11.3"/>
    <x v="4"/>
  </r>
  <r>
    <x v="6"/>
    <m/>
    <x v="3"/>
    <m/>
    <x v="6"/>
    <s v="фл"/>
    <x v="1"/>
    <n v="1"/>
    <n v="-1"/>
    <m/>
    <m/>
    <n v="11.3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5" cacheId="38" applyNumberFormats="0" applyBorderFormats="0" applyFontFormats="0" applyPatternFormats="0" applyAlignmentFormats="0" applyWidthHeightFormats="1" dataCaption="Значения" updatedVersion="6" minRefreshableVersion="5" useAutoFormatting="1" itemPrintTitles="1" createdVersion="6" indent="0" outline="1" outlineData="1" multipleFieldFilters="0">
  <location ref="A3:H14" firstHeaderRow="1" firstDataRow="4" firstDataCol="1"/>
  <pivotFields count="14">
    <pivotField axis="axisCol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>
      <items count="5">
        <item x="1"/>
        <item x="2"/>
        <item x="3"/>
        <item x="0"/>
        <item t="default"/>
      </items>
    </pivotField>
    <pivotField showAll="0"/>
    <pivotField axis="axisRow" showAll="0">
      <items count="9">
        <item x="2"/>
        <item x="0"/>
        <item x="5"/>
        <item x="6"/>
        <item x="1"/>
        <item x="3"/>
        <item x="4"/>
        <item m="1" x="7"/>
        <item t="default"/>
      </items>
    </pivotField>
    <pivotField showAll="0"/>
    <pivotField axis="axisCol" showAll="0">
      <items count="4">
        <item x="0"/>
        <item x="1"/>
        <item m="1" x="2"/>
        <item t="default"/>
      </items>
    </pivotField>
    <pivotField showAll="0"/>
    <pivotField dataField="1" showAll="0"/>
    <pivotField showAll="0"/>
    <pivotField showAll="0"/>
    <pivotField showAll="0"/>
    <pivotField showAll="0">
      <items count="7">
        <item x="3"/>
        <item x="2"/>
        <item x="0"/>
        <item x="1"/>
        <item x="5"/>
        <item x="4"/>
        <item t="default"/>
      </items>
    </pivotField>
    <pivotField axis="axisCol"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3">
    <field x="6"/>
    <field x="13"/>
    <field x="0"/>
  </colFields>
  <colItems count="7">
    <i>
      <x/>
      <x v="2"/>
    </i>
    <i r="1">
      <x v="3"/>
    </i>
    <i t="default">
      <x/>
    </i>
    <i>
      <x v="1"/>
      <x v="3"/>
    </i>
    <i r="1">
      <x v="4"/>
    </i>
    <i t="default">
      <x v="1"/>
    </i>
    <i t="grand">
      <x/>
    </i>
  </colItems>
  <dataFields count="1">
    <dataField name="Сумма по полю кол-во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Наименование" tableColumnId="21"/>
      <queryTableField id="2" name="кол-во" tableColumnId="22"/>
      <queryTableField id="3" name="Остаток на складе" tableColumnId="23"/>
      <queryTableField id="4" name="24.02.2014 0:00:00" tableColumnId="24"/>
      <queryTableField id="5" name="27.02.2014 0:00:00" tableColumnId="25"/>
      <queryTableField id="6" name="02.03.2014 0:00:00" tableColumnId="26"/>
      <queryTableField id="7" name="05.03.2014 0:00:00" tableColumnId="27"/>
      <queryTableField id="8" name="10.03.2014 0:00:00" tableColumnId="28"/>
      <queryTableField id="9" name="25.03.2014 0:00:00" tableColumnId="29"/>
      <queryTableField id="10" name="01.04.2014 0:00:00" tableColumnId="30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A6" totalsRowShown="0">
  <autoFilter ref="A1:A6"/>
  <tableColumns count="1">
    <tableColumn id="1" name="Поставщик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C1:C26" totalsRowShown="0">
  <autoFilter ref="C1:C26"/>
  <tableColumns count="1">
    <tableColumn id="1" name="Получател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Номенклатура" displayName="Номенклатура" ref="E1:F89" totalsRowShown="0">
  <autoFilter ref="E1:F89"/>
  <tableColumns count="2">
    <tableColumn id="1" name="Наименование"/>
    <tableColumn id="2" name="ед.изм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6" name="Таблица6" displayName="Таблица6" ref="H1:H4" totalsRowShown="0">
  <autoFilter ref="H1:H4"/>
  <tableColumns count="1">
    <tableColumn id="1" name="Вид движения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4" name="Таблица4" displayName="Таблица4" ref="A2:M14" totalsRowShown="0">
  <autoFilter ref="A2:M14"/>
  <tableColumns count="13">
    <tableColumn id="1" name="Дата"/>
    <tableColumn id="2" name="Поставщик"/>
    <tableColumn id="12" name="Получатель"/>
    <tableColumn id="10" name="Накладная" dataDxfId="12"/>
    <tableColumn id="3" name="Наименование"/>
    <tableColumn id="4" name="Ед.изм" dataDxfId="13">
      <calculatedColumnFormula>VLOOKUP(Таблица4[[#This Row],[Наименование]],Номенклатура[],2,0)</calculatedColumnFormula>
    </tableColumn>
    <tableColumn id="11" name="Вид движ"/>
    <tableColumn id="5" name="Введено"/>
    <tableColumn id="18" name="кол-во">
      <calculatedColumnFormula>IF(G3="Расход",H3*(-1),H3)</calculatedColumnFormula>
    </tableColumn>
    <tableColumn id="15" name="Было на складе"/>
    <tableColumn id="14" name="Остаток на складе"/>
    <tableColumn id="6" name="цена за ед."/>
    <tableColumn id="7" name="Стоимость">
      <calculatedColumnFormula>Таблица4[[#This Row],[Введено]]*Таблица4[[#This Row],[цена за ед.]]</calculatedColumnFormula>
    </tableColumn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Таблица4_2" displayName="Таблица4_2" ref="A1:J8" tableType="queryTable" totalsRowShown="0">
  <autoFilter ref="A1:J8"/>
  <tableColumns count="10">
    <tableColumn id="21" uniqueName="21" name="Наименование" queryTableFieldId="1" dataDxfId="11"/>
    <tableColumn id="22" uniqueName="22" name="кол-во" queryTableFieldId="2" dataDxfId="10"/>
    <tableColumn id="23" uniqueName="23" name="Остаток на складе" queryTableFieldId="3" dataDxfId="9"/>
    <tableColumn id="24" uniqueName="24" name="24.02.2014 0:00:00" queryTableFieldId="4" dataDxfId="8"/>
    <tableColumn id="25" uniqueName="25" name="27.02.2014 0:00:00" queryTableFieldId="5" dataDxfId="7"/>
    <tableColumn id="26" uniqueName="26" name="02.03.2014 0:00:00" queryTableFieldId="6" dataDxfId="6"/>
    <tableColumn id="27" uniqueName="27" name="05.03.2014 0:00:00" queryTableFieldId="7" dataDxfId="5"/>
    <tableColumn id="28" uniqueName="28" name="10.03.2014 0:00:00" queryTableFieldId="8" dataDxfId="4"/>
    <tableColumn id="29" uniqueName="29" name="25.03.2014 0:00:00" queryTableFieldId="9" dataDxfId="3"/>
    <tableColumn id="30" uniqueName="30" name="01.04.2014 0:00:00" queryTableFieldId="10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Дата" sourceName="Дата">
  <pivotTables>
    <pivotTable tabId="9" name="Сводная таблица5"/>
  </pivotTables>
  <state minimalRefreshVersion="6" lastRefreshVersion="6" pivotCacheId="1" filterType="unknown">
    <bounds startDate="2014-01-01T00:00:00" endDate="201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Дата" cache="ВстроеннаяВременнаяШкала_Дата" caption="Дата" level="2" selectionLevel="2" scrollPosition="2014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workbookViewId="0">
      <selection activeCell="H37" sqref="H37"/>
    </sheetView>
  </sheetViews>
  <sheetFormatPr defaultRowHeight="15" x14ac:dyDescent="0.25"/>
  <cols>
    <col min="1" max="1" width="23.5703125" customWidth="1"/>
    <col min="2" max="2" width="5.7109375" customWidth="1"/>
    <col min="3" max="3" width="27.5703125" customWidth="1"/>
    <col min="4" max="4" width="5.85546875" customWidth="1"/>
    <col min="5" max="5" width="35.5703125" customWidth="1"/>
    <col min="6" max="6" width="11.85546875" customWidth="1"/>
    <col min="7" max="7" width="4.85546875" customWidth="1"/>
    <col min="8" max="8" width="17.140625" customWidth="1"/>
  </cols>
  <sheetData>
    <row r="1" spans="1:8" x14ac:dyDescent="0.25">
      <c r="A1" t="s">
        <v>10</v>
      </c>
      <c r="C1" t="s">
        <v>23</v>
      </c>
      <c r="E1" t="s">
        <v>7</v>
      </c>
      <c r="F1" t="s">
        <v>8</v>
      </c>
      <c r="H1" t="s">
        <v>19</v>
      </c>
    </row>
    <row r="2" spans="1:8" x14ac:dyDescent="0.25">
      <c r="A2" t="s">
        <v>0</v>
      </c>
      <c r="C2" t="s">
        <v>2</v>
      </c>
      <c r="E2" t="s">
        <v>34</v>
      </c>
      <c r="F2" t="s">
        <v>35</v>
      </c>
      <c r="H2" t="s">
        <v>20</v>
      </c>
    </row>
    <row r="3" spans="1:8" x14ac:dyDescent="0.25">
      <c r="A3" t="s">
        <v>1</v>
      </c>
      <c r="C3" t="s">
        <v>3</v>
      </c>
      <c r="E3" t="s">
        <v>36</v>
      </c>
      <c r="F3" t="s">
        <v>37</v>
      </c>
      <c r="H3" t="s">
        <v>21</v>
      </c>
    </row>
    <row r="4" spans="1:8" x14ac:dyDescent="0.25">
      <c r="A4" t="s">
        <v>152</v>
      </c>
      <c r="C4" t="s">
        <v>4</v>
      </c>
      <c r="E4" t="s">
        <v>38</v>
      </c>
      <c r="F4" t="s">
        <v>35</v>
      </c>
      <c r="H4" t="s">
        <v>22</v>
      </c>
    </row>
    <row r="5" spans="1:8" x14ac:dyDescent="0.25">
      <c r="A5" t="s">
        <v>153</v>
      </c>
      <c r="C5" t="s">
        <v>5</v>
      </c>
      <c r="E5" t="s">
        <v>39</v>
      </c>
      <c r="F5" t="s">
        <v>35</v>
      </c>
    </row>
    <row r="6" spans="1:8" x14ac:dyDescent="0.25">
      <c r="A6" t="s">
        <v>154</v>
      </c>
      <c r="C6" t="s">
        <v>6</v>
      </c>
      <c r="E6" t="s">
        <v>40</v>
      </c>
      <c r="F6" t="s">
        <v>37</v>
      </c>
    </row>
    <row r="7" spans="1:8" x14ac:dyDescent="0.25">
      <c r="C7" t="s">
        <v>132</v>
      </c>
      <c r="E7" t="s">
        <v>41</v>
      </c>
      <c r="F7" t="s">
        <v>42</v>
      </c>
    </row>
    <row r="8" spans="1:8" x14ac:dyDescent="0.25">
      <c r="C8" t="s">
        <v>133</v>
      </c>
      <c r="E8" t="s">
        <v>43</v>
      </c>
      <c r="F8" t="s">
        <v>16</v>
      </c>
    </row>
    <row r="9" spans="1:8" x14ac:dyDescent="0.25">
      <c r="C9" t="s">
        <v>134</v>
      </c>
      <c r="E9" t="s">
        <v>44</v>
      </c>
      <c r="F9" t="s">
        <v>16</v>
      </c>
    </row>
    <row r="10" spans="1:8" x14ac:dyDescent="0.25">
      <c r="C10" t="s">
        <v>135</v>
      </c>
      <c r="E10" t="s">
        <v>45</v>
      </c>
      <c r="F10" t="s">
        <v>15</v>
      </c>
    </row>
    <row r="11" spans="1:8" x14ac:dyDescent="0.25">
      <c r="C11" t="s">
        <v>136</v>
      </c>
      <c r="E11" t="s">
        <v>46</v>
      </c>
      <c r="F11" t="s">
        <v>15</v>
      </c>
    </row>
    <row r="12" spans="1:8" x14ac:dyDescent="0.25">
      <c r="C12" t="s">
        <v>137</v>
      </c>
      <c r="E12" t="s">
        <v>47</v>
      </c>
      <c r="F12" t="s">
        <v>15</v>
      </c>
    </row>
    <row r="13" spans="1:8" x14ac:dyDescent="0.25">
      <c r="C13" t="s">
        <v>138</v>
      </c>
      <c r="E13" t="s">
        <v>48</v>
      </c>
      <c r="F13" t="s">
        <v>37</v>
      </c>
    </row>
    <row r="14" spans="1:8" x14ac:dyDescent="0.25">
      <c r="C14" t="s">
        <v>139</v>
      </c>
      <c r="E14" t="s">
        <v>49</v>
      </c>
      <c r="F14" t="s">
        <v>37</v>
      </c>
    </row>
    <row r="15" spans="1:8" x14ac:dyDescent="0.25">
      <c r="C15" t="s">
        <v>140</v>
      </c>
      <c r="E15" t="s">
        <v>50</v>
      </c>
      <c r="F15" t="s">
        <v>51</v>
      </c>
    </row>
    <row r="16" spans="1:8" x14ac:dyDescent="0.25">
      <c r="C16" t="s">
        <v>141</v>
      </c>
      <c r="E16" t="s">
        <v>52</v>
      </c>
      <c r="F16" t="s">
        <v>15</v>
      </c>
    </row>
    <row r="17" spans="3:6" x14ac:dyDescent="0.25">
      <c r="C17" t="s">
        <v>142</v>
      </c>
      <c r="E17" t="s">
        <v>53</v>
      </c>
      <c r="F17" t="s">
        <v>54</v>
      </c>
    </row>
    <row r="18" spans="3:6" x14ac:dyDescent="0.25">
      <c r="C18" t="s">
        <v>143</v>
      </c>
      <c r="E18" t="s">
        <v>55</v>
      </c>
      <c r="F18" t="s">
        <v>15</v>
      </c>
    </row>
    <row r="19" spans="3:6" x14ac:dyDescent="0.25">
      <c r="C19" t="s">
        <v>144</v>
      </c>
      <c r="E19" t="s">
        <v>56</v>
      </c>
      <c r="F19" t="s">
        <v>35</v>
      </c>
    </row>
    <row r="20" spans="3:6" x14ac:dyDescent="0.25">
      <c r="C20" t="s">
        <v>145</v>
      </c>
      <c r="E20" t="s">
        <v>57</v>
      </c>
      <c r="F20" t="s">
        <v>35</v>
      </c>
    </row>
    <row r="21" spans="3:6" x14ac:dyDescent="0.25">
      <c r="C21" t="s">
        <v>146</v>
      </c>
      <c r="E21" t="s">
        <v>58</v>
      </c>
      <c r="F21" t="s">
        <v>37</v>
      </c>
    </row>
    <row r="22" spans="3:6" x14ac:dyDescent="0.25">
      <c r="C22" t="s">
        <v>147</v>
      </c>
      <c r="E22" t="s">
        <v>59</v>
      </c>
      <c r="F22" t="s">
        <v>15</v>
      </c>
    </row>
    <row r="23" spans="3:6" x14ac:dyDescent="0.25">
      <c r="C23" t="s">
        <v>148</v>
      </c>
      <c r="E23" t="s">
        <v>60</v>
      </c>
      <c r="F23" t="s">
        <v>37</v>
      </c>
    </row>
    <row r="24" spans="3:6" x14ac:dyDescent="0.25">
      <c r="C24" t="s">
        <v>149</v>
      </c>
      <c r="E24" t="s">
        <v>61</v>
      </c>
      <c r="F24" t="s">
        <v>37</v>
      </c>
    </row>
    <row r="25" spans="3:6" x14ac:dyDescent="0.25">
      <c r="C25" t="s">
        <v>150</v>
      </c>
      <c r="E25" t="s">
        <v>62</v>
      </c>
      <c r="F25" t="s">
        <v>37</v>
      </c>
    </row>
    <row r="26" spans="3:6" x14ac:dyDescent="0.25">
      <c r="C26" t="s">
        <v>151</v>
      </c>
      <c r="E26" t="s">
        <v>63</v>
      </c>
      <c r="F26" t="s">
        <v>64</v>
      </c>
    </row>
    <row r="27" spans="3:6" x14ac:dyDescent="0.25">
      <c r="E27" t="s">
        <v>65</v>
      </c>
      <c r="F27" t="s">
        <v>16</v>
      </c>
    </row>
    <row r="28" spans="3:6" x14ac:dyDescent="0.25">
      <c r="E28" t="s">
        <v>66</v>
      </c>
      <c r="F28" t="s">
        <v>37</v>
      </c>
    </row>
    <row r="29" spans="3:6" x14ac:dyDescent="0.25">
      <c r="E29" t="s">
        <v>67</v>
      </c>
      <c r="F29" t="s">
        <v>37</v>
      </c>
    </row>
    <row r="30" spans="3:6" x14ac:dyDescent="0.25">
      <c r="E30" t="s">
        <v>68</v>
      </c>
      <c r="F30" t="s">
        <v>37</v>
      </c>
    </row>
    <row r="31" spans="3:6" x14ac:dyDescent="0.25">
      <c r="E31" t="s">
        <v>69</v>
      </c>
      <c r="F31" t="s">
        <v>37</v>
      </c>
    </row>
    <row r="32" spans="3:6" x14ac:dyDescent="0.25">
      <c r="E32" t="s">
        <v>70</v>
      </c>
      <c r="F32" t="s">
        <v>37</v>
      </c>
    </row>
    <row r="33" spans="5:6" x14ac:dyDescent="0.25">
      <c r="E33" t="s">
        <v>71</v>
      </c>
      <c r="F33" t="s">
        <v>37</v>
      </c>
    </row>
    <row r="34" spans="5:6" x14ac:dyDescent="0.25">
      <c r="E34" t="s">
        <v>72</v>
      </c>
      <c r="F34" t="s">
        <v>16</v>
      </c>
    </row>
    <row r="35" spans="5:6" x14ac:dyDescent="0.25">
      <c r="E35" t="s">
        <v>73</v>
      </c>
      <c r="F35" t="s">
        <v>35</v>
      </c>
    </row>
    <row r="36" spans="5:6" x14ac:dyDescent="0.25">
      <c r="E36" t="s">
        <v>74</v>
      </c>
      <c r="F36" t="s">
        <v>16</v>
      </c>
    </row>
    <row r="37" spans="5:6" x14ac:dyDescent="0.25">
      <c r="E37" t="s">
        <v>75</v>
      </c>
      <c r="F37" t="s">
        <v>37</v>
      </c>
    </row>
    <row r="38" spans="5:6" x14ac:dyDescent="0.25">
      <c r="E38" t="s">
        <v>76</v>
      </c>
      <c r="F38" t="s">
        <v>37</v>
      </c>
    </row>
    <row r="39" spans="5:6" x14ac:dyDescent="0.25">
      <c r="E39" t="s">
        <v>77</v>
      </c>
      <c r="F39" t="s">
        <v>37</v>
      </c>
    </row>
    <row r="40" spans="5:6" x14ac:dyDescent="0.25">
      <c r="E40" t="s">
        <v>78</v>
      </c>
      <c r="F40" t="s">
        <v>79</v>
      </c>
    </row>
    <row r="41" spans="5:6" x14ac:dyDescent="0.25">
      <c r="E41" t="s">
        <v>80</v>
      </c>
      <c r="F41" t="s">
        <v>15</v>
      </c>
    </row>
    <row r="42" spans="5:6" x14ac:dyDescent="0.25">
      <c r="E42" t="s">
        <v>81</v>
      </c>
      <c r="F42" t="s">
        <v>37</v>
      </c>
    </row>
    <row r="43" spans="5:6" x14ac:dyDescent="0.25">
      <c r="E43" t="s">
        <v>82</v>
      </c>
      <c r="F43" t="s">
        <v>37</v>
      </c>
    </row>
    <row r="44" spans="5:6" x14ac:dyDescent="0.25">
      <c r="E44" t="s">
        <v>83</v>
      </c>
      <c r="F44" t="s">
        <v>16</v>
      </c>
    </row>
    <row r="45" spans="5:6" x14ac:dyDescent="0.25">
      <c r="E45" t="s">
        <v>84</v>
      </c>
      <c r="F45" t="s">
        <v>15</v>
      </c>
    </row>
    <row r="46" spans="5:6" x14ac:dyDescent="0.25">
      <c r="E46" t="s">
        <v>85</v>
      </c>
      <c r="F46" t="s">
        <v>86</v>
      </c>
    </row>
    <row r="47" spans="5:6" x14ac:dyDescent="0.25">
      <c r="E47" t="s">
        <v>87</v>
      </c>
      <c r="F47" t="s">
        <v>16</v>
      </c>
    </row>
    <row r="48" spans="5:6" x14ac:dyDescent="0.25">
      <c r="E48" t="s">
        <v>88</v>
      </c>
      <c r="F48" t="s">
        <v>37</v>
      </c>
    </row>
    <row r="49" spans="5:6" x14ac:dyDescent="0.25">
      <c r="E49" t="s">
        <v>89</v>
      </c>
      <c r="F49" t="s">
        <v>16</v>
      </c>
    </row>
    <row r="50" spans="5:6" x14ac:dyDescent="0.25">
      <c r="E50" t="s">
        <v>90</v>
      </c>
      <c r="F50" t="s">
        <v>37</v>
      </c>
    </row>
    <row r="51" spans="5:6" x14ac:dyDescent="0.25">
      <c r="E51" t="s">
        <v>91</v>
      </c>
      <c r="F51" t="s">
        <v>15</v>
      </c>
    </row>
    <row r="52" spans="5:6" x14ac:dyDescent="0.25">
      <c r="E52" t="s">
        <v>92</v>
      </c>
      <c r="F52" t="s">
        <v>15</v>
      </c>
    </row>
    <row r="53" spans="5:6" x14ac:dyDescent="0.25">
      <c r="E53" t="s">
        <v>93</v>
      </c>
      <c r="F53" t="s">
        <v>35</v>
      </c>
    </row>
    <row r="54" spans="5:6" x14ac:dyDescent="0.25">
      <c r="E54" t="s">
        <v>94</v>
      </c>
      <c r="F54" t="s">
        <v>16</v>
      </c>
    </row>
    <row r="55" spans="5:6" x14ac:dyDescent="0.25">
      <c r="E55" t="s">
        <v>95</v>
      </c>
      <c r="F55" t="s">
        <v>16</v>
      </c>
    </row>
    <row r="56" spans="5:6" x14ac:dyDescent="0.25">
      <c r="E56" t="s">
        <v>96</v>
      </c>
      <c r="F56" t="s">
        <v>16</v>
      </c>
    </row>
    <row r="57" spans="5:6" x14ac:dyDescent="0.25">
      <c r="E57" t="s">
        <v>97</v>
      </c>
      <c r="F57" t="s">
        <v>37</v>
      </c>
    </row>
    <row r="58" spans="5:6" x14ac:dyDescent="0.25">
      <c r="E58" t="s">
        <v>98</v>
      </c>
      <c r="F58" t="s">
        <v>99</v>
      </c>
    </row>
    <row r="59" spans="5:6" x14ac:dyDescent="0.25">
      <c r="E59" t="s">
        <v>98</v>
      </c>
      <c r="F59" t="s">
        <v>35</v>
      </c>
    </row>
    <row r="60" spans="5:6" x14ac:dyDescent="0.25">
      <c r="E60" t="s">
        <v>100</v>
      </c>
      <c r="F60" t="s">
        <v>37</v>
      </c>
    </row>
    <row r="61" spans="5:6" x14ac:dyDescent="0.25">
      <c r="E61" t="s">
        <v>101</v>
      </c>
      <c r="F61" t="s">
        <v>37</v>
      </c>
    </row>
    <row r="62" spans="5:6" x14ac:dyDescent="0.25">
      <c r="E62" t="s">
        <v>102</v>
      </c>
      <c r="F62" t="s">
        <v>16</v>
      </c>
    </row>
    <row r="63" spans="5:6" x14ac:dyDescent="0.25">
      <c r="E63" t="s">
        <v>103</v>
      </c>
      <c r="F63" t="s">
        <v>15</v>
      </c>
    </row>
    <row r="64" spans="5:6" x14ac:dyDescent="0.25">
      <c r="E64" t="s">
        <v>104</v>
      </c>
      <c r="F64" t="s">
        <v>37</v>
      </c>
    </row>
    <row r="65" spans="5:6" x14ac:dyDescent="0.25">
      <c r="E65" t="s">
        <v>105</v>
      </c>
      <c r="F65" t="s">
        <v>106</v>
      </c>
    </row>
    <row r="66" spans="5:6" x14ac:dyDescent="0.25">
      <c r="E66" t="s">
        <v>107</v>
      </c>
      <c r="F66" t="s">
        <v>16</v>
      </c>
    </row>
    <row r="67" spans="5:6" x14ac:dyDescent="0.25">
      <c r="E67" t="s">
        <v>108</v>
      </c>
      <c r="F67" t="s">
        <v>106</v>
      </c>
    </row>
    <row r="68" spans="5:6" x14ac:dyDescent="0.25">
      <c r="E68" t="s">
        <v>109</v>
      </c>
      <c r="F68" t="s">
        <v>37</v>
      </c>
    </row>
    <row r="69" spans="5:6" x14ac:dyDescent="0.25">
      <c r="E69" t="s">
        <v>110</v>
      </c>
      <c r="F69" t="s">
        <v>37</v>
      </c>
    </row>
    <row r="70" spans="5:6" x14ac:dyDescent="0.25">
      <c r="E70" t="s">
        <v>111</v>
      </c>
      <c r="F70" t="s">
        <v>16</v>
      </c>
    </row>
    <row r="71" spans="5:6" x14ac:dyDescent="0.25">
      <c r="E71" t="s">
        <v>112</v>
      </c>
      <c r="F71" t="s">
        <v>16</v>
      </c>
    </row>
    <row r="72" spans="5:6" x14ac:dyDescent="0.25">
      <c r="E72" t="s">
        <v>113</v>
      </c>
      <c r="F72" t="s">
        <v>37</v>
      </c>
    </row>
    <row r="73" spans="5:6" x14ac:dyDescent="0.25">
      <c r="E73" t="s">
        <v>114</v>
      </c>
      <c r="F73" t="s">
        <v>16</v>
      </c>
    </row>
    <row r="74" spans="5:6" x14ac:dyDescent="0.25">
      <c r="E74" t="s">
        <v>115</v>
      </c>
      <c r="F74" t="s">
        <v>35</v>
      </c>
    </row>
    <row r="75" spans="5:6" x14ac:dyDescent="0.25">
      <c r="E75" t="s">
        <v>116</v>
      </c>
      <c r="F75" t="s">
        <v>117</v>
      </c>
    </row>
    <row r="76" spans="5:6" x14ac:dyDescent="0.25">
      <c r="E76" t="s">
        <v>118</v>
      </c>
      <c r="F76" t="s">
        <v>15</v>
      </c>
    </row>
    <row r="77" spans="5:6" x14ac:dyDescent="0.25">
      <c r="E77" t="s">
        <v>119</v>
      </c>
      <c r="F77" t="s">
        <v>37</v>
      </c>
    </row>
    <row r="78" spans="5:6" x14ac:dyDescent="0.25">
      <c r="E78" t="s">
        <v>120</v>
      </c>
      <c r="F78" t="s">
        <v>37</v>
      </c>
    </row>
    <row r="79" spans="5:6" x14ac:dyDescent="0.25">
      <c r="E79" t="s">
        <v>121</v>
      </c>
      <c r="F79" t="s">
        <v>37</v>
      </c>
    </row>
    <row r="80" spans="5:6" x14ac:dyDescent="0.25">
      <c r="E80" t="s">
        <v>122</v>
      </c>
      <c r="F80" t="s">
        <v>37</v>
      </c>
    </row>
    <row r="81" spans="5:6" x14ac:dyDescent="0.25">
      <c r="E81" t="s">
        <v>123</v>
      </c>
      <c r="F81" t="s">
        <v>37</v>
      </c>
    </row>
    <row r="82" spans="5:6" x14ac:dyDescent="0.25">
      <c r="E82" t="s">
        <v>124</v>
      </c>
      <c r="F82" t="s">
        <v>37</v>
      </c>
    </row>
    <row r="83" spans="5:6" x14ac:dyDescent="0.25">
      <c r="E83" t="s">
        <v>125</v>
      </c>
      <c r="F83" t="s">
        <v>37</v>
      </c>
    </row>
    <row r="84" spans="5:6" x14ac:dyDescent="0.25">
      <c r="E84" t="s">
        <v>126</v>
      </c>
      <c r="F84" t="s">
        <v>37</v>
      </c>
    </row>
    <row r="85" spans="5:6" x14ac:dyDescent="0.25">
      <c r="E85" t="s">
        <v>127</v>
      </c>
      <c r="F85" t="s">
        <v>37</v>
      </c>
    </row>
    <row r="86" spans="5:6" x14ac:dyDescent="0.25">
      <c r="E86" t="s">
        <v>128</v>
      </c>
      <c r="F86" t="s">
        <v>37</v>
      </c>
    </row>
    <row r="87" spans="5:6" x14ac:dyDescent="0.25">
      <c r="E87" t="s">
        <v>129</v>
      </c>
      <c r="F87" t="s">
        <v>106</v>
      </c>
    </row>
    <row r="88" spans="5:6" x14ac:dyDescent="0.25">
      <c r="E88" t="s">
        <v>130</v>
      </c>
      <c r="F88" t="s">
        <v>16</v>
      </c>
    </row>
    <row r="89" spans="5:6" x14ac:dyDescent="0.25">
      <c r="E89" t="s">
        <v>131</v>
      </c>
      <c r="F89" t="s">
        <v>35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E21" sqref="E21"/>
    </sheetView>
  </sheetViews>
  <sheetFormatPr defaultRowHeight="15" x14ac:dyDescent="0.25"/>
  <cols>
    <col min="1" max="1" width="11.85546875" customWidth="1"/>
    <col min="2" max="2" width="16.7109375" customWidth="1"/>
    <col min="3" max="3" width="24.42578125" customWidth="1"/>
    <col min="4" max="4" width="13.85546875" customWidth="1"/>
    <col min="5" max="5" width="27.85546875" customWidth="1"/>
    <col min="6" max="7" width="11.85546875" customWidth="1"/>
    <col min="8" max="8" width="6.5703125" customWidth="1"/>
    <col min="9" max="9" width="7.140625" customWidth="1"/>
    <col min="10" max="10" width="10.7109375" customWidth="1"/>
    <col min="11" max="11" width="10.28515625" customWidth="1"/>
    <col min="12" max="13" width="11.85546875" customWidth="1"/>
    <col min="16" max="16" width="41.28515625" customWidth="1"/>
  </cols>
  <sheetData>
    <row r="2" spans="1:13" x14ac:dyDescent="0.25">
      <c r="A2" t="s">
        <v>9</v>
      </c>
      <c r="B2" t="s">
        <v>10</v>
      </c>
      <c r="C2" t="s">
        <v>23</v>
      </c>
      <c r="D2" t="s">
        <v>14</v>
      </c>
      <c r="E2" t="s">
        <v>7</v>
      </c>
      <c r="F2" t="s">
        <v>11</v>
      </c>
      <c r="G2" t="s">
        <v>18</v>
      </c>
      <c r="H2" t="s">
        <v>33</v>
      </c>
      <c r="I2" t="s">
        <v>12</v>
      </c>
      <c r="J2" t="s">
        <v>28</v>
      </c>
      <c r="K2" t="s">
        <v>27</v>
      </c>
      <c r="L2" t="s">
        <v>13</v>
      </c>
      <c r="M2" t="s">
        <v>17</v>
      </c>
    </row>
    <row r="3" spans="1:13" x14ac:dyDescent="0.25">
      <c r="A3" s="2">
        <v>41694</v>
      </c>
      <c r="B3" t="s">
        <v>0</v>
      </c>
      <c r="D3" s="6" t="s">
        <v>29</v>
      </c>
      <c r="E3" t="s">
        <v>36</v>
      </c>
      <c r="F3" t="str">
        <f>IF(ISNA(VLOOKUP(Таблица4[[#This Row],[Наименование]],Номенклатура[],2,0)),"",VLOOKUP(Таблица4[[#This Row],[Наименование]],Номенклатура[],2,0))</f>
        <v>шт</v>
      </c>
      <c r="G3" t="s">
        <v>20</v>
      </c>
      <c r="H3">
        <v>2</v>
      </c>
      <c r="I3">
        <f>IF(G3="Расход",H3*(-1),H3)</f>
        <v>2</v>
      </c>
      <c r="J3">
        <v>25</v>
      </c>
      <c r="L3">
        <v>1.25</v>
      </c>
      <c r="M3">
        <f>Таблица4[[#This Row],[Введено]]*Таблица4[[#This Row],[цена за ед.]]</f>
        <v>2.5</v>
      </c>
    </row>
    <row r="4" spans="1:13" x14ac:dyDescent="0.25">
      <c r="A4" s="2">
        <v>41697</v>
      </c>
      <c r="B4" t="s">
        <v>1</v>
      </c>
      <c r="D4" s="6" t="s">
        <v>30</v>
      </c>
      <c r="E4" t="s">
        <v>57</v>
      </c>
      <c r="F4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4" t="s">
        <v>20</v>
      </c>
      <c r="H4">
        <v>5</v>
      </c>
      <c r="I4">
        <f>IF(G4="Расход",H4*(-1),H4)</f>
        <v>5</v>
      </c>
      <c r="L4">
        <v>0.66</v>
      </c>
      <c r="M4">
        <f>Таблица4[[#This Row],[Введено]]*Таблица4[[#This Row],[цена за ед.]]</f>
        <v>3.3000000000000003</v>
      </c>
    </row>
    <row r="5" spans="1:13" x14ac:dyDescent="0.25">
      <c r="A5" s="2">
        <v>41700</v>
      </c>
      <c r="B5" t="s">
        <v>1</v>
      </c>
      <c r="D5" s="6" t="s">
        <v>31</v>
      </c>
      <c r="E5" t="s">
        <v>34</v>
      </c>
      <c r="F5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5" t="s">
        <v>20</v>
      </c>
      <c r="H5">
        <v>5</v>
      </c>
      <c r="I5">
        <f>IF(G5="Расход",H5*(-1),H5)</f>
        <v>5</v>
      </c>
      <c r="L5">
        <v>0.25</v>
      </c>
      <c r="M5">
        <f>Таблица4[[#This Row],[Введено]]*Таблица4[[#This Row],[цена за ед.]]</f>
        <v>1.25</v>
      </c>
    </row>
    <row r="6" spans="1:13" x14ac:dyDescent="0.25">
      <c r="A6" s="2">
        <v>41703</v>
      </c>
      <c r="C6" t="s">
        <v>143</v>
      </c>
      <c r="D6" s="6"/>
      <c r="E6" t="s">
        <v>72</v>
      </c>
      <c r="F6" t="str">
        <f>IF(ISNA(VLOOKUP(Таблица4[[#This Row],[Наименование]],Номенклатура[],2,0)),"",VLOOKUP(Таблица4[[#This Row],[Наименование]],Номенклатура[],2,0))</f>
        <v>фл</v>
      </c>
      <c r="G6" t="s">
        <v>21</v>
      </c>
      <c r="H6">
        <v>1</v>
      </c>
      <c r="I6">
        <f>IF(G6="Расход",H6*(-1),H6)</f>
        <v>-1</v>
      </c>
      <c r="L6">
        <v>1.2</v>
      </c>
      <c r="M6">
        <f>Таблица4[[#This Row],[Введено]]*Таблица4[[#This Row],[цена за ед.]]</f>
        <v>1.2</v>
      </c>
    </row>
    <row r="7" spans="1:13" x14ac:dyDescent="0.25">
      <c r="A7" s="2">
        <v>41708</v>
      </c>
      <c r="C7" t="s">
        <v>4</v>
      </c>
      <c r="D7" s="6"/>
      <c r="E7" t="s">
        <v>73</v>
      </c>
      <c r="F7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7" t="s">
        <v>21</v>
      </c>
      <c r="H7">
        <v>1</v>
      </c>
      <c r="I7">
        <f>IF(G7="Расход",H7*(-1),H7)</f>
        <v>-1</v>
      </c>
      <c r="L7">
        <v>2.5</v>
      </c>
      <c r="M7">
        <f>Таблица4[[#This Row],[Введено]]*Таблица4[[#This Row],[цена за ед.]]</f>
        <v>2.5</v>
      </c>
    </row>
    <row r="8" spans="1:13" x14ac:dyDescent="0.25">
      <c r="A8" s="2">
        <v>41723</v>
      </c>
      <c r="B8" t="s">
        <v>1</v>
      </c>
      <c r="D8" s="6" t="s">
        <v>32</v>
      </c>
      <c r="E8" t="s">
        <v>43</v>
      </c>
      <c r="F8" t="str">
        <f>IF(ISNA(VLOOKUP(Таблица4[[#This Row],[Наименование]],Номенклатура[],2,0)),"",VLOOKUP(Таблица4[[#This Row],[Наименование]],Номенклатура[],2,0))</f>
        <v>фл</v>
      </c>
      <c r="G8" t="s">
        <v>20</v>
      </c>
      <c r="H8">
        <v>10</v>
      </c>
      <c r="I8">
        <f>IF(G8="Расход",H8*(-1),H8)</f>
        <v>10</v>
      </c>
      <c r="L8">
        <v>11.3</v>
      </c>
      <c r="M8">
        <f>Таблица4[[#This Row],[Введено]]*Таблица4[[#This Row],[цена за ед.]]</f>
        <v>113</v>
      </c>
    </row>
    <row r="9" spans="1:13" x14ac:dyDescent="0.25">
      <c r="A9" s="2">
        <v>41730</v>
      </c>
      <c r="C9" t="s">
        <v>140</v>
      </c>
      <c r="D9" s="6"/>
      <c r="E9" t="s">
        <v>44</v>
      </c>
      <c r="F9" t="str">
        <f>IF(ISNA(VLOOKUP(Таблица4[[#This Row],[Наименование]],Номенклатура[],2,0)),"",VLOOKUP(Таблица4[[#This Row],[Наименование]],Номенклатура[],2,0))</f>
        <v>фл</v>
      </c>
      <c r="G9" t="s">
        <v>21</v>
      </c>
      <c r="H9">
        <v>1</v>
      </c>
      <c r="I9">
        <f>IF(G9="Расход",H9*(-1),H9)</f>
        <v>-1</v>
      </c>
      <c r="L9">
        <v>11.3</v>
      </c>
      <c r="M9">
        <f>Таблица4[[#This Row],[Введено]]*Таблица4[[#This Row],[цена за ед.]]</f>
        <v>11.3</v>
      </c>
    </row>
    <row r="10" spans="1:13" x14ac:dyDescent="0.25">
      <c r="A10" s="2">
        <v>41740</v>
      </c>
      <c r="C10" t="s">
        <v>140</v>
      </c>
      <c r="D10" s="6"/>
      <c r="E10" t="s">
        <v>75</v>
      </c>
      <c r="F10" t="str">
        <f>IF(ISNA(VLOOKUP(Таблица4[[#This Row],[Наименование]],Номенклатура[],2,0)),"",VLOOKUP(Таблица4[[#This Row],[Наименование]],Номенклатура[],2,0))</f>
        <v>шт</v>
      </c>
      <c r="G10" t="s">
        <v>21</v>
      </c>
      <c r="H10">
        <v>5</v>
      </c>
      <c r="I10">
        <f>IF(G10="Расход",H10*(-1),H10)</f>
        <v>-5</v>
      </c>
      <c r="L10">
        <v>0.46</v>
      </c>
      <c r="M10">
        <f>Таблица4[[#This Row],[Введено]]*Таблица4[[#This Row],[цена за ед.]]</f>
        <v>2.3000000000000003</v>
      </c>
    </row>
    <row r="11" spans="1:13" x14ac:dyDescent="0.25">
      <c r="A11" s="2">
        <v>41740</v>
      </c>
      <c r="C11" t="s">
        <v>140</v>
      </c>
      <c r="D11" s="6"/>
      <c r="E11" t="s">
        <v>120</v>
      </c>
      <c r="F11" t="str">
        <f>IF(ISNA(VLOOKUP(Таблица4[[#This Row],[Наименование]],Номенклатура[],2,0)),"",VLOOKUP(Таблица4[[#This Row],[Наименование]],Номенклатура[],2,0))</f>
        <v>шт</v>
      </c>
      <c r="G11" t="s">
        <v>21</v>
      </c>
      <c r="H11">
        <v>10</v>
      </c>
      <c r="I11">
        <f>IF(G11="Расход",H11*(-1),H11)</f>
        <v>-10</v>
      </c>
      <c r="L11">
        <v>0.6</v>
      </c>
      <c r="M11">
        <f>Таблица4[[#This Row],[Введено]]*Таблица4[[#This Row],[цена за ед.]]</f>
        <v>6</v>
      </c>
    </row>
    <row r="12" spans="1:13" x14ac:dyDescent="0.25">
      <c r="A12" s="2">
        <v>41740</v>
      </c>
      <c r="C12" t="s">
        <v>140</v>
      </c>
      <c r="D12" s="6"/>
      <c r="E12" t="s">
        <v>44</v>
      </c>
      <c r="F12" t="str">
        <f>IF(ISNA(VLOOKUP(Таблица4[[#This Row],[Наименование]],Номенклатура[],2,0)),"",VLOOKUP(Таблица4[[#This Row],[Наименование]],Номенклатура[],2,0))</f>
        <v>фл</v>
      </c>
      <c r="G12" t="s">
        <v>21</v>
      </c>
      <c r="H12">
        <v>2</v>
      </c>
      <c r="I12">
        <f>IF(G12="Расход",H12*(-1),H12)</f>
        <v>-2</v>
      </c>
      <c r="L12">
        <v>11.3</v>
      </c>
      <c r="M12">
        <f>Таблица4[[#This Row],[Введено]]*Таблица4[[#This Row],[цена за ед.]]</f>
        <v>22.6</v>
      </c>
    </row>
    <row r="13" spans="1:13" x14ac:dyDescent="0.25">
      <c r="A13" s="2">
        <v>41740</v>
      </c>
      <c r="C13" t="s">
        <v>140</v>
      </c>
      <c r="D13" s="6"/>
      <c r="E13" t="s">
        <v>34</v>
      </c>
      <c r="F13" t="str">
        <f>IF(ISNA(VLOOKUP(Таблица4[[#This Row],[Наименование]],Номенклатура[],2,0)),"",VLOOKUP(Таблица4[[#This Row],[Наименование]],Номенклатура[],2,0))</f>
        <v>уп/10амп</v>
      </c>
      <c r="G13" t="s">
        <v>21</v>
      </c>
      <c r="H13">
        <v>0.5</v>
      </c>
      <c r="I13">
        <f>IF(G13="Расход",H13*(-1),H13)</f>
        <v>-0.5</v>
      </c>
      <c r="L13">
        <v>0.25</v>
      </c>
      <c r="M13">
        <f>Таблица4[[#This Row],[Введено]]*Таблица4[[#This Row],[цена за ед.]]</f>
        <v>0.125</v>
      </c>
    </row>
    <row r="14" spans="1:13" x14ac:dyDescent="0.25">
      <c r="A14" s="2">
        <v>41740</v>
      </c>
      <c r="C14" t="s">
        <v>140</v>
      </c>
      <c r="D14" s="6"/>
      <c r="E14" t="s">
        <v>74</v>
      </c>
      <c r="F14" s="5" t="str">
        <f>IF(ISNA(VLOOKUP(Таблица4[[#This Row],[Наименование]],Номенклатура[],2,0)),"",VLOOKUP(Таблица4[[#This Row],[Наименование]],Номенклатура[],2,0))</f>
        <v>фл</v>
      </c>
      <c r="G14" t="s">
        <v>21</v>
      </c>
      <c r="H14">
        <v>2</v>
      </c>
      <c r="I14">
        <f t="shared" ref="I14" si="0">IF(G14="Расход",H14*(-1),H14)</f>
        <v>-2</v>
      </c>
      <c r="M14">
        <f>Таблица4[[#This Row],[Введено]]*Таблица4[[#This Row],[цена за ед.]]</f>
        <v>0</v>
      </c>
    </row>
  </sheetData>
  <conditionalFormatting sqref="H3:I14">
    <cfRule type="expression" dxfId="1" priority="1">
      <formula>AND($G3="Приход")</formula>
    </cfRule>
    <cfRule type="expression" dxfId="0" priority="2">
      <formula>AND($G3="Расход")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Справочник!$E$2:$E$89</xm:f>
          </x14:formula1>
          <xm:sqref>E3:E14</xm:sqref>
        </x14:dataValidation>
        <x14:dataValidation type="list" allowBlank="1" showInputMessage="1" showErrorMessage="1">
          <x14:formula1>
            <xm:f>Справочник!$H$2:$H$4</xm:f>
          </x14:formula1>
          <xm:sqref>G3:G14</xm:sqref>
        </x14:dataValidation>
        <x14:dataValidation type="list" allowBlank="1" showInputMessage="1" showErrorMessage="1">
          <x14:formula1>
            <xm:f>Справочник!$A$2:$A$6</xm:f>
          </x14:formula1>
          <xm:sqref>B3:B14</xm:sqref>
        </x14:dataValidation>
        <x14:dataValidation type="list" allowBlank="1" showInputMessage="1" showErrorMessage="1">
          <x14:formula1>
            <xm:f>Справочник!$C$2:$C$26</xm:f>
          </x14:formula1>
          <xm:sqref>C3:C14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activeCell="I27" sqref="I27"/>
    </sheetView>
  </sheetViews>
  <sheetFormatPr defaultRowHeight="15" x14ac:dyDescent="0.25"/>
  <cols>
    <col min="1" max="1" width="34.85546875" customWidth="1"/>
    <col min="2" max="2" width="20.85546875" bestFit="1" customWidth="1"/>
    <col min="3" max="3" width="6.5703125" customWidth="1"/>
    <col min="4" max="4" width="12.5703125" customWidth="1"/>
    <col min="5" max="5" width="9.28515625" customWidth="1"/>
    <col min="6" max="6" width="6.140625" customWidth="1"/>
    <col min="7" max="7" width="12" customWidth="1"/>
    <col min="8" max="8" width="11.85546875" customWidth="1"/>
    <col min="9" max="9" width="6.85546875" customWidth="1"/>
    <col min="10" max="10" width="12" customWidth="1"/>
    <col min="11" max="11" width="11.85546875" customWidth="1"/>
    <col min="12" max="12" width="12" bestFit="1" customWidth="1"/>
    <col min="13" max="13" width="11.85546875" bestFit="1" customWidth="1"/>
  </cols>
  <sheetData>
    <row r="3" spans="1:8" x14ac:dyDescent="0.25">
      <c r="A3" s="3" t="s">
        <v>160</v>
      </c>
      <c r="B3" s="3" t="s">
        <v>26</v>
      </c>
    </row>
    <row r="4" spans="1:8" x14ac:dyDescent="0.25">
      <c r="B4" t="s">
        <v>20</v>
      </c>
      <c r="D4" t="s">
        <v>155</v>
      </c>
      <c r="E4" t="s">
        <v>21</v>
      </c>
      <c r="G4" t="s">
        <v>156</v>
      </c>
      <c r="H4" t="s">
        <v>25</v>
      </c>
    </row>
    <row r="5" spans="1:8" x14ac:dyDescent="0.25">
      <c r="B5" t="s">
        <v>157</v>
      </c>
      <c r="C5" t="s">
        <v>158</v>
      </c>
      <c r="E5" t="s">
        <v>158</v>
      </c>
      <c r="F5" t="s">
        <v>159</v>
      </c>
    </row>
    <row r="6" spans="1:8" x14ac:dyDescent="0.25">
      <c r="A6" s="3" t="s">
        <v>24</v>
      </c>
    </row>
    <row r="7" spans="1:8" x14ac:dyDescent="0.25">
      <c r="A7" s="4" t="s">
        <v>34</v>
      </c>
      <c r="B7" s="5"/>
      <c r="C7" s="5">
        <v>5</v>
      </c>
      <c r="D7" s="5">
        <v>5</v>
      </c>
      <c r="E7" s="5"/>
      <c r="F7" s="5"/>
      <c r="G7" s="5"/>
      <c r="H7" s="5">
        <v>5</v>
      </c>
    </row>
    <row r="8" spans="1:8" x14ac:dyDescent="0.25">
      <c r="A8" s="4" t="s">
        <v>36</v>
      </c>
      <c r="B8" s="5">
        <v>2</v>
      </c>
      <c r="C8" s="5"/>
      <c r="D8" s="5">
        <v>2</v>
      </c>
      <c r="E8" s="5"/>
      <c r="F8" s="5"/>
      <c r="G8" s="5"/>
      <c r="H8" s="5">
        <v>2</v>
      </c>
    </row>
    <row r="9" spans="1:8" x14ac:dyDescent="0.25">
      <c r="A9" s="4" t="s">
        <v>43</v>
      </c>
      <c r="B9" s="5"/>
      <c r="C9" s="5">
        <v>10</v>
      </c>
      <c r="D9" s="5">
        <v>10</v>
      </c>
      <c r="E9" s="5"/>
      <c r="F9" s="5"/>
      <c r="G9" s="5"/>
      <c r="H9" s="5">
        <v>10</v>
      </c>
    </row>
    <row r="10" spans="1:8" x14ac:dyDescent="0.25">
      <c r="A10" s="4" t="s">
        <v>44</v>
      </c>
      <c r="B10" s="5"/>
      <c r="C10" s="5"/>
      <c r="D10" s="5"/>
      <c r="E10" s="5"/>
      <c r="F10" s="5">
        <v>-1</v>
      </c>
      <c r="G10" s="5">
        <v>-1</v>
      </c>
      <c r="H10" s="5">
        <v>-1</v>
      </c>
    </row>
    <row r="11" spans="1:8" x14ac:dyDescent="0.25">
      <c r="A11" s="4" t="s">
        <v>57</v>
      </c>
      <c r="B11" s="5">
        <v>5</v>
      </c>
      <c r="C11" s="5"/>
      <c r="D11" s="5">
        <v>5</v>
      </c>
      <c r="E11" s="5"/>
      <c r="F11" s="5"/>
      <c r="G11" s="5"/>
      <c r="H11" s="5">
        <v>5</v>
      </c>
    </row>
    <row r="12" spans="1:8" x14ac:dyDescent="0.25">
      <c r="A12" s="4" t="s">
        <v>72</v>
      </c>
      <c r="B12" s="5"/>
      <c r="C12" s="5"/>
      <c r="D12" s="5"/>
      <c r="E12" s="5">
        <v>-1</v>
      </c>
      <c r="F12" s="5"/>
      <c r="G12" s="5">
        <v>-1</v>
      </c>
      <c r="H12" s="5">
        <v>-1</v>
      </c>
    </row>
    <row r="13" spans="1:8" x14ac:dyDescent="0.25">
      <c r="A13" s="4" t="s">
        <v>73</v>
      </c>
      <c r="B13" s="5"/>
      <c r="C13" s="5"/>
      <c r="D13" s="5"/>
      <c r="E13" s="5">
        <v>-1</v>
      </c>
      <c r="F13" s="5"/>
      <c r="G13" s="5">
        <v>-1</v>
      </c>
      <c r="H13" s="5">
        <v>-1</v>
      </c>
    </row>
    <row r="14" spans="1:8" x14ac:dyDescent="0.25">
      <c r="A14" s="4" t="s">
        <v>25</v>
      </c>
      <c r="B14" s="5">
        <v>7</v>
      </c>
      <c r="C14" s="5">
        <v>15</v>
      </c>
      <c r="D14" s="5">
        <v>22</v>
      </c>
      <c r="E14" s="5">
        <v>-2</v>
      </c>
      <c r="F14" s="5">
        <v>-1</v>
      </c>
      <c r="G14" s="5">
        <v>-3</v>
      </c>
      <c r="H14" s="5">
        <v>19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N19" sqref="N19"/>
    </sheetView>
  </sheetViews>
  <sheetFormatPr defaultRowHeight="15" x14ac:dyDescent="0.25"/>
  <cols>
    <col min="3" max="3" width="6.5703125" customWidth="1"/>
    <col min="4" max="4" width="8.28515625" customWidth="1"/>
    <col min="5" max="5" width="7.28515625" customWidth="1"/>
    <col min="6" max="6" width="13.7109375" customWidth="1"/>
    <col min="7" max="7" width="13" customWidth="1"/>
    <col min="8" max="8" width="11.140625" customWidth="1"/>
    <col min="9" max="10" width="8.5703125" customWidth="1"/>
  </cols>
  <sheetData>
    <row r="1" spans="1:10" x14ac:dyDescent="0.25">
      <c r="A1" s="7" t="s">
        <v>168</v>
      </c>
      <c r="B1" s="7"/>
      <c r="C1" s="7"/>
      <c r="D1" s="7"/>
      <c r="I1" s="7" t="s">
        <v>169</v>
      </c>
    </row>
    <row r="2" spans="1:10" x14ac:dyDescent="0.25">
      <c r="A2" t="s">
        <v>170</v>
      </c>
    </row>
    <row r="3" spans="1:10" x14ac:dyDescent="0.25">
      <c r="A3" t="s">
        <v>171</v>
      </c>
      <c r="G3" t="s">
        <v>172</v>
      </c>
    </row>
    <row r="5" spans="1:10" x14ac:dyDescent="0.25">
      <c r="B5" t="s">
        <v>173</v>
      </c>
      <c r="G5" t="s">
        <v>174</v>
      </c>
    </row>
    <row r="6" spans="1:10" x14ac:dyDescent="0.25">
      <c r="G6" t="s">
        <v>175</v>
      </c>
    </row>
    <row r="7" spans="1:10" x14ac:dyDescent="0.25">
      <c r="A7" t="s">
        <v>176</v>
      </c>
      <c r="F7" s="8" t="s">
        <v>177</v>
      </c>
      <c r="G7" s="9" t="s">
        <v>178</v>
      </c>
      <c r="H7" t="s">
        <v>179</v>
      </c>
    </row>
    <row r="8" spans="1:10" x14ac:dyDescent="0.25">
      <c r="A8" t="s">
        <v>180</v>
      </c>
      <c r="B8" s="54" t="s">
        <v>140</v>
      </c>
      <c r="C8" s="54"/>
      <c r="D8" s="54"/>
      <c r="E8" s="54"/>
      <c r="G8" t="s">
        <v>181</v>
      </c>
    </row>
    <row r="9" spans="1:10" ht="15.75" thickBot="1" x14ac:dyDescent="0.3"/>
    <row r="10" spans="1:10" x14ac:dyDescent="0.25">
      <c r="C10" s="10" t="s">
        <v>182</v>
      </c>
      <c r="D10" s="11" t="s">
        <v>183</v>
      </c>
      <c r="E10" s="11" t="s">
        <v>184</v>
      </c>
      <c r="F10" s="12" t="s">
        <v>185</v>
      </c>
      <c r="G10" s="12" t="s">
        <v>23</v>
      </c>
      <c r="H10" s="11" t="s">
        <v>186</v>
      </c>
      <c r="I10" s="13" t="s">
        <v>187</v>
      </c>
      <c r="J10" s="14"/>
    </row>
    <row r="11" spans="1:10" x14ac:dyDescent="0.25">
      <c r="C11" s="15" t="s">
        <v>188</v>
      </c>
      <c r="D11" s="16" t="s">
        <v>189</v>
      </c>
      <c r="E11" s="16" t="s">
        <v>190</v>
      </c>
      <c r="F11" s="17"/>
      <c r="G11" s="17"/>
      <c r="H11" s="16" t="s">
        <v>191</v>
      </c>
      <c r="I11" s="18" t="s">
        <v>192</v>
      </c>
      <c r="J11" s="19" t="s">
        <v>193</v>
      </c>
    </row>
    <row r="12" spans="1:10" x14ac:dyDescent="0.25">
      <c r="C12" s="20"/>
      <c r="D12" s="21"/>
      <c r="E12" s="21"/>
      <c r="F12" s="21" t="s">
        <v>23</v>
      </c>
      <c r="G12" s="21" t="s">
        <v>194</v>
      </c>
      <c r="H12" s="21" t="s">
        <v>195</v>
      </c>
      <c r="I12" s="21" t="s">
        <v>196</v>
      </c>
      <c r="J12" s="22" t="s">
        <v>197</v>
      </c>
    </row>
    <row r="13" spans="1:10" x14ac:dyDescent="0.25">
      <c r="C13" s="23"/>
      <c r="D13" s="24"/>
      <c r="E13" s="24"/>
      <c r="F13" s="25"/>
      <c r="G13" s="25"/>
      <c r="H13" s="24"/>
      <c r="I13" s="24"/>
      <c r="J13" s="26"/>
    </row>
    <row r="14" spans="1:10" ht="15.75" thickBot="1" x14ac:dyDescent="0.3">
      <c r="C14" s="27"/>
      <c r="D14" s="28"/>
      <c r="E14" s="28"/>
      <c r="F14" s="29"/>
      <c r="G14" s="29"/>
      <c r="H14" s="28"/>
      <c r="I14" s="28"/>
      <c r="J14" s="30"/>
    </row>
    <row r="16" spans="1:10" x14ac:dyDescent="0.25">
      <c r="A16" s="31" t="s">
        <v>198</v>
      </c>
      <c r="B16" s="32"/>
      <c r="C16" s="32"/>
      <c r="D16" s="33"/>
      <c r="E16" s="34" t="s">
        <v>199</v>
      </c>
      <c r="F16" s="34" t="s">
        <v>200</v>
      </c>
      <c r="G16" s="35" t="s">
        <v>201</v>
      </c>
      <c r="H16" s="36"/>
      <c r="I16" s="37" t="s">
        <v>202</v>
      </c>
      <c r="J16" s="37" t="s">
        <v>203</v>
      </c>
    </row>
    <row r="17" spans="1:14" x14ac:dyDescent="0.25">
      <c r="A17" s="38"/>
      <c r="B17" s="39"/>
      <c r="C17" s="39"/>
      <c r="D17" s="40"/>
      <c r="E17" s="41"/>
      <c r="F17" s="41"/>
      <c r="G17" s="17" t="s">
        <v>204</v>
      </c>
      <c r="H17" s="17" t="s">
        <v>205</v>
      </c>
      <c r="I17" s="42"/>
      <c r="J17" s="42"/>
    </row>
    <row r="18" spans="1:14" x14ac:dyDescent="0.25">
      <c r="A18" s="44" t="str">
        <f>IFERROR(INDEX(Таблица4[Наименование],SMALL(IF(INDEX(Таблица4[Введено],0,MATCH($B$8,Таблица4[Получатель],0))&gt;0,ROW(Таблица4[Наименование])*1),ROW(A1))),"")</f>
        <v/>
      </c>
      <c r="B18" s="44"/>
      <c r="C18" s="44"/>
      <c r="D18" s="45"/>
      <c r="E18" s="46"/>
      <c r="F18" s="46"/>
      <c r="G18" s="47"/>
      <c r="H18" s="47"/>
      <c r="I18" s="47"/>
      <c r="J18" s="47"/>
      <c r="N18" s="1" t="str">
        <f>IFERROR(INDEX(Таблица4[Наименование],SMALL(IF(INDEX(Таблица4[Введено],0,MATCH($B$8,Таблица4[Получатель],0))&gt;0,ROW(Таблица4[Наименование])-3),ROW(A1))),"")</f>
        <v/>
      </c>
    </row>
    <row r="19" spans="1:14" x14ac:dyDescent="0.25">
      <c r="A19" s="43"/>
      <c r="B19" s="44"/>
      <c r="C19" s="44"/>
      <c r="D19" s="45"/>
      <c r="E19" s="46"/>
      <c r="F19" s="46"/>
      <c r="G19" s="47"/>
      <c r="H19" s="47"/>
      <c r="I19" s="47"/>
      <c r="J19" s="47"/>
    </row>
    <row r="20" spans="1:14" x14ac:dyDescent="0.25">
      <c r="A20" s="43"/>
      <c r="B20" s="44"/>
      <c r="C20" s="44"/>
      <c r="D20" s="45"/>
      <c r="E20" s="46"/>
      <c r="F20" s="46"/>
      <c r="G20" s="47"/>
      <c r="H20" s="47"/>
      <c r="I20" s="47"/>
      <c r="J20" s="47"/>
    </row>
    <row r="21" spans="1:14" x14ac:dyDescent="0.25">
      <c r="A21" s="43"/>
      <c r="B21" s="44"/>
      <c r="C21" s="44"/>
      <c r="D21" s="45"/>
      <c r="E21" s="46"/>
      <c r="F21" s="46"/>
      <c r="G21" s="47"/>
      <c r="H21" s="47"/>
      <c r="I21" s="47"/>
      <c r="J21" s="47"/>
    </row>
    <row r="22" spans="1:14" x14ac:dyDescent="0.25">
      <c r="A22" s="43"/>
      <c r="B22" s="44"/>
      <c r="C22" s="44"/>
      <c r="D22" s="45"/>
      <c r="E22" s="46"/>
      <c r="F22" s="46"/>
      <c r="G22" s="47"/>
      <c r="H22" s="47"/>
      <c r="I22" s="47"/>
      <c r="J22" s="47"/>
    </row>
    <row r="23" spans="1:14" x14ac:dyDescent="0.25">
      <c r="A23" s="43"/>
      <c r="B23" s="44"/>
      <c r="C23" s="44"/>
      <c r="D23" s="45"/>
      <c r="E23" s="46"/>
      <c r="F23" s="46"/>
      <c r="G23" s="47"/>
      <c r="H23" s="47"/>
      <c r="I23" s="47"/>
      <c r="J23" s="47"/>
    </row>
    <row r="24" spans="1:14" x14ac:dyDescent="0.25">
      <c r="A24" s="43"/>
      <c r="B24" s="44"/>
      <c r="C24" s="44"/>
      <c r="D24" s="45"/>
      <c r="E24" s="46"/>
      <c r="F24" s="46"/>
      <c r="G24" s="47"/>
      <c r="H24" s="47"/>
      <c r="I24" s="47"/>
      <c r="J24" s="47"/>
    </row>
    <row r="25" spans="1:14" x14ac:dyDescent="0.25">
      <c r="A25" s="48"/>
      <c r="B25" s="49"/>
      <c r="C25" s="49"/>
      <c r="D25" s="50"/>
      <c r="E25" s="25"/>
      <c r="F25" s="25"/>
      <c r="G25" s="25"/>
      <c r="H25" s="25"/>
      <c r="I25" s="25"/>
      <c r="J25" s="25"/>
    </row>
    <row r="26" spans="1:14" x14ac:dyDescent="0.25">
      <c r="A26" s="51" t="s">
        <v>206</v>
      </c>
      <c r="B26" s="52"/>
      <c r="C26" s="52" t="s">
        <v>207</v>
      </c>
      <c r="D26" s="53"/>
      <c r="E26" s="25"/>
      <c r="F26" s="25"/>
      <c r="G26" s="25"/>
      <c r="H26" s="25"/>
      <c r="I26" s="25"/>
      <c r="J26" s="25"/>
    </row>
    <row r="27" spans="1:14" x14ac:dyDescent="0.25">
      <c r="A27" s="51" t="s">
        <v>208</v>
      </c>
      <c r="B27" s="52"/>
      <c r="C27" s="52" t="str">
        <f>B8</f>
        <v>м/с амб. Суша Ю.С.</v>
      </c>
      <c r="D27" s="53"/>
      <c r="E27" s="25"/>
      <c r="F27" s="25"/>
      <c r="G27" s="25"/>
      <c r="H27" s="25"/>
      <c r="I27" s="25"/>
      <c r="J27" s="25"/>
    </row>
  </sheetData>
  <mergeCells count="15">
    <mergeCell ref="A24:D24"/>
    <mergeCell ref="A25:D25"/>
    <mergeCell ref="B8:E8"/>
    <mergeCell ref="A18:D18"/>
    <mergeCell ref="A19:D19"/>
    <mergeCell ref="A20:D20"/>
    <mergeCell ref="A21:D21"/>
    <mergeCell ref="A22:D22"/>
    <mergeCell ref="A23:D23"/>
    <mergeCell ref="A16:D17"/>
    <mergeCell ref="E16:E17"/>
    <mergeCell ref="F16:F17"/>
    <mergeCell ref="G16:H16"/>
    <mergeCell ref="I16:I17"/>
    <mergeCell ref="J16:J17"/>
  </mergeCells>
  <pageMargins left="0.11811023622047245" right="0.11811023622047245" top="0.15748031496062992" bottom="0.15748031496062992" header="0.31496062992125984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Справочник!$C$2:$C$26</xm:f>
          </x14:formula1>
          <xm:sqref>B8:E8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F2" sqref="F2"/>
    </sheetView>
  </sheetViews>
  <sheetFormatPr defaultRowHeight="15" x14ac:dyDescent="0.25"/>
  <cols>
    <col min="1" max="1" width="34.85546875" bestFit="1" customWidth="1"/>
    <col min="2" max="2" width="9.42578125" bestFit="1" customWidth="1"/>
    <col min="3" max="3" width="20.140625" bestFit="1" customWidth="1"/>
    <col min="4" max="10" width="19.140625" bestFit="1" customWidth="1"/>
  </cols>
  <sheetData>
    <row r="1" spans="1:10" x14ac:dyDescent="0.25">
      <c r="A1" s="5" t="s">
        <v>7</v>
      </c>
      <c r="B1" s="5" t="s">
        <v>12</v>
      </c>
      <c r="C1" s="5" t="s">
        <v>27</v>
      </c>
      <c r="D1" s="5" t="s">
        <v>161</v>
      </c>
      <c r="E1" s="5" t="s">
        <v>162</v>
      </c>
      <c r="F1" s="5" t="s">
        <v>163</v>
      </c>
      <c r="G1" s="5" t="s">
        <v>164</v>
      </c>
      <c r="H1" s="5" t="s">
        <v>165</v>
      </c>
      <c r="I1" s="5" t="s">
        <v>166</v>
      </c>
      <c r="J1" s="5" t="s">
        <v>167</v>
      </c>
    </row>
    <row r="2" spans="1:10" x14ac:dyDescent="0.25">
      <c r="A2" s="5" t="s">
        <v>34</v>
      </c>
      <c r="B2" s="5">
        <v>5</v>
      </c>
      <c r="C2" s="5"/>
      <c r="D2" s="5">
        <v>0</v>
      </c>
      <c r="E2" s="5">
        <v>0</v>
      </c>
      <c r="F2" s="5">
        <v>1</v>
      </c>
      <c r="G2" s="5">
        <v>0</v>
      </c>
      <c r="H2" s="5">
        <v>0</v>
      </c>
      <c r="I2" s="5">
        <v>0</v>
      </c>
      <c r="J2" s="5">
        <v>0</v>
      </c>
    </row>
    <row r="3" spans="1:10" x14ac:dyDescent="0.25">
      <c r="A3" s="5" t="s">
        <v>36</v>
      </c>
      <c r="B3" s="5">
        <v>2</v>
      </c>
      <c r="C3" s="5"/>
      <c r="D3" s="5">
        <v>1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</row>
    <row r="4" spans="1:10" x14ac:dyDescent="0.25">
      <c r="A4" s="5" t="s">
        <v>43</v>
      </c>
      <c r="B4" s="5">
        <v>10</v>
      </c>
      <c r="C4" s="5"/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1</v>
      </c>
      <c r="J4" s="5">
        <v>0</v>
      </c>
    </row>
    <row r="5" spans="1:10" x14ac:dyDescent="0.25">
      <c r="A5" s="5" t="s">
        <v>44</v>
      </c>
      <c r="B5" s="5">
        <v>-1</v>
      </c>
      <c r="C5" s="5"/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</v>
      </c>
    </row>
    <row r="6" spans="1:10" x14ac:dyDescent="0.25">
      <c r="A6" s="5" t="s">
        <v>57</v>
      </c>
      <c r="B6" s="5">
        <v>5</v>
      </c>
      <c r="C6" s="5"/>
      <c r="D6" s="5">
        <v>0</v>
      </c>
      <c r="E6" s="5">
        <v>1</v>
      </c>
      <c r="F6" s="5">
        <v>0</v>
      </c>
      <c r="G6" s="5">
        <v>0</v>
      </c>
      <c r="H6" s="5">
        <v>0</v>
      </c>
      <c r="I6" s="5">
        <v>0</v>
      </c>
      <c r="J6" s="5">
        <v>0</v>
      </c>
    </row>
    <row r="7" spans="1:10" x14ac:dyDescent="0.25">
      <c r="A7" s="5" t="s">
        <v>72</v>
      </c>
      <c r="B7" s="5">
        <v>-1</v>
      </c>
      <c r="C7" s="5"/>
      <c r="D7" s="5">
        <v>0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0</v>
      </c>
    </row>
    <row r="8" spans="1:10" x14ac:dyDescent="0.25">
      <c r="A8" s="5" t="s">
        <v>73</v>
      </c>
      <c r="B8" s="5">
        <v>-1</v>
      </c>
      <c r="C8" s="5"/>
      <c r="D8" s="5">
        <v>0</v>
      </c>
      <c r="E8" s="5">
        <v>0</v>
      </c>
      <c r="F8" s="5">
        <v>0</v>
      </c>
      <c r="G8" s="5">
        <v>0</v>
      </c>
      <c r="H8" s="5">
        <v>1</v>
      </c>
      <c r="I8" s="5">
        <v>0</v>
      </c>
      <c r="J8" s="5"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F A A B Q S w M E F A A C A A g A w K 0 v T y t W b 6 C m A A A A + A A A A B I A H A B D b 2 5 m a W c v U G F j a 2 F n Z S 5 4 b W w g o h g A K K A U A A A A A A A A A A A A A A A A A A A A A A A A A A A A h Y 8 x D o I w G E a v Q r r T F g R D y E 8 Z X C U x G o 0 r K R U a o Z j S W u 7 m 4 J G 8 g i S K Y X P 8 X t 7 w v t f j C f n Y t d 5 d 6 E H 2 K k M B p s g T i v e V V H W G r L n 4 C c o Z 7 E p + L W v h T b I a 0 n G o M t Q Y c 0 s J c c 5 h t 8 K 9 r k l I a U D O x f b A G 9 G V 6 C f L / 7 I v 1 W B K x Q V i c P r E s B C H E Y 7 o O s Z J H A C Z M R R S L Z S p G F M g C w g b 2 x q r B d P W 3 x + B z B P I 9 w V 7 A 1 B L A w Q U A A I A C A D A r S 9 P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K 0 v T 7 K v K w M G A g A A M g U A A B M A H A B G b 3 J t d W x h c y 9 T Z W N 0 a W 9 u M S 5 t I K I Y A C i g F A A A A A A A A A A A A A A A A A A A A A A A A A A A A L 1 T U W v T U B R + L / Q / X O J L A 1 l A G L 6 M P X U + C C I y K z 6 U P q T d H Y Y 1 N 5 L c j I 3 S h y l U Z I I o C n t R m f 6 B r D R a W 1 f / w r n / y O 8 m T T P a t O 7 J Q G 6 S e 7 6 c 7 5 z v O z f k H e n 6 g j 3 J n n d 3 q p V q J X z u B P y A 0 T e K 6 Y q m N F Y D i r f Z L u t y W a 0 w X H S h z t R L m q n X d E 1 j m i B 2 / 6 T D u 3 Y 9 C g I u 5 D M / O G r 7 / l H N 7 D U f O R 7 f N Z a S G a 1 + s + 4 L C W z L y n L e M e i C f t J v S p B T 3 9 f q n H 4 x 0 I z p j w G G h t P u c r s R O C I 8 9 A O v 7 n c j T z R O X / C w t l y P 1 e s Z 9 J F i 7 M W G x S R A 7 M C R X L o e 7 1 s M w a 8 A 6 1 9 i G q o 3 + p c c J v m J X E B o q l 4 h p 8 6 T 4 P 1 t D n L E a Y b 5 j A Q T d B X T C M y x e g f E A y H v b d u 6 s A I z n v c 1 o y G + d I 3 J K u E n G t m I Q I P V 2 A c E R g w s Q 7 z 8 K I s P Q T D K S E q K m O h m t g A q C 7 6 H 0 l O a M d 0 C U 2 e L j p K V f r 9 k o m m t 4 f o / 8 f A 6 S U F o C g s K t H O I i L w 2 D 7 K s l 2 k + r V F q S q H z H N Q 3 i x n 5 D p 4 Y f P m E J C y z H l t X a q D O i 0 n Z 5 5 5 / z L M x C W u b x 8 t a M x L r p q D c + S U L V 1 3 Z L P U a u c r 0 u a n I 5 Q 2 S e V M L R S h R g 0 K R x + 6 x L 2 s b z t F t 9 I V j q 4 c r H U S Y a Q T R 1 v 5 T w 7 T Y Q z e U 9 h 4 W V 3 T + D 2 c z B 7 R M L V q B L j k 9 a X V 1 P x L S r F Z c c X s t d / 4 C U E s B A i 0 A F A A C A A g A w K 0 v T y t W b 6 C m A A A A + A A A A B I A A A A A A A A A A A A A A A A A A A A A A E N v b m Z p Z y 9 Q Y W N r Y W d l L n h t b F B L A Q I t A B Q A A g A I A M C t L 0 8 P y u m r p A A A A O k A A A A T A A A A A A A A A A A A A A A A A P I A A A B b Q 2 9 u d G V u d F 9 U e X B l c 1 0 u e G 1 s U E s B A i 0 A F A A C A A g A w K 0 v T 7 K v K w M G A g A A M g U A A B M A A A A A A A A A A A A A A A A A 4 w E A A E Z v c m 1 1 b G F z L 1 N l Y 3 R p b 2 4 x L m 1 Q S w U G A A A A A A M A A w D C A A A A N g Q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O x M A A A A A A A A Z E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9 C i 0 L D Q s d C 7 0 L j R h t C w N F 8 y I i A v P j x F b n R y e S B U e X B l P S J G a W x s U 3 R h d H V z I i B W Y W x 1 Z T 0 i c 0 N v b X B s Z X R l I i A v P j x F b n R y e S B U e X B l P S J G a W x s Q 2 9 1 b n Q i I F Z h b H V l P S J s N y I g L z 4 8 R W 5 0 c n k g V H l w Z T 0 i R m l s b E V y c m 9 y Q 2 9 1 b n Q i I F Z h b H V l P S J s M C I g L z 4 8 R W 5 0 c n k g V H l w Z T 0 i R m l s b E N v b H V t b l R 5 c G V z I i B W Y W x 1 Z T 0 i c 0 J n T U F C U V V G Q l F V R k J R P T 0 i I C 8 + P E V u d H J 5 I F R 5 c G U 9 I k Z p b G x D b 2 x 1 b W 5 O Y W 1 l c y I g V m F s d W U 9 I n N b J n F 1 b 3 Q 7 0 J 3 Q s N C 4 0 L z Q t d C 9 0 L 7 Q s t C w 0 L 3 Q u N C 1 J n F 1 b 3 Q 7 L C Z x d W 9 0 O 9 C 6 0 L 7 Q u y 3 Q s t C + J n F 1 b 3 Q 7 L C Z x d W 9 0 O 9 C e 0 Y H R g t C w 0 Y L Q v t C 6 I N C 9 0 L A g 0 Y H Q u t C 7 0 L D Q t N C 1 J n F 1 b 3 Q 7 L C Z x d W 9 0 O z I 0 L j A y L j I w M T Q g M D o w M D o w M C Z x d W 9 0 O y w m c X V v d D s y N y 4 w M i 4 y M D E 0 I D A 6 M D A 6 M D A m c X V v d D s s J n F 1 b 3 Q 7 M D I u M D M u M j A x N C A w O j A w O j A w J n F 1 b 3 Q 7 L C Z x d W 9 0 O z A 1 L j A z L j I w M T Q g M D o w M D o w M C Z x d W 9 0 O y w m c X V v d D s x M C 4 w M y 4 y M D E 0 I D A 6 M D A 6 M D A m c X V v d D s s J n F 1 b 3 Q 7 M j U u M D M u M j A x N C A w O j A w O j A w J n F 1 b 3 Q 7 L C Z x d W 9 0 O z A x L j A 0 L j I w M T Q g M D o w M D o w M C Z x d W 9 0 O 1 0 i I C 8 + P E V u d H J 5 I F R 5 c G U 9 I k Z p b G x F c n J v c k N v Z G U i I F Z h b H V l P S J z V W 5 r b m 9 3 b i I g L z 4 8 R W 5 0 c n k g V H l w Z T 0 i R m l s b E x h c 3 R V c G R h d G V k I i B W Y W x 1 Z T 0 i Z D I w M T k t M D k t M T V U M T Y 6 M z E 6 N T Y u N D M y N T A w M F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9 C b 0 L j R g d G C M T A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Q v 0 K H Q s t C 1 0 L T Q t d C 9 0 L 3 R i 9 C 5 I N G B 0 Y L Q v t C 7 0 L H Q t d G G L n v Q n d C w 0 L j Q v N C 1 0 L 3 Q v t C y 0 L D Q v d C 4 0 L U s M H 0 m c X V v d D s s J n F 1 b 3 Q 7 U 2 V j d G l v b j E v 0 K L Q s N C x 0 L v Q u N G G 0 L A 0 L 9 C h 0 L L Q t d C 0 0 L X Q v d C 9 0 Y v Q u S D R g d G C 0 L 7 Q u 9 C x 0 L X R h i 5 7 0 L r Q v t C 7 L d C y 0 L 4 s M X 0 m c X V v d D s s J n F 1 b 3 Q 7 U 2 V j d G l v b j E v 0 K L Q s N C x 0 L v Q u N G G 0 L A 0 L 9 C h 0 L L Q t d C 0 0 L X Q v d C 9 0 Y v Q u S D R g d G C 0 L 7 Q u 9 C x 0 L X R h i 5 7 0 J 7 R g d G C 0 L D R g t C + 0 L o g 0 L 3 Q s C D R g d C 6 0 L v Q s N C 0 0 L U s M n 0 m c X V v d D s s J n F 1 b 3 Q 7 U 2 V j d G l v b j E v 0 K L Q s N C x 0 L v Q u N G G 0 L A 0 L 9 C h 0 L L Q t d C 0 0 L X Q v d C 9 0 Y v Q u S D R g d G C 0 L 7 Q u 9 C x 0 L X R h i 5 7 M j Q u M D I u M j A x N C A w O j A w O j A w L D N 9 J n F 1 b 3 Q 7 L C Z x d W 9 0 O 1 N l Y 3 R p b 2 4 x L 9 C i 0 L D Q s d C 7 0 L j R h t C w N C / Q o d C y 0 L X Q t N C 1 0 L 3 Q v d G L 0 L k g 0 Y H R g t C + 0 L v Q s d C 1 0 Y Y u e z I 3 L j A y L j I w M T Q g M D o w M D o w M C w 0 f S Z x d W 9 0 O y w m c X V v d D t T Z W N 0 a W 9 u M S / Q o t C w 0 L H Q u 9 C 4 0 Y b Q s D Q v 0 K H Q s t C 1 0 L T Q t d C 9 0 L 3 R i 9 C 5 I N G B 0 Y L Q v t C 7 0 L H Q t d G G L n s w M i 4 w M y 4 y M D E 0 I D A 6 M D A 6 M D A s N X 0 m c X V v d D s s J n F 1 b 3 Q 7 U 2 V j d G l v b j E v 0 K L Q s N C x 0 L v Q u N G G 0 L A 0 L 9 C h 0 L L Q t d C 0 0 L X Q v d C 9 0 Y v Q u S D R g d G C 0 L 7 Q u 9 C x 0 L X R h i 5 7 M D U u M D M u M j A x N C A w O j A w O j A w L D Z 9 J n F 1 b 3 Q 7 L C Z x d W 9 0 O 1 N l Y 3 R p b 2 4 x L 9 C i 0 L D Q s d C 7 0 L j R h t C w N C / Q o d C y 0 L X Q t N C 1 0 L 3 Q v d G L 0 L k g 0 Y H R g t C + 0 L v Q s d C 1 0 Y Y u e z E w L j A z L j I w M T Q g M D o w M D o w M C w 3 f S Z x d W 9 0 O y w m c X V v d D t T Z W N 0 a W 9 u M S / Q o t C w 0 L H Q u 9 C 4 0 Y b Q s D Q v 0 K H Q s t C 1 0 L T Q t d C 9 0 L 3 R i 9 C 5 I N G B 0 Y L Q v t C 7 0 L H Q t d G G L n s y N S 4 w M y 4 y M D E 0 I D A 6 M D A 6 M D A s O H 0 m c X V v d D s s J n F 1 b 3 Q 7 U 2 V j d G l v b j E v 0 K L Q s N C x 0 L v Q u N G G 0 L A 0 L 9 C h 0 L L Q t d C 0 0 L X Q v d C 9 0 Y v Q u S D R g d G C 0 L 7 Q u 9 C x 0 L X R h i 5 7 M D E u M D Q u M j A x N C A w O j A w O j A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/ Q o t C w 0 L H Q u 9 C 4 0 Y b Q s D Q v 0 K H Q s t C 1 0 L T Q t d C 9 0 L 3 R i 9 C 5 I N G B 0 Y L Q v t C 7 0 L H Q t d G G L n v Q n d C w 0 L j Q v N C 1 0 L 3 Q v t C y 0 L D Q v d C 4 0 L U s M H 0 m c X V v d D s s J n F 1 b 3 Q 7 U 2 V j d G l v b j E v 0 K L Q s N C x 0 L v Q u N G G 0 L A 0 L 9 C h 0 L L Q t d C 0 0 L X Q v d C 9 0 Y v Q u S D R g d G C 0 L 7 Q u 9 C x 0 L X R h i 5 7 0 L r Q v t C 7 L d C y 0 L 4 s M X 0 m c X V v d D s s J n F 1 b 3 Q 7 U 2 V j d G l v b j E v 0 K L Q s N C x 0 L v Q u N G G 0 L A 0 L 9 C h 0 L L Q t d C 0 0 L X Q v d C 9 0 Y v Q u S D R g d G C 0 L 7 Q u 9 C x 0 L X R h i 5 7 0 J 7 R g d G C 0 L D R g t C + 0 L o g 0 L 3 Q s C D R g d C 6 0 L v Q s N C 0 0 L U s M n 0 m c X V v d D s s J n F 1 b 3 Q 7 U 2 V j d G l v b j E v 0 K L Q s N C x 0 L v Q u N G G 0 L A 0 L 9 C h 0 L L Q t d C 0 0 L X Q v d C 9 0 Y v Q u S D R g d G C 0 L 7 Q u 9 C x 0 L X R h i 5 7 M j Q u M D I u M j A x N C A w O j A w O j A w L D N 9 J n F 1 b 3 Q 7 L C Z x d W 9 0 O 1 N l Y 3 R p b 2 4 x L 9 C i 0 L D Q s d C 7 0 L j R h t C w N C / Q o d C y 0 L X Q t N C 1 0 L 3 Q v d G L 0 L k g 0 Y H R g t C + 0 L v Q s d C 1 0 Y Y u e z I 3 L j A y L j I w M T Q g M D o w M D o w M C w 0 f S Z x d W 9 0 O y w m c X V v d D t T Z W N 0 a W 9 u M S / Q o t C w 0 L H Q u 9 C 4 0 Y b Q s D Q v 0 K H Q s t C 1 0 L T Q t d C 9 0 L 3 R i 9 C 5 I N G B 0 Y L Q v t C 7 0 L H Q t d G G L n s w M i 4 w M y 4 y M D E 0 I D A 6 M D A 6 M D A s N X 0 m c X V v d D s s J n F 1 b 3 Q 7 U 2 V j d G l v b j E v 0 K L Q s N C x 0 L v Q u N G G 0 L A 0 L 9 C h 0 L L Q t d C 0 0 L X Q v d C 9 0 Y v Q u S D R g d G C 0 L 7 Q u 9 C x 0 L X R h i 5 7 M D U u M D M u M j A x N C A w O j A w O j A w L D Z 9 J n F 1 b 3 Q 7 L C Z x d W 9 0 O 1 N l Y 3 R p b 2 4 x L 9 C i 0 L D Q s d C 7 0 L j R h t C w N C / Q o d C y 0 L X Q t N C 1 0 L 3 Q v d G L 0 L k g 0 Y H R g t C + 0 L v Q s d C 1 0 Y Y u e z E w L j A z L j I w M T Q g M D o w M D o w M C w 3 f S Z x d W 9 0 O y w m c X V v d D t T Z W N 0 a W 9 u M S / Q o t C w 0 L H Q u 9 C 4 0 Y b Q s D Q v 0 K H Q s t C 1 0 L T Q t d C 9 0 L 3 R i 9 C 5 I N G B 0 Y L Q v t C 7 0 L H Q t d G G L n s y N S 4 w M y 4 y M D E 0 I D A 6 M D A 6 M D A s O H 0 m c X V v d D s s J n F 1 b 3 Q 7 U 2 V j d G l v b j E v 0 K L Q s N C x 0 L v Q u N G G 0 L A 0 L 9 C h 0 L L Q t d C 0 0 L X Q v d C 9 0 Y v Q u S D R g d G C 0 L 7 Q u 9 C x 0 L X R h i 5 7 M D E u M D Q u M j A x N C A w O j A w O j A w L D l 9 J n F 1 b 3 Q 7 X S w m c X V v d D t S Z W x h d G l v b n N o a X B J b m Z v J n F 1 b 3 Q 7 O l t d f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0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Q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N C 8 l R D A l Q T M l R D A l Q j Q l R D A l Q j A l R D A l Q k I l R D A l Q j U l R D A l Q k Q l R D A l Q k Q l R D E l O E I l R D A l Q j U l M j A l R D E l O D E l R D E l O D I l R D A l Q k U l R D A l Q k I l R D A l Q j E l R D E l O D Y l R D E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0 L y V E M C V B M S V E M C V C M i V E M C V C N S V E M C V C N C V E M C V C N S V E M C V C R C V E M C V C R C V E M S U 4 Q i V E M C V C O S U y M C V E M S U 4 M S V E M S U 4 M i V E M C V C R S V E M C V C Q i V E M C V C M S V E M C V C N S V E M S U 4 N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P k O U X U 2 C B R Z B Y v 8 o 0 M O 9 E A A A A A A I A A A A A A B B m A A A A A Q A A I A A A A A K p i u 2 A 2 f k c W y C x e C 6 k 5 G 1 3 6 1 8 y g / p M Q 1 Z 3 P J Y g J l H 7 A A A A A A 6 A A A A A A g A A I A A A A F U W Y f y b Y k S q U q c V f J C I V 1 6 f I w M e u U K x x 4 7 m 9 d L t r X o h U A A A A J D c / v Y F + t F 5 7 h Z 6 y C g N + r 8 O h A y K U 6 z a E c k t f s 6 D t g a U R 2 m z c 3 5 3 S M A Q A b b O j 1 U r f g e s J 1 A e H L 5 v 7 I E F O L T 9 y H o R r m j 2 u L + 2 7 Q R O U t s a R J R 0 Q A A A A M l F h E 6 o N T M R 6 G r / P u l U T n H C l 5 h k e S s e Z 9 2 D L 0 S S r g U 4 h n 8 1 2 h Q W F 7 4 1 v 3 I M 7 2 J 5 u a W u A 7 H E y 1 7 s G K S C j S y R 7 V c = < / D a t a M a s h u p > 
</file>

<file path=customXml/itemProps1.xml><?xml version="1.0" encoding="utf-8"?>
<ds:datastoreItem xmlns:ds="http://schemas.openxmlformats.org/officeDocument/2006/customXml" ds:itemID="{341FF481-221C-4F22-8665-BC3D5AC3B9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Справочник</vt:lpstr>
      <vt:lpstr>Движение</vt:lpstr>
      <vt:lpstr>Сводная</vt:lpstr>
      <vt:lpstr>Накладная</vt:lpstr>
      <vt:lpstr>Лист10</vt:lpstr>
      <vt:lpstr>ВОТ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2019-09-15T16:53:55Z</cp:lastPrinted>
  <dcterms:created xsi:type="dcterms:W3CDTF">2019-09-15T09:54:55Z</dcterms:created>
  <dcterms:modified xsi:type="dcterms:W3CDTF">2019-09-15T18:46:02Z</dcterms:modified>
</cp:coreProperties>
</file>