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sil\OneDrive\Рабочий стол\"/>
    </mc:Choice>
  </mc:AlternateContent>
  <xr:revisionPtr revIDLastSave="0" documentId="13_ncr:1_{DB496298-27A4-44AD-9BBE-B33A2A3C3C27}" xr6:coauthVersionLast="44" xr6:coauthVersionMax="44" xr10:uidLastSave="{00000000-0000-0000-0000-000000000000}"/>
  <bookViews>
    <workbookView xWindow="-110" yWindow="-110" windowWidth="19420" windowHeight="10540" tabRatio="675" xr2:uid="{00000000-000D-0000-FFFF-FFFF00000000}"/>
  </bookViews>
  <sheets>
    <sheet name="МАРТ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5" l="1"/>
  <c r="F27" i="5"/>
  <c r="F28" i="5"/>
  <c r="F29" i="5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F52" i="5" s="1"/>
  <c r="F53" i="5" s="1"/>
  <c r="F25" i="5"/>
  <c r="E49" i="5"/>
  <c r="E50" i="5"/>
  <c r="E51" i="5"/>
  <c r="E52" i="5"/>
  <c r="E53" i="5" s="1"/>
  <c r="E36" i="5"/>
  <c r="E37" i="5"/>
  <c r="E38" i="5"/>
  <c r="E39" i="5"/>
  <c r="E40" i="5" s="1"/>
  <c r="E41" i="5" s="1"/>
  <c r="E42" i="5" s="1"/>
  <c r="E43" i="5" s="1"/>
  <c r="E44" i="5" s="1"/>
  <c r="E45" i="5" s="1"/>
  <c r="E46" i="5" s="1"/>
  <c r="E47" i="5" s="1"/>
  <c r="E48" i="5" s="1"/>
  <c r="E26" i="5"/>
  <c r="E27" i="5" s="1"/>
  <c r="E28" i="5" s="1"/>
  <c r="E29" i="5" s="1"/>
  <c r="E30" i="5" s="1"/>
  <c r="E31" i="5" s="1"/>
  <c r="E32" i="5" s="1"/>
  <c r="E33" i="5" s="1"/>
  <c r="E34" i="5" s="1"/>
  <c r="E35" i="5" s="1"/>
  <c r="E25" i="5"/>
  <c r="E2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AO4" i="5"/>
  <c r="AP4" i="5"/>
  <c r="AQ4" i="5"/>
  <c r="AR4" i="5"/>
  <c r="AS4" i="5"/>
  <c r="AT4" i="5"/>
  <c r="AU4" i="5"/>
  <c r="AV4" i="5"/>
  <c r="AW4" i="5"/>
  <c r="AX4" i="5"/>
  <c r="AY4" i="5"/>
  <c r="AZ4" i="5"/>
  <c r="BA4" i="5"/>
  <c r="BB4" i="5"/>
  <c r="BC4" i="5"/>
  <c r="Z4" i="5"/>
  <c r="BC20" i="5"/>
  <c r="BB20" i="5"/>
  <c r="BA20" i="5"/>
  <c r="AZ20" i="5"/>
  <c r="AY20" i="5"/>
  <c r="AX20" i="5"/>
  <c r="AW20" i="5"/>
  <c r="AV20" i="5"/>
  <c r="AU20" i="5"/>
  <c r="AT20" i="5"/>
  <c r="AS20" i="5"/>
  <c r="AR20" i="5"/>
  <c r="AQ20" i="5"/>
  <c r="AP20" i="5"/>
  <c r="AO20" i="5"/>
  <c r="BE6" i="5"/>
  <c r="BF6" i="5"/>
  <c r="BG6" i="5"/>
  <c r="BK6" i="5"/>
  <c r="BO6" i="5" s="1"/>
  <c r="BL6" i="5"/>
  <c r="BN6" i="5"/>
  <c r="BE7" i="5"/>
  <c r="BF7" i="5"/>
  <c r="BG7" i="5" s="1"/>
  <c r="BL7" i="5"/>
  <c r="BL20" i="5" s="1"/>
  <c r="BN7" i="5"/>
  <c r="BE8" i="5"/>
  <c r="BF8" i="5"/>
  <c r="BG8" i="5"/>
  <c r="BK8" i="5" s="1"/>
  <c r="BO8" i="5" s="1"/>
  <c r="BL8" i="5"/>
  <c r="BN8" i="5"/>
  <c r="BE9" i="5"/>
  <c r="BG9" i="5" s="1"/>
  <c r="BK9" i="5" s="1"/>
  <c r="BO9" i="5" s="1"/>
  <c r="BF9" i="5"/>
  <c r="BL9" i="5"/>
  <c r="BN9" i="5"/>
  <c r="BE10" i="5"/>
  <c r="BG10" i="5" s="1"/>
  <c r="BK10" i="5" s="1"/>
  <c r="BF10" i="5"/>
  <c r="BL10" i="5"/>
  <c r="BN10" i="5" s="1"/>
  <c r="BE11" i="5"/>
  <c r="BG11" i="5" s="1"/>
  <c r="BK11" i="5" s="1"/>
  <c r="BO11" i="5" s="1"/>
  <c r="BF11" i="5"/>
  <c r="BL11" i="5"/>
  <c r="BN11" i="5"/>
  <c r="BE12" i="5"/>
  <c r="BF12" i="5"/>
  <c r="BG12" i="5"/>
  <c r="BK12" i="5" s="1"/>
  <c r="BO12" i="5" s="1"/>
  <c r="BL12" i="5"/>
  <c r="BN12" i="5"/>
  <c r="BE13" i="5"/>
  <c r="BF13" i="5"/>
  <c r="BG13" i="5"/>
  <c r="BK13" i="5"/>
  <c r="BO13" i="5" s="1"/>
  <c r="BN13" i="5"/>
  <c r="BE14" i="5"/>
  <c r="BG14" i="5" s="1"/>
  <c r="BK14" i="5" s="1"/>
  <c r="BO14" i="5" s="1"/>
  <c r="BF14" i="5"/>
  <c r="BL14" i="5"/>
  <c r="BN14" i="5"/>
  <c r="BE15" i="5"/>
  <c r="BF15" i="5"/>
  <c r="BG15" i="5"/>
  <c r="BK15" i="5" s="1"/>
  <c r="BO15" i="5" s="1"/>
  <c r="BL15" i="5"/>
  <c r="BN15" i="5"/>
  <c r="BE16" i="5"/>
  <c r="BF16" i="5"/>
  <c r="BG16" i="5"/>
  <c r="BK16" i="5"/>
  <c r="BO16" i="5" s="1"/>
  <c r="BL16" i="5"/>
  <c r="BN16" i="5"/>
  <c r="BE17" i="5"/>
  <c r="BG17" i="5" s="1"/>
  <c r="BK17" i="5" s="1"/>
  <c r="BF17" i="5"/>
  <c r="BL17" i="5"/>
  <c r="BN17" i="5" s="1"/>
  <c r="BE18" i="5"/>
  <c r="BG18" i="5" s="1"/>
  <c r="BK18" i="5" s="1"/>
  <c r="BO18" i="5" s="1"/>
  <c r="BF18" i="5"/>
  <c r="BL18" i="5"/>
  <c r="BN18" i="5"/>
  <c r="BE19" i="5"/>
  <c r="BF19" i="5"/>
  <c r="BG19" i="5"/>
  <c r="BK19" i="5" s="1"/>
  <c r="BO19" i="5" s="1"/>
  <c r="BL19" i="5"/>
  <c r="BN19" i="5"/>
  <c r="BD20" i="5"/>
  <c r="BH20" i="5"/>
  <c r="BI20" i="5"/>
  <c r="BJ20" i="5"/>
  <c r="BM20" i="5"/>
  <c r="BP20" i="5"/>
  <c r="BQ20" i="5"/>
  <c r="BE20" i="5" l="1"/>
  <c r="BK7" i="5"/>
  <c r="BO7" i="5" s="1"/>
  <c r="BG20" i="5"/>
  <c r="BK20" i="5" s="1"/>
  <c r="BO17" i="5"/>
  <c r="BO20" i="5" s="1"/>
  <c r="BO10" i="5"/>
  <c r="BN20" i="5"/>
  <c r="BF20" i="5"/>
  <c r="AN20" i="5"/>
  <c r="AM20" i="5"/>
  <c r="AL20" i="5"/>
  <c r="AK20" i="5"/>
  <c r="AJ20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8" i="5"/>
  <c r="I7" i="5"/>
  <c r="I6" i="5"/>
</calcChain>
</file>

<file path=xl/sharedStrings.xml><?xml version="1.0" encoding="utf-8"?>
<sst xmlns="http://schemas.openxmlformats.org/spreadsheetml/2006/main" count="94" uniqueCount="69">
  <si>
    <t>№</t>
  </si>
  <si>
    <t>5/2</t>
  </si>
  <si>
    <t>9</t>
  </si>
  <si>
    <t>5</t>
  </si>
  <si>
    <t>количество рабочих дней в месяце (5/2)</t>
  </si>
  <si>
    <t>кол. Дней в мес</t>
  </si>
  <si>
    <t xml:space="preserve">                                                               ВЫПЛАЧЕНО</t>
  </si>
  <si>
    <t>количество рабочих дней в месяце (6/1)</t>
  </si>
  <si>
    <t>количество рабочих дней в месяце (2/2)</t>
  </si>
  <si>
    <t>должность</t>
  </si>
  <si>
    <t>Фамилия, Имя</t>
  </si>
  <si>
    <t>ставка/оклад</t>
  </si>
  <si>
    <t>пт</t>
  </si>
  <si>
    <t>сб</t>
  </si>
  <si>
    <t>вс</t>
  </si>
  <si>
    <t>пн</t>
  </si>
  <si>
    <t>вт</t>
  </si>
  <si>
    <t>ср</t>
  </si>
  <si>
    <t>чт</t>
  </si>
  <si>
    <t>начислено</t>
  </si>
  <si>
    <t>расчет ЗП</t>
  </si>
  <si>
    <t xml:space="preserve">УДЕРЖАНИЕ </t>
  </si>
  <si>
    <t>премии</t>
  </si>
  <si>
    <t>Итого за месяц</t>
  </si>
  <si>
    <t xml:space="preserve">аванс 1 </t>
  </si>
  <si>
    <t xml:space="preserve">аванс 2  </t>
  </si>
  <si>
    <t>Итого выдано</t>
  </si>
  <si>
    <t>Остаток</t>
  </si>
  <si>
    <t>Депозит</t>
  </si>
  <si>
    <t>Долг 2017</t>
  </si>
  <si>
    <t>смен</t>
  </si>
  <si>
    <t>в час</t>
  </si>
  <si>
    <t xml:space="preserve">оклад </t>
  </si>
  <si>
    <t>часов</t>
  </si>
  <si>
    <t>1</t>
  </si>
  <si>
    <t>5\2</t>
  </si>
  <si>
    <t>3</t>
  </si>
  <si>
    <t>повар</t>
  </si>
  <si>
    <t>2\2</t>
  </si>
  <si>
    <t>4</t>
  </si>
  <si>
    <t>6</t>
  </si>
  <si>
    <t>7</t>
  </si>
  <si>
    <t>продавец</t>
  </si>
  <si>
    <t>10</t>
  </si>
  <si>
    <t>11</t>
  </si>
  <si>
    <t>12</t>
  </si>
  <si>
    <t>13</t>
  </si>
  <si>
    <t>уборщ.-посуд</t>
  </si>
  <si>
    <t>6\1</t>
  </si>
  <si>
    <t>14</t>
  </si>
  <si>
    <t>15</t>
  </si>
  <si>
    <t>16</t>
  </si>
  <si>
    <t>Кассир</t>
  </si>
  <si>
    <t>Дмитрий</t>
  </si>
  <si>
    <t>Светлана</t>
  </si>
  <si>
    <t>Ольга</t>
  </si>
  <si>
    <t>Тамара</t>
  </si>
  <si>
    <t>Игорь</t>
  </si>
  <si>
    <t>Евгения</t>
  </si>
  <si>
    <t>Наталия</t>
  </si>
  <si>
    <t>Ирина</t>
  </si>
  <si>
    <t>Саламатхан</t>
  </si>
  <si>
    <t>Нургуль</t>
  </si>
  <si>
    <t>СЕНТЯБРЬ</t>
  </si>
  <si>
    <t>Администратор</t>
  </si>
  <si>
    <t>ДАТА</t>
  </si>
  <si>
    <t>ВЫРУЧКА</t>
  </si>
  <si>
    <t>ВЫРУЧКА/ПРОДАЖИ</t>
  </si>
  <si>
    <t>ИМЯ КАССИРА закрывший смену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</si>
</sst>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dd"/>
    <numFmt numFmtId="165" formatCode="ddd"/>
    <numFmt numFmtId="171" formatCode="0.0"/>
    <numFmt numFmtId="172" formatCode="0_ ;\-0\ "/>
    <numFmt numFmtId="173" formatCode="#,##0_р_.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1"/>
      <scheme val="maj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8"/>
      <name val="Arial Cyr"/>
      <charset val="204"/>
    </font>
    <font>
      <sz val="9"/>
      <name val="Arial Cyr"/>
      <family val="2"/>
      <charset val="204"/>
    </font>
    <font>
      <b/>
      <sz val="9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sz val="9"/>
      <name val="Arial Cyr"/>
      <charset val="204"/>
    </font>
    <font>
      <b/>
      <sz val="8"/>
      <name val="Arial Cyr"/>
      <family val="2"/>
      <charset val="204"/>
    </font>
    <font>
      <sz val="9"/>
      <name val="Arial Cyr"/>
      <charset val="204"/>
    </font>
    <font>
      <b/>
      <sz val="9"/>
      <name val="Arial Cyr"/>
      <family val="2"/>
      <charset val="204"/>
    </font>
    <font>
      <sz val="8"/>
      <name val="Arial Cyr"/>
      <family val="2"/>
      <charset val="204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6">
    <xf numFmtId="0" fontId="0" fillId="0" borderId="0"/>
    <xf numFmtId="0" fontId="1" fillId="0" borderId="0">
      <alignment horizontal="left" vertical="center" indent="1"/>
    </xf>
    <xf numFmtId="14" fontId="2" fillId="0" borderId="0">
      <alignment horizontal="left" vertical="center" indent="1"/>
    </xf>
    <xf numFmtId="0" fontId="2" fillId="0" borderId="0">
      <alignment horizontal="left" vertical="center" wrapText="1" indent="1"/>
    </xf>
    <xf numFmtId="0" fontId="5" fillId="0" borderId="0"/>
    <xf numFmtId="0" fontId="3" fillId="0" borderId="0"/>
  </cellStyleXfs>
  <cellXfs count="122">
    <xf numFmtId="0" fontId="0" fillId="0" borderId="0" xfId="0"/>
    <xf numFmtId="0" fontId="6" fillId="0" borderId="1" xfId="4" applyFont="1" applyBorder="1" applyAlignment="1" applyProtection="1">
      <alignment horizontal="center" vertical="center"/>
      <protection locked="0"/>
    </xf>
    <xf numFmtId="0" fontId="7" fillId="0" borderId="2" xfId="4" applyFont="1" applyBorder="1"/>
    <xf numFmtId="0" fontId="7" fillId="0" borderId="3" xfId="4" applyFont="1" applyBorder="1"/>
    <xf numFmtId="0" fontId="7" fillId="3" borderId="1" xfId="4" applyFont="1" applyFill="1" applyBorder="1" applyAlignment="1">
      <alignment horizontal="left" vertical="center" indent="1"/>
    </xf>
    <xf numFmtId="0" fontId="8" fillId="3" borderId="1" xfId="4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11" fillId="3" borderId="1" xfId="4" applyFont="1" applyFill="1" applyBorder="1" applyAlignment="1">
      <alignment horizontal="center" vertical="center"/>
    </xf>
    <xf numFmtId="1" fontId="8" fillId="3" borderId="12" xfId="4" applyNumberFormat="1" applyFont="1" applyFill="1" applyBorder="1" applyAlignment="1" applyProtection="1">
      <alignment horizontal="center" vertical="center"/>
      <protection locked="0"/>
    </xf>
    <xf numFmtId="0" fontId="11" fillId="3" borderId="1" xfId="4" applyFont="1" applyFill="1" applyBorder="1" applyAlignment="1" applyProtection="1">
      <alignment horizontal="center" vertical="center"/>
      <protection locked="0"/>
    </xf>
    <xf numFmtId="0" fontId="11" fillId="3" borderId="16" xfId="4" applyFont="1" applyFill="1" applyBorder="1" applyAlignment="1" applyProtection="1">
      <alignment horizontal="center" vertical="center"/>
      <protection locked="0"/>
    </xf>
    <xf numFmtId="1" fontId="12" fillId="3" borderId="17" xfId="4" applyNumberFormat="1" applyFont="1" applyFill="1" applyBorder="1" applyAlignment="1" applyProtection="1">
      <alignment horizontal="center" vertical="center"/>
      <protection locked="0"/>
    </xf>
    <xf numFmtId="0" fontId="7" fillId="2" borderId="18" xfId="4" applyFont="1" applyFill="1" applyBorder="1" applyAlignment="1" applyProtection="1">
      <alignment horizontal="right"/>
      <protection locked="0"/>
    </xf>
    <xf numFmtId="0" fontId="7" fillId="2" borderId="1" xfId="4" applyFont="1" applyFill="1" applyBorder="1" applyAlignment="1" applyProtection="1">
      <alignment horizontal="right"/>
      <protection locked="0"/>
    </xf>
    <xf numFmtId="49" fontId="7" fillId="2" borderId="1" xfId="4" applyNumberFormat="1" applyFont="1" applyFill="1" applyBorder="1" applyAlignment="1" applyProtection="1">
      <alignment horizontal="right"/>
      <protection locked="0"/>
    </xf>
    <xf numFmtId="49" fontId="7" fillId="2" borderId="1" xfId="4" applyNumberFormat="1" applyFont="1" applyFill="1" applyBorder="1" applyAlignment="1" applyProtection="1">
      <alignment horizontal="center" vertical="center"/>
      <protection locked="0"/>
    </xf>
    <xf numFmtId="49" fontId="7" fillId="2" borderId="1" xfId="4" applyNumberFormat="1" applyFont="1" applyFill="1" applyBorder="1" applyAlignment="1" applyProtection="1">
      <alignment horizontal="right" vertical="center" indent="1"/>
      <protection locked="0"/>
    </xf>
    <xf numFmtId="0" fontId="7" fillId="0" borderId="1" xfId="4" applyFont="1" applyBorder="1" applyAlignment="1" applyProtection="1">
      <alignment horizontal="right" vertical="center" indent="1"/>
      <protection locked="0"/>
    </xf>
    <xf numFmtId="49" fontId="7" fillId="3" borderId="1" xfId="4" applyNumberFormat="1" applyFont="1" applyFill="1" applyBorder="1" applyAlignment="1" applyProtection="1">
      <alignment horizontal="center" vertical="center"/>
      <protection locked="0"/>
    </xf>
    <xf numFmtId="0" fontId="7" fillId="3" borderId="1" xfId="4" applyFont="1" applyFill="1" applyBorder="1" applyAlignment="1" applyProtection="1">
      <alignment horizontal="center" vertical="center"/>
      <protection locked="0"/>
    </xf>
    <xf numFmtId="1" fontId="6" fillId="4" borderId="1" xfId="4" applyNumberFormat="1" applyFont="1" applyFill="1" applyBorder="1" applyAlignment="1" applyProtection="1">
      <alignment horizontal="center" vertical="center"/>
      <protection locked="0"/>
    </xf>
    <xf numFmtId="0" fontId="6" fillId="4" borderId="1" xfId="4" applyFont="1" applyFill="1" applyBorder="1" applyAlignment="1" applyProtection="1">
      <alignment horizontal="center" vertical="center"/>
      <protection locked="0"/>
    </xf>
    <xf numFmtId="1" fontId="6" fillId="0" borderId="1" xfId="4" applyNumberFormat="1" applyFont="1" applyBorder="1" applyAlignment="1" applyProtection="1">
      <alignment horizontal="center" vertical="center"/>
      <protection locked="0"/>
    </xf>
    <xf numFmtId="1" fontId="6" fillId="3" borderId="4" xfId="4" applyNumberFormat="1" applyFont="1" applyFill="1" applyBorder="1" applyAlignment="1" applyProtection="1">
      <alignment horizontal="center" vertical="center"/>
      <protection locked="0"/>
    </xf>
    <xf numFmtId="171" fontId="7" fillId="0" borderId="1" xfId="4" applyNumberFormat="1" applyFont="1" applyBorder="1" applyProtection="1">
      <protection locked="0"/>
    </xf>
    <xf numFmtId="0" fontId="7" fillId="0" borderId="1" xfId="4" applyFont="1" applyBorder="1"/>
    <xf numFmtId="172" fontId="8" fillId="3" borderId="1" xfId="4" applyNumberFormat="1" applyFont="1" applyFill="1" applyBorder="1"/>
    <xf numFmtId="1" fontId="8" fillId="0" borderId="1" xfId="4" applyNumberFormat="1" applyFont="1" applyBorder="1"/>
    <xf numFmtId="1" fontId="8" fillId="3" borderId="1" xfId="4" applyNumberFormat="1" applyFont="1" applyFill="1" applyBorder="1"/>
    <xf numFmtId="1" fontId="13" fillId="0" borderId="1" xfId="4" applyNumberFormat="1" applyFont="1" applyBorder="1" applyProtection="1">
      <protection locked="0"/>
    </xf>
    <xf numFmtId="0" fontId="13" fillId="0" borderId="1" xfId="4" applyFont="1" applyBorder="1" applyProtection="1">
      <protection locked="0"/>
    </xf>
    <xf numFmtId="1" fontId="11" fillId="3" borderId="1" xfId="4" applyNumberFormat="1" applyFont="1" applyFill="1" applyBorder="1"/>
    <xf numFmtId="173" fontId="13" fillId="0" borderId="1" xfId="4" applyNumberFormat="1" applyFont="1" applyBorder="1"/>
    <xf numFmtId="1" fontId="13" fillId="0" borderId="19" xfId="4" applyNumberFormat="1" applyFont="1" applyBorder="1"/>
    <xf numFmtId="1" fontId="13" fillId="0" borderId="1" xfId="4" applyNumberFormat="1" applyFont="1" applyBorder="1"/>
    <xf numFmtId="0" fontId="2" fillId="2" borderId="0" xfId="0" applyFont="1" applyFill="1"/>
    <xf numFmtId="1" fontId="14" fillId="3" borderId="1" xfId="4" applyNumberFormat="1" applyFont="1" applyFill="1" applyBorder="1"/>
    <xf numFmtId="1" fontId="7" fillId="0" borderId="1" xfId="4" applyNumberFormat="1" applyFont="1" applyBorder="1" applyProtection="1">
      <protection locked="0"/>
    </xf>
    <xf numFmtId="173" fontId="13" fillId="0" borderId="1" xfId="4" applyNumberFormat="1" applyFont="1" applyBorder="1" applyAlignment="1">
      <alignment horizontal="right"/>
    </xf>
    <xf numFmtId="0" fontId="15" fillId="2" borderId="1" xfId="4" applyFont="1" applyFill="1" applyBorder="1" applyAlignment="1" applyProtection="1">
      <alignment horizontal="right" vertical="center" indent="1"/>
      <protection locked="0"/>
    </xf>
    <xf numFmtId="1" fontId="6" fillId="3" borderId="1" xfId="4" applyNumberFormat="1" applyFont="1" applyFill="1" applyBorder="1" applyAlignment="1" applyProtection="1">
      <alignment horizontal="center" vertical="center"/>
      <protection locked="0"/>
    </xf>
    <xf numFmtId="171" fontId="7" fillId="3" borderId="22" xfId="4" applyNumberFormat="1" applyFont="1" applyFill="1" applyBorder="1"/>
    <xf numFmtId="0" fontId="7" fillId="3" borderId="23" xfId="4" applyFont="1" applyFill="1" applyBorder="1"/>
    <xf numFmtId="1" fontId="7" fillId="3" borderId="23" xfId="4" applyNumberFormat="1" applyFont="1" applyFill="1" applyBorder="1"/>
    <xf numFmtId="1" fontId="7" fillId="3" borderId="23" xfId="4" applyNumberFormat="1" applyFont="1" applyFill="1" applyBorder="1" applyProtection="1">
      <protection locked="0"/>
    </xf>
    <xf numFmtId="1" fontId="7" fillId="3" borderId="24" xfId="4" applyNumberFormat="1" applyFont="1" applyFill="1" applyBorder="1"/>
    <xf numFmtId="1" fontId="7" fillId="3" borderId="24" xfId="4" applyNumberFormat="1" applyFont="1" applyFill="1" applyBorder="1" applyProtection="1">
      <protection locked="0"/>
    </xf>
    <xf numFmtId="1" fontId="11" fillId="3" borderId="25" xfId="4" applyNumberFormat="1" applyFont="1" applyFill="1" applyBorder="1" applyProtection="1">
      <protection locked="0"/>
    </xf>
    <xf numFmtId="1" fontId="11" fillId="3" borderId="25" xfId="4" applyNumberFormat="1" applyFont="1" applyFill="1" applyBorder="1"/>
    <xf numFmtId="1" fontId="11" fillId="3" borderId="24" xfId="4" applyNumberFormat="1" applyFont="1" applyFill="1" applyBorder="1"/>
    <xf numFmtId="1" fontId="15" fillId="3" borderId="28" xfId="4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/>
    <xf numFmtId="1" fontId="2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" fontId="2" fillId="0" borderId="0" xfId="0" applyNumberFormat="1" applyFont="1"/>
    <xf numFmtId="49" fontId="15" fillId="3" borderId="1" xfId="4" applyNumberFormat="1" applyFont="1" applyFill="1" applyBorder="1" applyAlignment="1" applyProtection="1">
      <alignment horizontal="center" vertical="center"/>
      <protection locked="0"/>
    </xf>
    <xf numFmtId="0" fontId="11" fillId="3" borderId="1" xfId="4" applyFont="1" applyFill="1" applyBorder="1" applyAlignment="1" applyProtection="1">
      <alignment horizontal="center" vertical="center" wrapText="1"/>
      <protection locked="0"/>
    </xf>
    <xf numFmtId="0" fontId="7" fillId="3" borderId="26" xfId="4" applyFont="1" applyFill="1" applyBorder="1" applyAlignment="1" applyProtection="1">
      <alignment horizontal="center"/>
      <protection locked="0"/>
    </xf>
    <xf numFmtId="0" fontId="7" fillId="3" borderId="21" xfId="4" applyFont="1" applyFill="1" applyBorder="1" applyAlignment="1" applyProtection="1">
      <alignment horizontal="center"/>
      <protection locked="0"/>
    </xf>
    <xf numFmtId="0" fontId="7" fillId="3" borderId="27" xfId="4" applyFont="1" applyFill="1" applyBorder="1" applyAlignment="1" applyProtection="1">
      <alignment horizontal="center"/>
      <protection locked="0"/>
    </xf>
    <xf numFmtId="0" fontId="11" fillId="3" borderId="13" xfId="4" applyFont="1" applyFill="1" applyBorder="1" applyAlignment="1" applyProtection="1">
      <alignment horizontal="center" vertical="center" wrapText="1"/>
      <protection locked="0"/>
    </xf>
    <xf numFmtId="17" fontId="10" fillId="5" borderId="5" xfId="4" applyNumberFormat="1" applyFont="1" applyFill="1" applyBorder="1" applyAlignment="1">
      <alignment horizontal="center" vertical="center"/>
    </xf>
    <xf numFmtId="0" fontId="7" fillId="0" borderId="6" xfId="4" applyFont="1" applyBorder="1" applyAlignment="1" applyProtection="1">
      <alignment horizontal="right"/>
      <protection locked="0"/>
    </xf>
    <xf numFmtId="0" fontId="7" fillId="0" borderId="14" xfId="4" applyFont="1" applyBorder="1" applyAlignment="1" applyProtection="1">
      <alignment horizontal="right"/>
      <protection locked="0"/>
    </xf>
    <xf numFmtId="0" fontId="7" fillId="0" borderId="7" xfId="4" applyFont="1" applyBorder="1" applyAlignment="1" applyProtection="1">
      <alignment horizontal="right" vertical="center"/>
      <protection locked="0"/>
    </xf>
    <xf numFmtId="0" fontId="7" fillId="0" borderId="8" xfId="4" applyFont="1" applyBorder="1" applyAlignment="1" applyProtection="1">
      <alignment horizontal="right" vertical="center"/>
      <protection locked="0"/>
    </xf>
    <xf numFmtId="0" fontId="7" fillId="0" borderId="15" xfId="4" applyFont="1" applyBorder="1" applyAlignment="1" applyProtection="1">
      <alignment horizontal="right" vertical="center"/>
      <protection locked="0"/>
    </xf>
    <xf numFmtId="0" fontId="7" fillId="0" borderId="12" xfId="4" applyFont="1" applyBorder="1" applyAlignment="1" applyProtection="1">
      <alignment horizontal="right" vertical="center"/>
      <protection locked="0"/>
    </xf>
    <xf numFmtId="0" fontId="11" fillId="3" borderId="9" xfId="4" applyFont="1" applyFill="1" applyBorder="1" applyAlignment="1" applyProtection="1">
      <alignment horizontal="center" vertical="center"/>
      <protection locked="0"/>
    </xf>
    <xf numFmtId="0" fontId="11" fillId="3" borderId="13" xfId="4" applyFont="1" applyFill="1" applyBorder="1" applyAlignment="1" applyProtection="1">
      <alignment horizontal="center" vertical="center"/>
      <protection locked="0"/>
    </xf>
    <xf numFmtId="0" fontId="11" fillId="3" borderId="9" xfId="4" applyFont="1" applyFill="1" applyBorder="1" applyAlignment="1" applyProtection="1">
      <alignment horizontal="right" vertical="center" indent="1"/>
      <protection locked="0"/>
    </xf>
    <xf numFmtId="0" fontId="11" fillId="3" borderId="13" xfId="4" applyFont="1" applyFill="1" applyBorder="1" applyAlignment="1" applyProtection="1">
      <alignment horizontal="right" vertical="center" indent="1"/>
      <protection locked="0"/>
    </xf>
    <xf numFmtId="0" fontId="11" fillId="3" borderId="10" xfId="4" applyFont="1" applyFill="1" applyBorder="1" applyAlignment="1" applyProtection="1">
      <alignment horizontal="center" vertical="center"/>
      <protection locked="0"/>
    </xf>
    <xf numFmtId="0" fontId="11" fillId="3" borderId="0" xfId="4" applyFont="1" applyFill="1" applyAlignment="1" applyProtection="1">
      <alignment horizontal="center" vertical="center"/>
      <protection locked="0"/>
    </xf>
    <xf numFmtId="0" fontId="11" fillId="3" borderId="11" xfId="4" applyFont="1" applyFill="1" applyBorder="1" applyAlignment="1" applyProtection="1">
      <alignment horizontal="center" vertical="center"/>
      <protection locked="0"/>
    </xf>
    <xf numFmtId="9" fontId="11" fillId="3" borderId="13" xfId="4" applyNumberFormat="1" applyFont="1" applyFill="1" applyBorder="1" applyAlignment="1" applyProtection="1">
      <alignment horizontal="center" vertical="center" wrapText="1"/>
      <protection locked="0"/>
    </xf>
    <xf numFmtId="17" fontId="10" fillId="5" borderId="29" xfId="4" applyNumberFormat="1" applyFont="1" applyFill="1" applyBorder="1" applyAlignment="1">
      <alignment horizontal="center" vertical="center"/>
    </xf>
    <xf numFmtId="17" fontId="10" fillId="5" borderId="10" xfId="4" applyNumberFormat="1" applyFont="1" applyFill="1" applyBorder="1" applyAlignment="1">
      <alignment horizontal="center" vertical="center"/>
    </xf>
    <xf numFmtId="17" fontId="10" fillId="5" borderId="0" xfId="4" applyNumberFormat="1" applyFont="1" applyFill="1" applyBorder="1" applyAlignment="1">
      <alignment horizontal="center" vertical="center"/>
    </xf>
    <xf numFmtId="17" fontId="10" fillId="5" borderId="15" xfId="4" applyNumberFormat="1" applyFont="1" applyFill="1" applyBorder="1" applyAlignment="1">
      <alignment horizontal="center" vertical="center"/>
    </xf>
    <xf numFmtId="17" fontId="10" fillId="5" borderId="30" xfId="4" applyNumberFormat="1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left" vertical="center"/>
    </xf>
    <xf numFmtId="0" fontId="9" fillId="5" borderId="29" xfId="0" applyFont="1" applyFill="1" applyBorder="1" applyAlignment="1">
      <alignment horizontal="left" vertical="center"/>
    </xf>
    <xf numFmtId="0" fontId="9" fillId="5" borderId="31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horizontal="left" vertical="center"/>
    </xf>
    <xf numFmtId="0" fontId="9" fillId="5" borderId="0" xfId="0" applyFont="1" applyFill="1" applyBorder="1" applyAlignment="1">
      <alignment horizontal="left" vertical="center"/>
    </xf>
    <xf numFmtId="0" fontId="9" fillId="5" borderId="32" xfId="0" applyFont="1" applyFill="1" applyBorder="1" applyAlignment="1">
      <alignment horizontal="left" vertical="center"/>
    </xf>
    <xf numFmtId="0" fontId="9" fillId="5" borderId="15" xfId="0" applyFont="1" applyFill="1" applyBorder="1" applyAlignment="1">
      <alignment horizontal="left" vertical="center"/>
    </xf>
    <xf numFmtId="0" fontId="9" fillId="5" borderId="30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horizontal="left" vertical="center"/>
    </xf>
    <xf numFmtId="0" fontId="6" fillId="3" borderId="20" xfId="4" applyFont="1" applyFill="1" applyBorder="1" applyAlignment="1">
      <alignment horizontal="center" vertical="center" wrapText="1"/>
    </xf>
    <xf numFmtId="0" fontId="6" fillId="3" borderId="13" xfId="4" applyFont="1" applyFill="1" applyBorder="1" applyAlignment="1">
      <alignment horizontal="center" vertical="center" wrapText="1"/>
    </xf>
    <xf numFmtId="49" fontId="7" fillId="6" borderId="1" xfId="4" applyNumberFormat="1" applyFont="1" applyFill="1" applyBorder="1" applyAlignment="1" applyProtection="1">
      <alignment horizontal="right" vertical="center" indent="1"/>
      <protection locked="0"/>
    </xf>
    <xf numFmtId="0" fontId="7" fillId="6" borderId="1" xfId="4" applyFont="1" applyFill="1" applyBorder="1" applyAlignment="1" applyProtection="1">
      <alignment horizontal="right" vertical="center" indent="1"/>
      <protection locked="0"/>
    </xf>
    <xf numFmtId="49" fontId="7" fillId="6" borderId="1" xfId="4" applyNumberFormat="1" applyFont="1" applyFill="1" applyBorder="1" applyAlignment="1" applyProtection="1">
      <alignment horizontal="center" vertical="center"/>
      <protection locked="0"/>
    </xf>
    <xf numFmtId="0" fontId="7" fillId="6" borderId="1" xfId="4" applyFont="1" applyFill="1" applyBorder="1" applyAlignment="1" applyProtection="1">
      <alignment horizontal="center" vertical="center"/>
      <protection locked="0"/>
    </xf>
    <xf numFmtId="0" fontId="6" fillId="6" borderId="1" xfId="4" applyFont="1" applyFill="1" applyBorder="1" applyAlignment="1" applyProtection="1">
      <alignment horizontal="center" vertical="center"/>
      <protection locked="0"/>
    </xf>
    <xf numFmtId="1" fontId="6" fillId="6" borderId="1" xfId="4" applyNumberFormat="1" applyFont="1" applyFill="1" applyBorder="1" applyAlignment="1" applyProtection="1">
      <alignment horizontal="center" vertical="center"/>
      <protection locked="0"/>
    </xf>
    <xf numFmtId="1" fontId="6" fillId="6" borderId="4" xfId="4" applyNumberFormat="1" applyFont="1" applyFill="1" applyBorder="1" applyAlignment="1" applyProtection="1">
      <alignment horizontal="center" vertical="center"/>
      <protection locked="0"/>
    </xf>
    <xf numFmtId="171" fontId="7" fillId="6" borderId="1" xfId="4" applyNumberFormat="1" applyFont="1" applyFill="1" applyBorder="1" applyProtection="1">
      <protection locked="0"/>
    </xf>
    <xf numFmtId="0" fontId="7" fillId="6" borderId="1" xfId="4" applyFont="1" applyFill="1" applyBorder="1"/>
    <xf numFmtId="1" fontId="14" fillId="6" borderId="1" xfId="4" applyNumberFormat="1" applyFont="1" applyFill="1" applyBorder="1"/>
    <xf numFmtId="1" fontId="7" fillId="6" borderId="1" xfId="4" applyNumberFormat="1" applyFont="1" applyFill="1" applyBorder="1" applyProtection="1">
      <protection locked="0"/>
    </xf>
    <xf numFmtId="1" fontId="8" fillId="6" borderId="1" xfId="4" applyNumberFormat="1" applyFont="1" applyFill="1" applyBorder="1"/>
    <xf numFmtId="1" fontId="13" fillId="6" borderId="1" xfId="4" applyNumberFormat="1" applyFont="1" applyFill="1" applyBorder="1" applyProtection="1">
      <protection locked="0"/>
    </xf>
    <xf numFmtId="0" fontId="13" fillId="6" borderId="1" xfId="4" applyFont="1" applyFill="1" applyBorder="1" applyProtection="1">
      <protection locked="0"/>
    </xf>
    <xf numFmtId="1" fontId="11" fillId="6" borderId="1" xfId="4" applyNumberFormat="1" applyFont="1" applyFill="1" applyBorder="1"/>
    <xf numFmtId="173" fontId="13" fillId="6" borderId="1" xfId="4" applyNumberFormat="1" applyFont="1" applyFill="1" applyBorder="1"/>
    <xf numFmtId="1" fontId="13" fillId="6" borderId="19" xfId="4" applyNumberFormat="1" applyFont="1" applyFill="1" applyBorder="1"/>
    <xf numFmtId="1" fontId="13" fillId="6" borderId="1" xfId="4" applyNumberFormat="1" applyFont="1" applyFill="1" applyBorder="1"/>
    <xf numFmtId="0" fontId="11" fillId="3" borderId="20" xfId="4" applyFont="1" applyFill="1" applyBorder="1" applyAlignment="1" applyProtection="1">
      <alignment horizontal="center" vertical="center" wrapText="1"/>
      <protection locked="0"/>
    </xf>
    <xf numFmtId="9" fontId="11" fillId="3" borderId="20" xfId="4" applyNumberFormat="1" applyFont="1" applyFill="1" applyBorder="1" applyAlignment="1" applyProtection="1">
      <alignment horizontal="center" vertical="center" wrapText="1"/>
      <protection locked="0"/>
    </xf>
    <xf numFmtId="0" fontId="11" fillId="3" borderId="4" xfId="4" applyFont="1" applyFill="1" applyBorder="1" applyAlignment="1" applyProtection="1">
      <alignment horizontal="center" vertical="center" wrapText="1"/>
      <protection locked="0"/>
    </xf>
    <xf numFmtId="0" fontId="11" fillId="3" borderId="17" xfId="4" applyFont="1" applyFill="1" applyBorder="1" applyAlignment="1" applyProtection="1">
      <alignment horizontal="center" vertical="center" wrapText="1"/>
      <protection locked="0"/>
    </xf>
    <xf numFmtId="164" fontId="12" fillId="3" borderId="17" xfId="4" applyNumberFormat="1" applyFont="1" applyFill="1" applyBorder="1" applyAlignment="1" applyProtection="1">
      <alignment horizontal="center" vertical="center"/>
      <protection locked="0"/>
    </xf>
    <xf numFmtId="165" fontId="8" fillId="3" borderId="12" xfId="4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6">
    <cellStyle name="Данные таблицы" xfId="3" xr:uid="{00000000-0005-0000-0000-000000000000}"/>
    <cellStyle name="Даты таблицы" xfId="2" xr:uid="{00000000-0005-0000-0000-000001000000}"/>
    <cellStyle name="Заголовки таблицы" xfId="1" xr:uid="{00000000-0005-0000-0000-000002000000}"/>
    <cellStyle name="Обычный" xfId="0" builtinId="0"/>
    <cellStyle name="Обычный 12" xfId="5" xr:uid="{2D57D1C3-37DF-48EE-90E2-61B4410D5C51}"/>
    <cellStyle name="Обычный 2" xfId="4" xr:uid="{B5AA86CE-3C2E-4D4F-A1DE-B6B95F747BFD}"/>
  </cellStyles>
  <dxfs count="8">
    <dxf>
      <font>
        <b val="0"/>
        <i val="0"/>
      </font>
    </dxf>
    <dxf>
      <fill>
        <patternFill>
          <bgColor theme="2"/>
        </patternFill>
      </fill>
    </dxf>
    <dxf>
      <font>
        <b/>
        <i val="0"/>
      </font>
    </dxf>
    <dxf>
      <font>
        <color theme="0"/>
      </font>
      <fill>
        <patternFill>
          <bgColor theme="3"/>
        </patternFill>
      </fill>
      <border>
        <right/>
        <vertical style="thin">
          <color theme="0"/>
        </vertical>
      </border>
    </dxf>
    <dxf>
      <font>
        <color theme="3"/>
      </font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ck">
          <color theme="3"/>
        </bottom>
        <vertical style="thin">
          <color theme="3" tint="0.39994506668294322"/>
        </vertical>
        <horizontal/>
      </border>
    </dxf>
    <dxf>
      <fill>
        <patternFill>
          <bgColor theme="6" tint="0.79998168889431442"/>
        </patternFill>
      </fill>
    </dxf>
    <dxf>
      <border>
        <right style="thin">
          <color auto="1"/>
        </right>
      </border>
    </dxf>
    <dxf>
      <fill>
        <patternFill>
          <bgColor theme="0" tint="-4.9989318521683403E-2"/>
        </patternFill>
      </fill>
    </dxf>
  </dxfs>
  <tableStyles count="4" defaultTableStyle="TableStyleMedium2" defaultPivotStyle="PivotStyleLight16">
    <tableStyle name="Стиль таблицы 1" pivot="0" count="1" xr9:uid="{00000000-0011-0000-FFFF-FFFF00000000}">
      <tableStyleElement type="wholeTable" dxfId="7"/>
    </tableStyle>
    <tableStyle name="Стиль таблицы 2" pivot="0" count="1" xr9:uid="{00000000-0011-0000-FFFF-FFFF01000000}">
      <tableStyleElement type="wholeTable" dxfId="6"/>
    </tableStyle>
    <tableStyle name="Стиль таблицы 3" pivot="0" count="1" xr9:uid="{6204C41C-A08A-4094-BD78-9B11A97550BD}">
      <tableStyleElement type="firstRowStripe" dxfId="5"/>
    </tableStyle>
    <tableStyle name="Стиль таблицы учета посещаемости" pivot="0" count="5" xr9:uid="{00000000-0011-0000-FFFF-FFFF02000000}">
      <tableStyleElement type="wholeTable" dxfId="4"/>
      <tableStyleElement type="headerRow" dxfId="3"/>
      <tableStyleElement type="firstColumn" dxfId="2"/>
      <tableStyleElement type="firstRowStripe" dxfId="1"/>
      <tableStyleElement type="firstHeaderCell" dxfId="0"/>
    </tableStyle>
  </tableStyles>
  <colors>
    <mruColors>
      <color rgb="FFFF99CC"/>
      <color rgb="FFFFFCB7"/>
      <color rgb="FFC5F1C5"/>
      <color rgb="FFFFCCFF"/>
      <color rgb="FFFF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EC042-3DD8-425C-B3AE-EB341D1E2778}">
  <dimension ref="A1:IE53"/>
  <sheetViews>
    <sheetView tabSelected="1" topLeftCell="D3" zoomScale="70" zoomScaleNormal="70" workbookViewId="0">
      <selection activeCell="G24" sqref="G24:I24"/>
    </sheetView>
  </sheetViews>
  <sheetFormatPr defaultColWidth="8.81640625" defaultRowHeight="14.5" x14ac:dyDescent="0.35"/>
  <cols>
    <col min="1" max="1" width="3" style="6" hidden="1" customWidth="1"/>
    <col min="2" max="2" width="15.7265625" style="6" hidden="1" customWidth="1"/>
    <col min="3" max="3" width="5.7265625" style="6" hidden="1" customWidth="1"/>
    <col min="4" max="4" width="5.7265625" style="6" customWidth="1"/>
    <col min="5" max="5" width="17.7265625" style="6" customWidth="1"/>
    <col min="6" max="6" width="36.1796875" style="6" customWidth="1"/>
    <col min="7" max="7" width="5.453125" style="6" customWidth="1"/>
    <col min="8" max="8" width="4.81640625" style="6" customWidth="1"/>
    <col min="9" max="9" width="10" style="6" customWidth="1"/>
    <col min="10" max="17" width="5.7265625" style="52" hidden="1" customWidth="1"/>
    <col min="18" max="19" width="5.7265625" style="53" hidden="1" customWidth="1"/>
    <col min="20" max="25" width="5.7265625" style="52" hidden="1" customWidth="1"/>
    <col min="26" max="33" width="4.26953125" style="52" customWidth="1"/>
    <col min="34" max="35" width="4.26953125" style="53" customWidth="1"/>
    <col min="36" max="48" width="4.26953125" style="52" customWidth="1"/>
    <col min="49" max="50" width="4.26953125" style="53" customWidth="1"/>
    <col min="51" max="56" width="4.26953125" style="52" customWidth="1"/>
    <col min="57" max="57" width="7.81640625" style="6" customWidth="1"/>
    <col min="58" max="58" width="7.1796875" style="6" customWidth="1"/>
    <col min="59" max="60" width="8.453125" style="6" customWidth="1"/>
    <col min="61" max="61" width="6.81640625" style="6" hidden="1" customWidth="1"/>
    <col min="62" max="62" width="8.81640625" style="6" hidden="1" customWidth="1"/>
    <col min="63" max="66" width="8.81640625" style="6"/>
    <col min="67" max="67" width="16" style="6" customWidth="1"/>
    <col min="68" max="68" width="9.26953125" style="6" customWidth="1"/>
    <col min="69" max="69" width="7.7265625" style="6" customWidth="1"/>
    <col min="70" max="16384" width="8.81640625" style="6"/>
  </cols>
  <sheetData>
    <row r="1" spans="1:239" ht="21.75" customHeight="1" thickBot="1" x14ac:dyDescent="0.4">
      <c r="A1" s="2" t="s">
        <v>4</v>
      </c>
      <c r="B1" s="3"/>
      <c r="C1" s="3"/>
      <c r="D1" s="90" t="s">
        <v>5</v>
      </c>
      <c r="E1" s="4" t="s">
        <v>4</v>
      </c>
      <c r="F1" s="4"/>
      <c r="G1" s="5">
        <v>20</v>
      </c>
      <c r="H1" s="81" t="s">
        <v>6</v>
      </c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3"/>
      <c r="Z1" s="61" t="s">
        <v>63</v>
      </c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</row>
    <row r="2" spans="1:239" ht="21" customHeight="1" thickBot="1" x14ac:dyDescent="0.4">
      <c r="A2" s="2" t="s">
        <v>7</v>
      </c>
      <c r="B2" s="3"/>
      <c r="C2" s="3"/>
      <c r="D2" s="91"/>
      <c r="E2" s="4" t="s">
        <v>7</v>
      </c>
      <c r="F2" s="4"/>
      <c r="G2" s="5">
        <v>26</v>
      </c>
      <c r="H2" s="84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6"/>
      <c r="Z2" s="77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</row>
    <row r="3" spans="1:239" ht="21" customHeight="1" thickBot="1" x14ac:dyDescent="0.4">
      <c r="A3" s="2" t="s">
        <v>8</v>
      </c>
      <c r="B3" s="3"/>
      <c r="C3" s="3"/>
      <c r="D3" s="7">
        <v>28</v>
      </c>
      <c r="E3" s="4" t="s">
        <v>8</v>
      </c>
      <c r="F3" s="4"/>
      <c r="G3" s="5">
        <v>15</v>
      </c>
      <c r="H3" s="87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9"/>
      <c r="Z3" s="79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</row>
    <row r="4" spans="1:239" ht="24" customHeight="1" x14ac:dyDescent="0.35">
      <c r="A4" s="62"/>
      <c r="B4" s="64" t="s">
        <v>9</v>
      </c>
      <c r="C4" s="65"/>
      <c r="D4" s="68" t="s">
        <v>0</v>
      </c>
      <c r="E4" s="68" t="s">
        <v>9</v>
      </c>
      <c r="F4" s="70" t="s">
        <v>10</v>
      </c>
      <c r="G4" s="72" t="s">
        <v>11</v>
      </c>
      <c r="H4" s="73"/>
      <c r="I4" s="74"/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  <c r="Q4" s="8" t="s">
        <v>12</v>
      </c>
      <c r="R4" s="8" t="s">
        <v>13</v>
      </c>
      <c r="S4" s="8" t="s">
        <v>14</v>
      </c>
      <c r="T4" s="8" t="s">
        <v>15</v>
      </c>
      <c r="U4" s="8" t="s">
        <v>16</v>
      </c>
      <c r="V4" s="8" t="s">
        <v>17</v>
      </c>
      <c r="W4" s="8" t="s">
        <v>18</v>
      </c>
      <c r="X4" s="8" t="s">
        <v>12</v>
      </c>
      <c r="Y4" s="8"/>
      <c r="Z4" s="115">
        <f>Z5</f>
        <v>43709</v>
      </c>
      <c r="AA4" s="115">
        <f t="shared" ref="AA4:BC4" si="0">AA5</f>
        <v>43710</v>
      </c>
      <c r="AB4" s="115">
        <f t="shared" si="0"/>
        <v>43711</v>
      </c>
      <c r="AC4" s="115">
        <f t="shared" si="0"/>
        <v>43712</v>
      </c>
      <c r="AD4" s="115">
        <f t="shared" si="0"/>
        <v>43713</v>
      </c>
      <c r="AE4" s="115">
        <f t="shared" si="0"/>
        <v>43714</v>
      </c>
      <c r="AF4" s="115">
        <f t="shared" si="0"/>
        <v>43715</v>
      </c>
      <c r="AG4" s="115">
        <f t="shared" si="0"/>
        <v>43716</v>
      </c>
      <c r="AH4" s="115">
        <f t="shared" si="0"/>
        <v>43717</v>
      </c>
      <c r="AI4" s="115">
        <f t="shared" si="0"/>
        <v>43718</v>
      </c>
      <c r="AJ4" s="115">
        <f t="shared" si="0"/>
        <v>43719</v>
      </c>
      <c r="AK4" s="115">
        <f t="shared" si="0"/>
        <v>43720</v>
      </c>
      <c r="AL4" s="115">
        <f t="shared" si="0"/>
        <v>43721</v>
      </c>
      <c r="AM4" s="115">
        <f t="shared" si="0"/>
        <v>43722</v>
      </c>
      <c r="AN4" s="115">
        <f t="shared" si="0"/>
        <v>43723</v>
      </c>
      <c r="AO4" s="115">
        <f t="shared" si="0"/>
        <v>43724</v>
      </c>
      <c r="AP4" s="115">
        <f t="shared" si="0"/>
        <v>43725</v>
      </c>
      <c r="AQ4" s="115">
        <f t="shared" si="0"/>
        <v>43726</v>
      </c>
      <c r="AR4" s="115">
        <f t="shared" si="0"/>
        <v>43727</v>
      </c>
      <c r="AS4" s="115">
        <f t="shared" si="0"/>
        <v>43728</v>
      </c>
      <c r="AT4" s="115">
        <f t="shared" si="0"/>
        <v>43729</v>
      </c>
      <c r="AU4" s="115">
        <f t="shared" si="0"/>
        <v>43730</v>
      </c>
      <c r="AV4" s="115">
        <f t="shared" si="0"/>
        <v>43731</v>
      </c>
      <c r="AW4" s="115">
        <f t="shared" si="0"/>
        <v>43732</v>
      </c>
      <c r="AX4" s="115">
        <f t="shared" si="0"/>
        <v>43733</v>
      </c>
      <c r="AY4" s="115">
        <f t="shared" si="0"/>
        <v>43734</v>
      </c>
      <c r="AZ4" s="115">
        <f t="shared" si="0"/>
        <v>43735</v>
      </c>
      <c r="BA4" s="115">
        <f t="shared" si="0"/>
        <v>43736</v>
      </c>
      <c r="BB4" s="115">
        <f t="shared" si="0"/>
        <v>43737</v>
      </c>
      <c r="BC4" s="115">
        <f t="shared" si="0"/>
        <v>43738</v>
      </c>
      <c r="BD4" s="8"/>
      <c r="BE4" s="112" t="s">
        <v>19</v>
      </c>
      <c r="BF4" s="113"/>
      <c r="BG4" s="110" t="s">
        <v>20</v>
      </c>
      <c r="BH4" s="110" t="s">
        <v>21</v>
      </c>
      <c r="BI4" s="111">
        <v>0.02</v>
      </c>
      <c r="BJ4" s="110" t="s">
        <v>22</v>
      </c>
      <c r="BK4" s="110" t="s">
        <v>23</v>
      </c>
      <c r="BL4" s="110" t="s">
        <v>24</v>
      </c>
      <c r="BM4" s="110" t="s">
        <v>25</v>
      </c>
      <c r="BN4" s="110" t="s">
        <v>26</v>
      </c>
      <c r="BO4" s="110" t="s">
        <v>27</v>
      </c>
      <c r="BP4" s="110" t="s">
        <v>28</v>
      </c>
      <c r="BQ4" s="110" t="s">
        <v>29</v>
      </c>
    </row>
    <row r="5" spans="1:239" ht="19.5" customHeight="1" x14ac:dyDescent="0.35">
      <c r="A5" s="63"/>
      <c r="B5" s="66"/>
      <c r="C5" s="67"/>
      <c r="D5" s="69"/>
      <c r="E5" s="69"/>
      <c r="F5" s="71"/>
      <c r="G5" s="9" t="s">
        <v>30</v>
      </c>
      <c r="H5" s="9" t="s">
        <v>31</v>
      </c>
      <c r="I5" s="10" t="s">
        <v>32</v>
      </c>
      <c r="J5" s="11">
        <v>1</v>
      </c>
      <c r="K5" s="11">
        <v>2</v>
      </c>
      <c r="L5" s="11">
        <v>3</v>
      </c>
      <c r="M5" s="11">
        <v>4</v>
      </c>
      <c r="N5" s="11">
        <v>5</v>
      </c>
      <c r="O5" s="11">
        <v>6</v>
      </c>
      <c r="P5" s="11">
        <v>7</v>
      </c>
      <c r="Q5" s="11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1">
        <v>14</v>
      </c>
      <c r="X5" s="11">
        <v>15</v>
      </c>
      <c r="Y5" s="11"/>
      <c r="Z5" s="114">
        <v>43709</v>
      </c>
      <c r="AA5" s="114">
        <v>43710</v>
      </c>
      <c r="AB5" s="114">
        <v>43711</v>
      </c>
      <c r="AC5" s="114">
        <v>43712</v>
      </c>
      <c r="AD5" s="114">
        <v>43713</v>
      </c>
      <c r="AE5" s="114">
        <v>43714</v>
      </c>
      <c r="AF5" s="114">
        <v>43715</v>
      </c>
      <c r="AG5" s="114">
        <v>43716</v>
      </c>
      <c r="AH5" s="114">
        <v>43717</v>
      </c>
      <c r="AI5" s="114">
        <v>43718</v>
      </c>
      <c r="AJ5" s="114">
        <v>43719</v>
      </c>
      <c r="AK5" s="114">
        <v>43720</v>
      </c>
      <c r="AL5" s="114">
        <v>43721</v>
      </c>
      <c r="AM5" s="114">
        <v>43722</v>
      </c>
      <c r="AN5" s="114">
        <v>43723</v>
      </c>
      <c r="AO5" s="114">
        <v>43724</v>
      </c>
      <c r="AP5" s="114">
        <v>43725</v>
      </c>
      <c r="AQ5" s="114">
        <v>43726</v>
      </c>
      <c r="AR5" s="114">
        <v>43727</v>
      </c>
      <c r="AS5" s="114">
        <v>43728</v>
      </c>
      <c r="AT5" s="114">
        <v>43729</v>
      </c>
      <c r="AU5" s="114">
        <v>43730</v>
      </c>
      <c r="AV5" s="114">
        <v>43731</v>
      </c>
      <c r="AW5" s="114">
        <v>43732</v>
      </c>
      <c r="AX5" s="114">
        <v>43733</v>
      </c>
      <c r="AY5" s="114">
        <v>43734</v>
      </c>
      <c r="AZ5" s="114">
        <v>43735</v>
      </c>
      <c r="BA5" s="114">
        <v>43736</v>
      </c>
      <c r="BB5" s="114">
        <v>43737</v>
      </c>
      <c r="BC5" s="114">
        <v>43738</v>
      </c>
      <c r="BD5" s="114"/>
      <c r="BE5" s="56" t="s">
        <v>33</v>
      </c>
      <c r="BF5" s="56" t="s">
        <v>30</v>
      </c>
      <c r="BG5" s="60"/>
      <c r="BH5" s="60"/>
      <c r="BI5" s="75"/>
      <c r="BJ5" s="60"/>
      <c r="BK5" s="60"/>
      <c r="BL5" s="60"/>
      <c r="BM5" s="60"/>
      <c r="BN5" s="60"/>
      <c r="BO5" s="60"/>
      <c r="BP5" s="60"/>
      <c r="BQ5" s="60"/>
    </row>
    <row r="6" spans="1:239" s="35" customFormat="1" ht="20.149999999999999" customHeight="1" x14ac:dyDescent="0.35">
      <c r="A6" s="12"/>
      <c r="B6" s="13"/>
      <c r="C6" s="14"/>
      <c r="D6" s="15" t="s">
        <v>34</v>
      </c>
      <c r="E6" s="16" t="s">
        <v>64</v>
      </c>
      <c r="F6" s="17" t="s">
        <v>53</v>
      </c>
      <c r="G6" s="18" t="s">
        <v>35</v>
      </c>
      <c r="H6" s="19"/>
      <c r="I6" s="19">
        <f>60000/G1*G1</f>
        <v>60000</v>
      </c>
      <c r="J6" s="1"/>
      <c r="K6" s="20"/>
      <c r="L6" s="21"/>
      <c r="M6" s="1"/>
      <c r="N6" s="1"/>
      <c r="O6" s="1"/>
      <c r="P6" s="1"/>
      <c r="Q6" s="1"/>
      <c r="R6" s="21"/>
      <c r="S6" s="21"/>
      <c r="T6" s="1"/>
      <c r="U6" s="1"/>
      <c r="V6" s="1"/>
      <c r="W6" s="22"/>
      <c r="X6" s="22"/>
      <c r="Y6" s="23"/>
      <c r="Z6" s="1">
        <v>10</v>
      </c>
      <c r="AA6" s="40"/>
      <c r="AB6" s="23"/>
      <c r="AC6" s="1">
        <v>10</v>
      </c>
      <c r="AD6" s="1">
        <v>10</v>
      </c>
      <c r="AE6" s="1">
        <v>10</v>
      </c>
      <c r="AF6" s="1">
        <v>10</v>
      </c>
      <c r="AG6" s="1">
        <v>10</v>
      </c>
      <c r="AH6" s="40"/>
      <c r="AI6" s="23"/>
      <c r="AJ6" s="22">
        <v>10</v>
      </c>
      <c r="AK6" s="22">
        <v>10</v>
      </c>
      <c r="AL6" s="22">
        <v>10</v>
      </c>
      <c r="AM6" s="22">
        <v>10</v>
      </c>
      <c r="AN6" s="22">
        <v>10</v>
      </c>
      <c r="AO6" s="1">
        <v>10</v>
      </c>
      <c r="AP6" s="40"/>
      <c r="AQ6" s="23"/>
      <c r="AR6" s="1">
        <v>10</v>
      </c>
      <c r="AS6" s="1">
        <v>10</v>
      </c>
      <c r="AT6" s="1">
        <v>10</v>
      </c>
      <c r="AU6" s="1">
        <v>10</v>
      </c>
      <c r="AV6" s="1">
        <v>10</v>
      </c>
      <c r="AW6" s="40"/>
      <c r="AX6" s="23"/>
      <c r="AY6" s="22">
        <v>10</v>
      </c>
      <c r="AZ6" s="22">
        <v>10</v>
      </c>
      <c r="BA6" s="22">
        <v>10</v>
      </c>
      <c r="BB6" s="22">
        <v>10</v>
      </c>
      <c r="BC6" s="22">
        <v>10</v>
      </c>
      <c r="BD6" s="23"/>
      <c r="BE6" s="24">
        <f>SUM(Z6:BD6)</f>
        <v>220</v>
      </c>
      <c r="BF6" s="25">
        <f>COUNTA(Z6:BD6)</f>
        <v>22</v>
      </c>
      <c r="BG6" s="26">
        <f>SUM(I6/G1*BF6)</f>
        <v>66000</v>
      </c>
      <c r="BH6" s="27"/>
      <c r="BI6" s="27"/>
      <c r="BJ6" s="27"/>
      <c r="BK6" s="28">
        <f>SUM(BG6-BH6-BI6+BJ6)</f>
        <v>66000</v>
      </c>
      <c r="BL6" s="29">
        <f>SUM(J6:Y6)</f>
        <v>0</v>
      </c>
      <c r="BM6" s="30"/>
      <c r="BN6" s="31">
        <f>SUM(BL6,BM6)</f>
        <v>0</v>
      </c>
      <c r="BO6" s="32">
        <f>SUM(BK6-BN6)</f>
        <v>66000</v>
      </c>
      <c r="BP6" s="33">
        <v>13000</v>
      </c>
      <c r="BQ6" s="34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</row>
    <row r="7" spans="1:239" s="35" customFormat="1" ht="20.149999999999999" customHeight="1" x14ac:dyDescent="0.35">
      <c r="A7" s="12"/>
      <c r="B7" s="13"/>
      <c r="C7" s="14"/>
      <c r="D7" s="15" t="s">
        <v>36</v>
      </c>
      <c r="E7" s="16" t="s">
        <v>37</v>
      </c>
      <c r="F7" s="17" t="s">
        <v>54</v>
      </c>
      <c r="G7" s="18" t="s">
        <v>38</v>
      </c>
      <c r="H7" s="19"/>
      <c r="I7" s="19">
        <f>35000/G3*G3</f>
        <v>35000</v>
      </c>
      <c r="J7" s="1"/>
      <c r="K7" s="21"/>
      <c r="L7" s="21"/>
      <c r="M7" s="1"/>
      <c r="N7" s="1"/>
      <c r="O7" s="1"/>
      <c r="P7" s="22"/>
      <c r="Q7" s="22"/>
      <c r="R7" s="21"/>
      <c r="S7" s="21"/>
      <c r="T7" s="22"/>
      <c r="U7" s="22"/>
      <c r="V7" s="1"/>
      <c r="W7" s="22"/>
      <c r="X7" s="22"/>
      <c r="Y7" s="23"/>
      <c r="Z7" s="1">
        <v>10</v>
      </c>
      <c r="AA7" s="40">
        <v>10</v>
      </c>
      <c r="AB7" s="23"/>
      <c r="AC7" s="1"/>
      <c r="AD7" s="1">
        <v>10</v>
      </c>
      <c r="AE7" s="1">
        <v>10</v>
      </c>
      <c r="AF7" s="22"/>
      <c r="AG7" s="22"/>
      <c r="AH7" s="40">
        <v>10</v>
      </c>
      <c r="AI7" s="23">
        <v>10</v>
      </c>
      <c r="AJ7" s="22"/>
      <c r="AK7" s="22"/>
      <c r="AL7" s="22">
        <v>10</v>
      </c>
      <c r="AM7" s="22">
        <v>10</v>
      </c>
      <c r="AN7" s="22"/>
      <c r="AO7" s="1">
        <v>10</v>
      </c>
      <c r="AP7" s="40">
        <v>10</v>
      </c>
      <c r="AQ7" s="23"/>
      <c r="AR7" s="1"/>
      <c r="AS7" s="1">
        <v>10</v>
      </c>
      <c r="AT7" s="1">
        <v>10</v>
      </c>
      <c r="AU7" s="22"/>
      <c r="AV7" s="22"/>
      <c r="AW7" s="40">
        <v>10</v>
      </c>
      <c r="AX7" s="23">
        <v>10</v>
      </c>
      <c r="AY7" s="22"/>
      <c r="AZ7" s="22"/>
      <c r="BA7" s="22">
        <v>10</v>
      </c>
      <c r="BB7" s="22">
        <v>10</v>
      </c>
      <c r="BC7" s="22"/>
      <c r="BD7" s="23"/>
      <c r="BE7" s="24">
        <f>SUM(Z7:BD7)</f>
        <v>160</v>
      </c>
      <c r="BF7" s="25">
        <f>COUNTA(Z7:BD7)</f>
        <v>16</v>
      </c>
      <c r="BG7" s="36">
        <f>SUM(2333*BF7)</f>
        <v>37328</v>
      </c>
      <c r="BH7" s="37"/>
      <c r="BI7" s="27"/>
      <c r="BJ7" s="37"/>
      <c r="BK7" s="28">
        <f t="shared" ref="BK7:BK18" si="1">SUM(BG7-BH7-BI7+BJ7)</f>
        <v>37328</v>
      </c>
      <c r="BL7" s="29">
        <f>SUM(J7:Y7)</f>
        <v>0</v>
      </c>
      <c r="BM7" s="30"/>
      <c r="BN7" s="31">
        <f t="shared" ref="BN7:BN19" si="2">SUM(BL7,BM7)</f>
        <v>0</v>
      </c>
      <c r="BO7" s="38">
        <f t="shared" ref="BO7:BO19" si="3">SUM(BK7-BN7)</f>
        <v>37328</v>
      </c>
      <c r="BP7" s="33"/>
      <c r="BQ7" s="34">
        <v>41350</v>
      </c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</row>
    <row r="8" spans="1:239" s="35" customFormat="1" ht="20.149999999999999" customHeight="1" x14ac:dyDescent="0.35">
      <c r="A8" s="12"/>
      <c r="B8" s="13"/>
      <c r="C8" s="14"/>
      <c r="D8" s="15" t="s">
        <v>39</v>
      </c>
      <c r="E8" s="16" t="s">
        <v>37</v>
      </c>
      <c r="F8" s="17" t="s">
        <v>55</v>
      </c>
      <c r="G8" s="18" t="s">
        <v>38</v>
      </c>
      <c r="H8" s="19"/>
      <c r="I8" s="19">
        <f>35000/G3*G3</f>
        <v>35000</v>
      </c>
      <c r="J8" s="1"/>
      <c r="K8" s="21"/>
      <c r="L8" s="21"/>
      <c r="M8" s="1"/>
      <c r="N8" s="1"/>
      <c r="O8" s="1"/>
      <c r="P8" s="1"/>
      <c r="Q8" s="1"/>
      <c r="R8" s="20"/>
      <c r="S8" s="20"/>
      <c r="T8" s="1"/>
      <c r="U8" s="1"/>
      <c r="V8" s="22"/>
      <c r="W8" s="22"/>
      <c r="X8" s="22"/>
      <c r="Y8" s="23"/>
      <c r="Z8" s="1"/>
      <c r="AA8" s="40"/>
      <c r="AB8" s="23">
        <v>10</v>
      </c>
      <c r="AC8" s="1">
        <v>10</v>
      </c>
      <c r="AD8" s="1"/>
      <c r="AE8" s="1"/>
      <c r="AF8" s="22">
        <v>10</v>
      </c>
      <c r="AG8" s="22">
        <v>10</v>
      </c>
      <c r="AH8" s="40"/>
      <c r="AI8" s="23"/>
      <c r="AJ8" s="22">
        <v>10</v>
      </c>
      <c r="AK8" s="22">
        <v>10</v>
      </c>
      <c r="AL8" s="22"/>
      <c r="AM8" s="22"/>
      <c r="AN8" s="22">
        <v>10</v>
      </c>
      <c r="AO8" s="1"/>
      <c r="AP8" s="40"/>
      <c r="AQ8" s="23">
        <v>10</v>
      </c>
      <c r="AR8" s="1">
        <v>10</v>
      </c>
      <c r="AS8" s="1"/>
      <c r="AT8" s="1"/>
      <c r="AU8" s="22">
        <v>10</v>
      </c>
      <c r="AV8" s="22">
        <v>10</v>
      </c>
      <c r="AW8" s="40"/>
      <c r="AX8" s="23"/>
      <c r="AY8" s="22">
        <v>10</v>
      </c>
      <c r="AZ8" s="22">
        <v>10</v>
      </c>
      <c r="BA8" s="22"/>
      <c r="BB8" s="22"/>
      <c r="BC8" s="22">
        <v>10</v>
      </c>
      <c r="BD8" s="23"/>
      <c r="BE8" s="24">
        <f>SUM(Z8:BD8)</f>
        <v>140</v>
      </c>
      <c r="BF8" s="25">
        <f>COUNTA(Z8:BD8)</f>
        <v>14</v>
      </c>
      <c r="BG8" s="36">
        <f>SUM(2333*BF8)</f>
        <v>32662</v>
      </c>
      <c r="BH8" s="37"/>
      <c r="BI8" s="27"/>
      <c r="BJ8" s="37"/>
      <c r="BK8" s="28">
        <f t="shared" si="1"/>
        <v>32662</v>
      </c>
      <c r="BL8" s="29">
        <f t="shared" ref="BL8" si="4">SUM(J8:Y8)</f>
        <v>0</v>
      </c>
      <c r="BM8" s="30"/>
      <c r="BN8" s="31">
        <f t="shared" si="2"/>
        <v>0</v>
      </c>
      <c r="BO8" s="38">
        <f t="shared" si="3"/>
        <v>32662</v>
      </c>
      <c r="BP8" s="33"/>
      <c r="BQ8" s="34">
        <v>41350</v>
      </c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</row>
    <row r="9" spans="1:239" s="35" customFormat="1" ht="20.149999999999999" customHeight="1" x14ac:dyDescent="0.35">
      <c r="A9" s="12"/>
      <c r="B9" s="13"/>
      <c r="C9" s="14"/>
      <c r="D9" s="15" t="s">
        <v>3</v>
      </c>
      <c r="E9" s="92" t="s">
        <v>52</v>
      </c>
      <c r="F9" s="93" t="s">
        <v>56</v>
      </c>
      <c r="G9" s="94" t="s">
        <v>38</v>
      </c>
      <c r="H9" s="95">
        <v>160</v>
      </c>
      <c r="I9" s="95"/>
      <c r="J9" s="96"/>
      <c r="K9" s="96"/>
      <c r="L9" s="96"/>
      <c r="M9" s="96"/>
      <c r="N9" s="96"/>
      <c r="O9" s="96"/>
      <c r="P9" s="97"/>
      <c r="Q9" s="97"/>
      <c r="R9" s="97"/>
      <c r="S9" s="97"/>
      <c r="T9" s="97"/>
      <c r="U9" s="97"/>
      <c r="V9" s="97"/>
      <c r="W9" s="97"/>
      <c r="X9" s="97"/>
      <c r="Y9" s="98"/>
      <c r="Z9" s="96"/>
      <c r="AA9" s="97">
        <v>11</v>
      </c>
      <c r="AB9" s="98"/>
      <c r="AC9" s="96"/>
      <c r="AD9" s="97">
        <v>11</v>
      </c>
      <c r="AE9" s="98"/>
      <c r="AF9" s="96"/>
      <c r="AG9" s="97">
        <v>11</v>
      </c>
      <c r="AH9" s="98"/>
      <c r="AI9" s="96"/>
      <c r="AJ9" s="97">
        <v>11</v>
      </c>
      <c r="AK9" s="98"/>
      <c r="AL9" s="96"/>
      <c r="AM9" s="97">
        <v>11</v>
      </c>
      <c r="AN9" s="98"/>
      <c r="AO9" s="96"/>
      <c r="AP9" s="97">
        <v>11</v>
      </c>
      <c r="AQ9" s="98"/>
      <c r="AR9" s="96"/>
      <c r="AS9" s="97">
        <v>11</v>
      </c>
      <c r="AT9" s="98"/>
      <c r="AU9" s="96"/>
      <c r="AV9" s="97">
        <v>11</v>
      </c>
      <c r="AW9" s="98"/>
      <c r="AX9" s="96"/>
      <c r="AY9" s="97">
        <v>11</v>
      </c>
      <c r="AZ9" s="98"/>
      <c r="BA9" s="96"/>
      <c r="BB9" s="97">
        <v>11</v>
      </c>
      <c r="BC9" s="98"/>
      <c r="BD9" s="98"/>
      <c r="BE9" s="99">
        <f>SUM(Z9:BD9)</f>
        <v>110</v>
      </c>
      <c r="BF9" s="100">
        <f>COUNTA(Z9:BD9)</f>
        <v>10</v>
      </c>
      <c r="BG9" s="101">
        <f>H9*BE9</f>
        <v>17600</v>
      </c>
      <c r="BH9" s="102"/>
      <c r="BI9" s="103"/>
      <c r="BJ9" s="102"/>
      <c r="BK9" s="103">
        <f t="shared" si="1"/>
        <v>17600</v>
      </c>
      <c r="BL9" s="104">
        <f>SUM(J9:Y9)</f>
        <v>0</v>
      </c>
      <c r="BM9" s="105"/>
      <c r="BN9" s="106">
        <f t="shared" si="2"/>
        <v>0</v>
      </c>
      <c r="BO9" s="107">
        <f t="shared" si="3"/>
        <v>17600</v>
      </c>
      <c r="BP9" s="108">
        <v>6500</v>
      </c>
      <c r="BQ9" s="109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</row>
    <row r="10" spans="1:239" s="35" customFormat="1" ht="20.149999999999999" customHeight="1" x14ac:dyDescent="0.35">
      <c r="A10" s="12"/>
      <c r="B10" s="13"/>
      <c r="C10" s="14"/>
      <c r="D10" s="15" t="s">
        <v>40</v>
      </c>
      <c r="E10" s="92" t="s">
        <v>52</v>
      </c>
      <c r="F10" s="93" t="s">
        <v>57</v>
      </c>
      <c r="G10" s="94" t="s">
        <v>38</v>
      </c>
      <c r="H10" s="95">
        <v>160</v>
      </c>
      <c r="I10" s="95"/>
      <c r="J10" s="96"/>
      <c r="K10" s="96"/>
      <c r="L10" s="96"/>
      <c r="M10" s="96"/>
      <c r="N10" s="96"/>
      <c r="O10" s="96"/>
      <c r="P10" s="96"/>
      <c r="Q10" s="97"/>
      <c r="R10" s="97"/>
      <c r="S10" s="97"/>
      <c r="T10" s="97"/>
      <c r="U10" s="97"/>
      <c r="V10" s="97"/>
      <c r="W10" s="97"/>
      <c r="X10" s="97"/>
      <c r="Y10" s="98"/>
      <c r="Z10" s="96"/>
      <c r="AA10" s="97"/>
      <c r="AB10" s="98">
        <v>11</v>
      </c>
      <c r="AC10" s="96"/>
      <c r="AD10" s="97"/>
      <c r="AE10" s="98">
        <v>11</v>
      </c>
      <c r="AF10" s="96"/>
      <c r="AG10" s="97"/>
      <c r="AH10" s="98">
        <v>11</v>
      </c>
      <c r="AI10" s="96"/>
      <c r="AJ10" s="97"/>
      <c r="AK10" s="98">
        <v>11</v>
      </c>
      <c r="AL10" s="96"/>
      <c r="AM10" s="97"/>
      <c r="AN10" s="98">
        <v>11</v>
      </c>
      <c r="AO10" s="96"/>
      <c r="AP10" s="97"/>
      <c r="AQ10" s="98">
        <v>11</v>
      </c>
      <c r="AR10" s="96"/>
      <c r="AS10" s="97"/>
      <c r="AT10" s="98">
        <v>11</v>
      </c>
      <c r="AU10" s="96"/>
      <c r="AV10" s="97"/>
      <c r="AW10" s="98">
        <v>11</v>
      </c>
      <c r="AX10" s="96"/>
      <c r="AY10" s="97"/>
      <c r="AZ10" s="98">
        <v>11</v>
      </c>
      <c r="BA10" s="96"/>
      <c r="BB10" s="97"/>
      <c r="BC10" s="98">
        <v>11</v>
      </c>
      <c r="BD10" s="98"/>
      <c r="BE10" s="99">
        <f>SUM(Z10:BD10)</f>
        <v>110</v>
      </c>
      <c r="BF10" s="100">
        <f>COUNTA(Z10:BD10)</f>
        <v>10</v>
      </c>
      <c r="BG10" s="101">
        <f>H10*BE10</f>
        <v>17600</v>
      </c>
      <c r="BH10" s="102"/>
      <c r="BI10" s="103"/>
      <c r="BJ10" s="102"/>
      <c r="BK10" s="103">
        <f t="shared" si="1"/>
        <v>17600</v>
      </c>
      <c r="BL10" s="104">
        <f>SUM(J10:Y10)</f>
        <v>0</v>
      </c>
      <c r="BM10" s="105"/>
      <c r="BN10" s="106">
        <f t="shared" si="2"/>
        <v>0</v>
      </c>
      <c r="BO10" s="107">
        <f t="shared" si="3"/>
        <v>17600</v>
      </c>
      <c r="BP10" s="108"/>
      <c r="BQ10" s="109">
        <v>49500</v>
      </c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</row>
    <row r="11" spans="1:239" s="35" customFormat="1" ht="20.149999999999999" customHeight="1" x14ac:dyDescent="0.35">
      <c r="A11" s="12"/>
      <c r="B11" s="13"/>
      <c r="C11" s="14"/>
      <c r="D11" s="15" t="s">
        <v>41</v>
      </c>
      <c r="E11" s="92" t="s">
        <v>52</v>
      </c>
      <c r="F11" s="93" t="s">
        <v>58</v>
      </c>
      <c r="G11" s="94" t="s">
        <v>38</v>
      </c>
      <c r="H11" s="95">
        <v>160</v>
      </c>
      <c r="I11" s="95"/>
      <c r="J11" s="96"/>
      <c r="K11" s="96"/>
      <c r="L11" s="96"/>
      <c r="M11" s="96"/>
      <c r="N11" s="96"/>
      <c r="O11" s="96"/>
      <c r="P11" s="97"/>
      <c r="Q11" s="97"/>
      <c r="R11" s="97"/>
      <c r="S11" s="97"/>
      <c r="T11" s="97"/>
      <c r="U11" s="97"/>
      <c r="V11" s="97"/>
      <c r="W11" s="97"/>
      <c r="X11" s="97"/>
      <c r="Y11" s="98"/>
      <c r="Z11" s="96">
        <v>14</v>
      </c>
      <c r="AA11" s="97"/>
      <c r="AB11" s="98"/>
      <c r="AC11" s="96">
        <v>14</v>
      </c>
      <c r="AD11" s="97"/>
      <c r="AE11" s="98"/>
      <c r="AF11" s="96">
        <v>14</v>
      </c>
      <c r="AG11" s="97"/>
      <c r="AH11" s="98"/>
      <c r="AI11" s="96">
        <v>14</v>
      </c>
      <c r="AJ11" s="97"/>
      <c r="AK11" s="98"/>
      <c r="AL11" s="96">
        <v>14</v>
      </c>
      <c r="AM11" s="97"/>
      <c r="AN11" s="98"/>
      <c r="AO11" s="96">
        <v>14</v>
      </c>
      <c r="AP11" s="97"/>
      <c r="AQ11" s="98"/>
      <c r="AR11" s="96">
        <v>14</v>
      </c>
      <c r="AS11" s="97"/>
      <c r="AT11" s="98"/>
      <c r="AU11" s="96">
        <v>14</v>
      </c>
      <c r="AV11" s="97"/>
      <c r="AW11" s="98"/>
      <c r="AX11" s="96">
        <v>14</v>
      </c>
      <c r="AY11" s="97"/>
      <c r="AZ11" s="98"/>
      <c r="BA11" s="96">
        <v>14</v>
      </c>
      <c r="BB11" s="97"/>
      <c r="BC11" s="98"/>
      <c r="BD11" s="98"/>
      <c r="BE11" s="99">
        <f t="shared" ref="BE11" si="5">SUM(Z11:BD11)</f>
        <v>140</v>
      </c>
      <c r="BF11" s="100">
        <f>COUNTA(Z11:BD11)</f>
        <v>10</v>
      </c>
      <c r="BG11" s="101">
        <f>H11*BE11</f>
        <v>22400</v>
      </c>
      <c r="BH11" s="102"/>
      <c r="BI11" s="103"/>
      <c r="BJ11" s="102"/>
      <c r="BK11" s="103">
        <f t="shared" si="1"/>
        <v>22400</v>
      </c>
      <c r="BL11" s="104">
        <f>SUM(J11:Y11)</f>
        <v>0</v>
      </c>
      <c r="BM11" s="105"/>
      <c r="BN11" s="106">
        <f t="shared" si="2"/>
        <v>0</v>
      </c>
      <c r="BO11" s="107">
        <f t="shared" si="3"/>
        <v>22400</v>
      </c>
      <c r="BP11" s="108"/>
      <c r="BQ11" s="109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</row>
    <row r="12" spans="1:239" s="35" customFormat="1" ht="20.149999999999999" customHeight="1" x14ac:dyDescent="0.35">
      <c r="A12" s="12"/>
      <c r="B12" s="13"/>
      <c r="C12" s="14"/>
      <c r="D12" s="15" t="s">
        <v>2</v>
      </c>
      <c r="E12" s="16" t="s">
        <v>42</v>
      </c>
      <c r="F12" s="17" t="s">
        <v>59</v>
      </c>
      <c r="G12" s="18" t="s">
        <v>38</v>
      </c>
      <c r="H12" s="19">
        <v>150</v>
      </c>
      <c r="I12" s="19"/>
      <c r="J12" s="1"/>
      <c r="K12" s="21"/>
      <c r="L12" s="21"/>
      <c r="M12" s="1"/>
      <c r="N12" s="1"/>
      <c r="O12" s="1"/>
      <c r="P12" s="22"/>
      <c r="Q12" s="22"/>
      <c r="R12" s="20"/>
      <c r="S12" s="20"/>
      <c r="T12" s="22"/>
      <c r="U12" s="22"/>
      <c r="V12" s="22"/>
      <c r="W12" s="22"/>
      <c r="X12" s="22"/>
      <c r="Y12" s="23"/>
      <c r="Z12" s="1"/>
      <c r="AA12" s="40"/>
      <c r="AB12" s="23">
        <v>11</v>
      </c>
      <c r="AC12" s="1">
        <v>14</v>
      </c>
      <c r="AD12" s="1"/>
      <c r="AE12" s="1">
        <v>10</v>
      </c>
      <c r="AF12" s="22">
        <v>14</v>
      </c>
      <c r="AG12" s="22">
        <v>11</v>
      </c>
      <c r="AH12" s="40"/>
      <c r="AI12" s="23"/>
      <c r="AJ12" s="22">
        <v>14</v>
      </c>
      <c r="AK12" s="22">
        <v>14</v>
      </c>
      <c r="AL12" s="22"/>
      <c r="AM12" s="22"/>
      <c r="AN12" s="22">
        <v>14</v>
      </c>
      <c r="AO12" s="1"/>
      <c r="AP12" s="40"/>
      <c r="AQ12" s="23">
        <v>11</v>
      </c>
      <c r="AR12" s="1">
        <v>14</v>
      </c>
      <c r="AS12" s="1"/>
      <c r="AT12" s="1">
        <v>10</v>
      </c>
      <c r="AU12" s="22">
        <v>14</v>
      </c>
      <c r="AV12" s="22">
        <v>11</v>
      </c>
      <c r="AW12" s="40"/>
      <c r="AX12" s="23"/>
      <c r="AY12" s="22">
        <v>14</v>
      </c>
      <c r="AZ12" s="22">
        <v>14</v>
      </c>
      <c r="BA12" s="22"/>
      <c r="BB12" s="22"/>
      <c r="BC12" s="22">
        <v>14</v>
      </c>
      <c r="BD12" s="23"/>
      <c r="BE12" s="24">
        <f>SUM(Z12:BD12)</f>
        <v>204</v>
      </c>
      <c r="BF12" s="25">
        <f>COUNTA(Z12:BD12)</f>
        <v>16</v>
      </c>
      <c r="BG12" s="36">
        <f>H12*BE12</f>
        <v>30600</v>
      </c>
      <c r="BH12" s="37"/>
      <c r="BI12" s="27"/>
      <c r="BJ12" s="37"/>
      <c r="BK12" s="28">
        <f t="shared" si="1"/>
        <v>30600</v>
      </c>
      <c r="BL12" s="29">
        <f>SUM(J12:Y12)</f>
        <v>0</v>
      </c>
      <c r="BM12" s="30"/>
      <c r="BN12" s="31">
        <f t="shared" si="2"/>
        <v>0</v>
      </c>
      <c r="BO12" s="32">
        <f t="shared" si="3"/>
        <v>30600</v>
      </c>
      <c r="BP12" s="33">
        <v>6500</v>
      </c>
      <c r="BQ12" s="34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</row>
    <row r="13" spans="1:239" s="35" customFormat="1" ht="20.149999999999999" customHeight="1" x14ac:dyDescent="0.35">
      <c r="A13" s="12"/>
      <c r="B13" s="13"/>
      <c r="C13" s="14"/>
      <c r="D13" s="15" t="s">
        <v>43</v>
      </c>
      <c r="E13" s="16" t="s">
        <v>42</v>
      </c>
      <c r="F13" s="17" t="s">
        <v>60</v>
      </c>
      <c r="G13" s="18" t="s">
        <v>35</v>
      </c>
      <c r="H13" s="19">
        <v>170</v>
      </c>
      <c r="I13" s="19"/>
      <c r="J13" s="1"/>
      <c r="K13" s="21"/>
      <c r="L13" s="21"/>
      <c r="M13" s="1"/>
      <c r="N13" s="1"/>
      <c r="O13" s="1"/>
      <c r="P13" s="22"/>
      <c r="Q13" s="22"/>
      <c r="R13" s="20"/>
      <c r="S13" s="20"/>
      <c r="T13" s="22"/>
      <c r="U13" s="22"/>
      <c r="V13" s="22"/>
      <c r="W13" s="22"/>
      <c r="X13" s="22"/>
      <c r="Y13" s="23"/>
      <c r="Z13" s="1">
        <v>14</v>
      </c>
      <c r="AA13" s="40"/>
      <c r="AB13" s="23"/>
      <c r="AC13" s="1">
        <v>10</v>
      </c>
      <c r="AD13" s="1"/>
      <c r="AE13" s="1">
        <v>14</v>
      </c>
      <c r="AF13" s="22">
        <v>10</v>
      </c>
      <c r="AG13" s="22"/>
      <c r="AH13" s="40"/>
      <c r="AI13" s="23"/>
      <c r="AJ13" s="22">
        <v>10</v>
      </c>
      <c r="AK13" s="22">
        <v>10</v>
      </c>
      <c r="AL13" s="22">
        <v>10</v>
      </c>
      <c r="AM13" s="22">
        <v>10</v>
      </c>
      <c r="AN13" s="22">
        <v>10</v>
      </c>
      <c r="AO13" s="1">
        <v>14</v>
      </c>
      <c r="AP13" s="40"/>
      <c r="AQ13" s="23"/>
      <c r="AR13" s="1">
        <v>10</v>
      </c>
      <c r="AS13" s="1"/>
      <c r="AT13" s="1">
        <v>14</v>
      </c>
      <c r="AU13" s="22">
        <v>10</v>
      </c>
      <c r="AV13" s="22"/>
      <c r="AW13" s="40"/>
      <c r="AX13" s="23"/>
      <c r="AY13" s="22">
        <v>10</v>
      </c>
      <c r="AZ13" s="22">
        <v>10</v>
      </c>
      <c r="BA13" s="22">
        <v>10</v>
      </c>
      <c r="BB13" s="22">
        <v>10</v>
      </c>
      <c r="BC13" s="22">
        <v>10</v>
      </c>
      <c r="BD13" s="23"/>
      <c r="BE13" s="24">
        <f>SUM(Z13:BD13)</f>
        <v>196</v>
      </c>
      <c r="BF13" s="25">
        <f>COUNTA(Z13:BD13)</f>
        <v>18</v>
      </c>
      <c r="BG13" s="36">
        <f>H13*BE13</f>
        <v>33320</v>
      </c>
      <c r="BH13" s="37"/>
      <c r="BI13" s="27"/>
      <c r="BJ13" s="37"/>
      <c r="BK13" s="28">
        <f t="shared" si="1"/>
        <v>33320</v>
      </c>
      <c r="BL13" s="29">
        <v>16660</v>
      </c>
      <c r="BM13" s="30"/>
      <c r="BN13" s="31">
        <f t="shared" si="2"/>
        <v>16660</v>
      </c>
      <c r="BO13" s="32">
        <f t="shared" si="3"/>
        <v>16660</v>
      </c>
      <c r="BP13" s="33"/>
      <c r="BQ13" s="34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</row>
    <row r="14" spans="1:239" s="35" customFormat="1" ht="20.149999999999999" customHeight="1" x14ac:dyDescent="0.35">
      <c r="A14" s="12"/>
      <c r="B14" s="13"/>
      <c r="C14" s="14"/>
      <c r="D14" s="15" t="s">
        <v>44</v>
      </c>
      <c r="E14" s="16" t="s">
        <v>47</v>
      </c>
      <c r="F14" s="17" t="s">
        <v>61</v>
      </c>
      <c r="G14" s="18" t="s">
        <v>48</v>
      </c>
      <c r="H14" s="19">
        <v>130</v>
      </c>
      <c r="I14" s="19"/>
      <c r="J14" s="1"/>
      <c r="K14" s="21"/>
      <c r="L14" s="21"/>
      <c r="M14" s="1"/>
      <c r="N14" s="1"/>
      <c r="O14" s="1"/>
      <c r="P14" s="1"/>
      <c r="Q14" s="1"/>
      <c r="R14" s="21"/>
      <c r="S14" s="21"/>
      <c r="T14" s="22"/>
      <c r="U14" s="22"/>
      <c r="V14" s="22"/>
      <c r="W14" s="22"/>
      <c r="X14" s="22"/>
      <c r="Y14" s="23"/>
      <c r="Z14" s="1">
        <v>10</v>
      </c>
      <c r="AA14" s="40">
        <v>11</v>
      </c>
      <c r="AB14" s="23">
        <v>11</v>
      </c>
      <c r="AC14" s="1">
        <v>10</v>
      </c>
      <c r="AD14" s="1">
        <v>10</v>
      </c>
      <c r="AE14" s="1">
        <v>10</v>
      </c>
      <c r="AF14" s="1">
        <v>10</v>
      </c>
      <c r="AG14" s="1">
        <v>11</v>
      </c>
      <c r="AH14" s="40"/>
      <c r="AI14" s="23"/>
      <c r="AJ14" s="22">
        <v>10</v>
      </c>
      <c r="AK14" s="22">
        <v>10</v>
      </c>
      <c r="AL14" s="22">
        <v>10</v>
      </c>
      <c r="AM14" s="22">
        <v>10</v>
      </c>
      <c r="AN14" s="22">
        <v>10</v>
      </c>
      <c r="AO14" s="1">
        <v>10</v>
      </c>
      <c r="AP14" s="40">
        <v>11</v>
      </c>
      <c r="AQ14" s="23">
        <v>11</v>
      </c>
      <c r="AR14" s="1">
        <v>10</v>
      </c>
      <c r="AS14" s="1">
        <v>10</v>
      </c>
      <c r="AT14" s="1">
        <v>10</v>
      </c>
      <c r="AU14" s="1">
        <v>10</v>
      </c>
      <c r="AV14" s="1">
        <v>11</v>
      </c>
      <c r="AW14" s="40"/>
      <c r="AX14" s="23"/>
      <c r="AY14" s="22">
        <v>10</v>
      </c>
      <c r="AZ14" s="22">
        <v>10</v>
      </c>
      <c r="BA14" s="22">
        <v>10</v>
      </c>
      <c r="BB14" s="22">
        <v>10</v>
      </c>
      <c r="BC14" s="22">
        <v>10</v>
      </c>
      <c r="BD14" s="23"/>
      <c r="BE14" s="24">
        <f>SUM(Z14:BD14)</f>
        <v>266</v>
      </c>
      <c r="BF14" s="25">
        <f>COUNTA(Z14:BD14)</f>
        <v>26</v>
      </c>
      <c r="BG14" s="36">
        <f>H14*BE14</f>
        <v>34580</v>
      </c>
      <c r="BH14" s="37"/>
      <c r="BI14" s="27"/>
      <c r="BJ14" s="37"/>
      <c r="BK14" s="28">
        <f t="shared" si="1"/>
        <v>34580</v>
      </c>
      <c r="BL14" s="29">
        <f>SUM(J14:Y14)</f>
        <v>0</v>
      </c>
      <c r="BM14" s="30"/>
      <c r="BN14" s="31">
        <f t="shared" si="2"/>
        <v>0</v>
      </c>
      <c r="BO14" s="32">
        <f t="shared" si="3"/>
        <v>34580</v>
      </c>
      <c r="BP14" s="33"/>
      <c r="BQ14" s="34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</row>
    <row r="15" spans="1:239" s="35" customFormat="1" ht="20.149999999999999" customHeight="1" x14ac:dyDescent="0.35">
      <c r="A15" s="12"/>
      <c r="B15" s="13"/>
      <c r="C15" s="14"/>
      <c r="D15" s="15" t="s">
        <v>45</v>
      </c>
      <c r="E15" s="16" t="s">
        <v>47</v>
      </c>
      <c r="F15" s="39" t="s">
        <v>62</v>
      </c>
      <c r="G15" s="18" t="s">
        <v>48</v>
      </c>
      <c r="H15" s="19">
        <v>130</v>
      </c>
      <c r="I15" s="19"/>
      <c r="J15" s="1"/>
      <c r="K15" s="20"/>
      <c r="L15" s="20"/>
      <c r="M15" s="1"/>
      <c r="N15" s="1"/>
      <c r="O15" s="1"/>
      <c r="P15" s="1"/>
      <c r="Q15" s="1"/>
      <c r="R15" s="21"/>
      <c r="S15" s="21"/>
      <c r="T15" s="22"/>
      <c r="U15" s="22"/>
      <c r="V15" s="22"/>
      <c r="W15" s="22"/>
      <c r="X15" s="22"/>
      <c r="Y15" s="23"/>
      <c r="Z15" s="1">
        <v>10</v>
      </c>
      <c r="AA15" s="40"/>
      <c r="AB15" s="23"/>
      <c r="AC15" s="1">
        <v>10</v>
      </c>
      <c r="AD15" s="1">
        <v>10</v>
      </c>
      <c r="AE15" s="1">
        <v>10</v>
      </c>
      <c r="AF15" s="1">
        <v>10</v>
      </c>
      <c r="AG15" s="1"/>
      <c r="AH15" s="40">
        <v>11</v>
      </c>
      <c r="AI15" s="23">
        <v>11</v>
      </c>
      <c r="AJ15" s="22">
        <v>10</v>
      </c>
      <c r="AK15" s="22">
        <v>10</v>
      </c>
      <c r="AL15" s="22">
        <v>10</v>
      </c>
      <c r="AM15" s="22">
        <v>10</v>
      </c>
      <c r="AN15" s="22">
        <v>10</v>
      </c>
      <c r="AO15" s="1">
        <v>10</v>
      </c>
      <c r="AP15" s="40"/>
      <c r="AQ15" s="23"/>
      <c r="AR15" s="1">
        <v>10</v>
      </c>
      <c r="AS15" s="1">
        <v>10</v>
      </c>
      <c r="AT15" s="1">
        <v>10</v>
      </c>
      <c r="AU15" s="1">
        <v>10</v>
      </c>
      <c r="AV15" s="1"/>
      <c r="AW15" s="40">
        <v>11</v>
      </c>
      <c r="AX15" s="23">
        <v>11</v>
      </c>
      <c r="AY15" s="22">
        <v>10</v>
      </c>
      <c r="AZ15" s="22">
        <v>10</v>
      </c>
      <c r="BA15" s="22">
        <v>10</v>
      </c>
      <c r="BB15" s="22">
        <v>10</v>
      </c>
      <c r="BC15" s="22">
        <v>10</v>
      </c>
      <c r="BD15" s="23"/>
      <c r="BE15" s="24">
        <f>SUM(Z15:BD15)</f>
        <v>244</v>
      </c>
      <c r="BF15" s="25">
        <f>COUNTA(Z15:BD15)</f>
        <v>24</v>
      </c>
      <c r="BG15" s="36">
        <f>H15*BE15</f>
        <v>31720</v>
      </c>
      <c r="BH15" s="37"/>
      <c r="BI15" s="27"/>
      <c r="BJ15" s="37"/>
      <c r="BK15" s="28">
        <f t="shared" si="1"/>
        <v>31720</v>
      </c>
      <c r="BL15" s="29">
        <f>SUM(J15:Y15)</f>
        <v>0</v>
      </c>
      <c r="BM15" s="30"/>
      <c r="BN15" s="31">
        <f t="shared" si="2"/>
        <v>0</v>
      </c>
      <c r="BO15" s="32">
        <f t="shared" si="3"/>
        <v>31720</v>
      </c>
      <c r="BP15" s="33"/>
      <c r="BQ15" s="34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</row>
    <row r="16" spans="1:239" s="35" customFormat="1" ht="20.149999999999999" customHeight="1" x14ac:dyDescent="0.35">
      <c r="A16" s="12"/>
      <c r="B16" s="13"/>
      <c r="C16" s="14"/>
      <c r="D16" s="15" t="s">
        <v>46</v>
      </c>
      <c r="E16" s="16"/>
      <c r="F16" s="39"/>
      <c r="G16" s="55"/>
      <c r="H16" s="19"/>
      <c r="I16" s="19"/>
      <c r="J16" s="1"/>
      <c r="K16" s="20"/>
      <c r="L16" s="20"/>
      <c r="M16" s="22"/>
      <c r="N16" s="22"/>
      <c r="O16" s="22"/>
      <c r="P16" s="22"/>
      <c r="Q16" s="22"/>
      <c r="R16" s="20"/>
      <c r="S16" s="20"/>
      <c r="T16" s="22"/>
      <c r="U16" s="22"/>
      <c r="V16" s="22"/>
      <c r="W16" s="22"/>
      <c r="X16" s="22"/>
      <c r="Y16" s="23"/>
      <c r="Z16" s="1"/>
      <c r="AA16" s="40"/>
      <c r="AB16" s="23"/>
      <c r="AC16" s="22"/>
      <c r="AD16" s="22"/>
      <c r="AE16" s="22"/>
      <c r="AF16" s="22"/>
      <c r="AG16" s="22"/>
      <c r="AH16" s="40"/>
      <c r="AI16" s="23"/>
      <c r="AJ16" s="22"/>
      <c r="AK16" s="22"/>
      <c r="AL16" s="22"/>
      <c r="AM16" s="22"/>
      <c r="AN16" s="22"/>
      <c r="AO16" s="1"/>
      <c r="AP16" s="40"/>
      <c r="AQ16" s="23"/>
      <c r="AR16" s="22"/>
      <c r="AS16" s="22"/>
      <c r="AT16" s="22"/>
      <c r="AU16" s="22"/>
      <c r="AV16" s="22"/>
      <c r="AW16" s="40"/>
      <c r="AX16" s="23"/>
      <c r="AY16" s="22"/>
      <c r="AZ16" s="22"/>
      <c r="BA16" s="22"/>
      <c r="BB16" s="22"/>
      <c r="BC16" s="22"/>
      <c r="BD16" s="23"/>
      <c r="BE16" s="24">
        <f>SUM(Z16:BD16)</f>
        <v>0</v>
      </c>
      <c r="BF16" s="25">
        <f>COUNTA(Z16:BD16)</f>
        <v>0</v>
      </c>
      <c r="BG16" s="36">
        <f>H16*BE16</f>
        <v>0</v>
      </c>
      <c r="BH16" s="37"/>
      <c r="BI16" s="27"/>
      <c r="BJ16" s="37"/>
      <c r="BK16" s="28">
        <f t="shared" si="1"/>
        <v>0</v>
      </c>
      <c r="BL16" s="29">
        <f>SUM(J16:Y16)</f>
        <v>0</v>
      </c>
      <c r="BM16" s="30"/>
      <c r="BN16" s="31">
        <f t="shared" si="2"/>
        <v>0</v>
      </c>
      <c r="BO16" s="32">
        <f t="shared" si="3"/>
        <v>0</v>
      </c>
      <c r="BP16" s="33"/>
      <c r="BQ16" s="34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</row>
    <row r="17" spans="1:239" s="35" customFormat="1" ht="20.149999999999999" customHeight="1" x14ac:dyDescent="0.35">
      <c r="A17" s="12"/>
      <c r="B17" s="13"/>
      <c r="C17" s="14"/>
      <c r="D17" s="15" t="s">
        <v>49</v>
      </c>
      <c r="E17" s="16"/>
      <c r="F17" s="39"/>
      <c r="G17" s="55"/>
      <c r="H17" s="19"/>
      <c r="I17" s="19"/>
      <c r="J17" s="1"/>
      <c r="K17" s="20"/>
      <c r="L17" s="20"/>
      <c r="M17" s="22"/>
      <c r="N17" s="22"/>
      <c r="O17" s="22"/>
      <c r="P17" s="22"/>
      <c r="Q17" s="22"/>
      <c r="R17" s="20"/>
      <c r="S17" s="20"/>
      <c r="T17" s="22"/>
      <c r="U17" s="22"/>
      <c r="V17" s="22"/>
      <c r="W17" s="22"/>
      <c r="X17" s="22"/>
      <c r="Y17" s="23"/>
      <c r="Z17" s="1"/>
      <c r="AA17" s="40"/>
      <c r="AB17" s="23"/>
      <c r="AC17" s="22"/>
      <c r="AD17" s="22"/>
      <c r="AE17" s="22"/>
      <c r="AF17" s="22"/>
      <c r="AG17" s="22"/>
      <c r="AH17" s="40"/>
      <c r="AI17" s="23"/>
      <c r="AJ17" s="22"/>
      <c r="AK17" s="22"/>
      <c r="AL17" s="22"/>
      <c r="AM17" s="22"/>
      <c r="AN17" s="22"/>
      <c r="AO17" s="1"/>
      <c r="AP17" s="40"/>
      <c r="AQ17" s="23"/>
      <c r="AR17" s="22"/>
      <c r="AS17" s="22"/>
      <c r="AT17" s="22"/>
      <c r="AU17" s="22"/>
      <c r="AV17" s="22"/>
      <c r="AW17" s="40"/>
      <c r="AX17" s="23"/>
      <c r="AY17" s="22"/>
      <c r="AZ17" s="22"/>
      <c r="BA17" s="22"/>
      <c r="BB17" s="22"/>
      <c r="BC17" s="22"/>
      <c r="BD17" s="23"/>
      <c r="BE17" s="24">
        <f>SUM(Z17:BD17)</f>
        <v>0</v>
      </c>
      <c r="BF17" s="25">
        <f>COUNTA(Z17:BD17)</f>
        <v>0</v>
      </c>
      <c r="BG17" s="36">
        <f>H17*BE17</f>
        <v>0</v>
      </c>
      <c r="BH17" s="37"/>
      <c r="BI17" s="27"/>
      <c r="BJ17" s="37"/>
      <c r="BK17" s="28">
        <f t="shared" si="1"/>
        <v>0</v>
      </c>
      <c r="BL17" s="29">
        <f>SUM(J17:Y17)</f>
        <v>0</v>
      </c>
      <c r="BM17" s="30"/>
      <c r="BN17" s="31">
        <f t="shared" si="2"/>
        <v>0</v>
      </c>
      <c r="BO17" s="32">
        <f t="shared" si="3"/>
        <v>0</v>
      </c>
      <c r="BP17" s="33"/>
      <c r="BQ17" s="34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</row>
    <row r="18" spans="1:239" s="35" customFormat="1" ht="20.149999999999999" customHeight="1" x14ac:dyDescent="0.35">
      <c r="A18" s="12"/>
      <c r="B18" s="13"/>
      <c r="C18" s="14"/>
      <c r="D18" s="15" t="s">
        <v>50</v>
      </c>
      <c r="E18" s="16"/>
      <c r="F18" s="39"/>
      <c r="G18" s="55"/>
      <c r="H18" s="19"/>
      <c r="I18" s="19"/>
      <c r="J18" s="1"/>
      <c r="K18" s="20"/>
      <c r="L18" s="20"/>
      <c r="M18" s="22"/>
      <c r="N18" s="22"/>
      <c r="O18" s="22"/>
      <c r="P18" s="22"/>
      <c r="Q18" s="22"/>
      <c r="R18" s="20"/>
      <c r="S18" s="20"/>
      <c r="T18" s="22"/>
      <c r="U18" s="22"/>
      <c r="V18" s="22"/>
      <c r="W18" s="22"/>
      <c r="X18" s="22"/>
      <c r="Y18" s="23"/>
      <c r="Z18" s="1"/>
      <c r="AA18" s="40"/>
      <c r="AB18" s="23"/>
      <c r="AC18" s="22"/>
      <c r="AD18" s="22"/>
      <c r="AE18" s="22"/>
      <c r="AF18" s="22"/>
      <c r="AG18" s="22"/>
      <c r="AH18" s="40"/>
      <c r="AI18" s="23"/>
      <c r="AJ18" s="22"/>
      <c r="AK18" s="22"/>
      <c r="AL18" s="22"/>
      <c r="AM18" s="22"/>
      <c r="AN18" s="22"/>
      <c r="AO18" s="1"/>
      <c r="AP18" s="40"/>
      <c r="AQ18" s="23"/>
      <c r="AR18" s="22"/>
      <c r="AS18" s="22"/>
      <c r="AT18" s="22"/>
      <c r="AU18" s="22"/>
      <c r="AV18" s="22"/>
      <c r="AW18" s="40"/>
      <c r="AX18" s="23"/>
      <c r="AY18" s="22"/>
      <c r="AZ18" s="22"/>
      <c r="BA18" s="22"/>
      <c r="BB18" s="22"/>
      <c r="BC18" s="22"/>
      <c r="BD18" s="23"/>
      <c r="BE18" s="24">
        <f>SUM(Z18:BD18)</f>
        <v>0</v>
      </c>
      <c r="BF18" s="25">
        <f>COUNTA(Z18:BD18)</f>
        <v>0</v>
      </c>
      <c r="BG18" s="36">
        <f>H18*BE18</f>
        <v>0</v>
      </c>
      <c r="BH18" s="37"/>
      <c r="BI18" s="27"/>
      <c r="BJ18" s="37"/>
      <c r="BK18" s="28">
        <f t="shared" si="1"/>
        <v>0</v>
      </c>
      <c r="BL18" s="29">
        <f>SUM(J18:Y18)</f>
        <v>0</v>
      </c>
      <c r="BM18" s="30"/>
      <c r="BN18" s="31">
        <f t="shared" si="2"/>
        <v>0</v>
      </c>
      <c r="BO18" s="32">
        <f t="shared" si="3"/>
        <v>0</v>
      </c>
      <c r="BP18" s="33"/>
      <c r="BQ18" s="34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</row>
    <row r="19" spans="1:239" s="35" customFormat="1" ht="19.5" customHeight="1" x14ac:dyDescent="0.35">
      <c r="A19" s="12"/>
      <c r="B19" s="13"/>
      <c r="C19" s="14" t="s">
        <v>1</v>
      </c>
      <c r="D19" s="15" t="s">
        <v>51</v>
      </c>
      <c r="E19" s="16"/>
      <c r="F19" s="39"/>
      <c r="G19" s="55"/>
      <c r="H19" s="19"/>
      <c r="I19" s="19"/>
      <c r="J19" s="1"/>
      <c r="K19" s="20"/>
      <c r="L19" s="21"/>
      <c r="M19" s="1"/>
      <c r="N19" s="22"/>
      <c r="O19" s="22"/>
      <c r="P19" s="22"/>
      <c r="Q19" s="22"/>
      <c r="R19" s="20"/>
      <c r="S19" s="20"/>
      <c r="T19" s="22"/>
      <c r="U19" s="22"/>
      <c r="V19" s="22"/>
      <c r="W19" s="22"/>
      <c r="X19" s="22"/>
      <c r="Y19" s="23"/>
      <c r="Z19" s="1"/>
      <c r="AA19" s="40"/>
      <c r="AB19" s="23"/>
      <c r="AC19" s="1"/>
      <c r="AD19" s="22"/>
      <c r="AE19" s="22"/>
      <c r="AF19" s="22"/>
      <c r="AG19" s="22"/>
      <c r="AH19" s="40"/>
      <c r="AI19" s="23"/>
      <c r="AJ19" s="22"/>
      <c r="AK19" s="22"/>
      <c r="AL19" s="22"/>
      <c r="AM19" s="22"/>
      <c r="AN19" s="22"/>
      <c r="AO19" s="1"/>
      <c r="AP19" s="40"/>
      <c r="AQ19" s="23"/>
      <c r="AR19" s="1"/>
      <c r="AS19" s="22"/>
      <c r="AT19" s="22"/>
      <c r="AU19" s="22"/>
      <c r="AV19" s="22"/>
      <c r="AW19" s="40"/>
      <c r="AX19" s="23"/>
      <c r="AY19" s="22"/>
      <c r="AZ19" s="22"/>
      <c r="BA19" s="22"/>
      <c r="BB19" s="22"/>
      <c r="BC19" s="22"/>
      <c r="BD19" s="23"/>
      <c r="BE19" s="24">
        <f>SUM(Z19:BD19)</f>
        <v>0</v>
      </c>
      <c r="BF19" s="25">
        <f>COUNTA(Z19:BD19)</f>
        <v>0</v>
      </c>
      <c r="BG19" s="36">
        <f>H19*BE19</f>
        <v>0</v>
      </c>
      <c r="BH19" s="37"/>
      <c r="BI19" s="27"/>
      <c r="BJ19" s="37"/>
      <c r="BK19" s="28">
        <f>SUM(BG19-BH19-BI19+BJ19)</f>
        <v>0</v>
      </c>
      <c r="BL19" s="29">
        <f>SUM(J19:Y19)</f>
        <v>0</v>
      </c>
      <c r="BM19" s="30"/>
      <c r="BN19" s="31">
        <f t="shared" si="2"/>
        <v>0</v>
      </c>
      <c r="BO19" s="32">
        <f t="shared" si="3"/>
        <v>0</v>
      </c>
      <c r="BP19" s="33"/>
      <c r="BQ19" s="34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</row>
    <row r="20" spans="1:239" s="51" customFormat="1" ht="15" thickBot="1" x14ac:dyDescent="0.4">
      <c r="A20" s="57"/>
      <c r="B20" s="58"/>
      <c r="C20" s="58"/>
      <c r="D20" s="58"/>
      <c r="E20" s="58"/>
      <c r="F20" s="58"/>
      <c r="G20" s="58"/>
      <c r="H20" s="58"/>
      <c r="I20" s="59"/>
      <c r="J20" s="50">
        <f>SUM(J6:J19)</f>
        <v>0</v>
      </c>
      <c r="K20" s="50">
        <f>SUM(K6:K19)</f>
        <v>0</v>
      </c>
      <c r="L20" s="50">
        <f>SUM(L6:L19)</f>
        <v>0</v>
      </c>
      <c r="M20" s="50">
        <f>SUM(M6:M19)</f>
        <v>0</v>
      </c>
      <c r="N20" s="50">
        <f>SUM(N6:N19)</f>
        <v>0</v>
      </c>
      <c r="O20" s="50">
        <f>SUM(O6:O19)</f>
        <v>0</v>
      </c>
      <c r="P20" s="50">
        <f>SUM(P6:P19)</f>
        <v>0</v>
      </c>
      <c r="Q20" s="50">
        <f>SUM(Q6:Q19)</f>
        <v>0</v>
      </c>
      <c r="R20" s="50">
        <f>SUM(R6:R19)</f>
        <v>0</v>
      </c>
      <c r="S20" s="50">
        <f>SUM(S6:S19)</f>
        <v>0</v>
      </c>
      <c r="T20" s="50">
        <f>SUM(T6:T19)</f>
        <v>0</v>
      </c>
      <c r="U20" s="50">
        <f>SUM(U6:U19)</f>
        <v>0</v>
      </c>
      <c r="V20" s="50">
        <f>SUM(V6:V19)</f>
        <v>0</v>
      </c>
      <c r="W20" s="50">
        <f>SUM(W6:W19)</f>
        <v>0</v>
      </c>
      <c r="X20" s="50">
        <f>SUM(X6:X19)</f>
        <v>0</v>
      </c>
      <c r="Y20" s="50">
        <f>SUM(Y6:Y19)</f>
        <v>0</v>
      </c>
      <c r="Z20" s="50">
        <f>SUM(Z6:Z19)</f>
        <v>68</v>
      </c>
      <c r="AA20" s="50">
        <f>SUM(AA6:AA19)</f>
        <v>32</v>
      </c>
      <c r="AB20" s="50">
        <f>SUM(AB6:AB19)</f>
        <v>43</v>
      </c>
      <c r="AC20" s="50">
        <f>SUM(AC6:AC19)</f>
        <v>78</v>
      </c>
      <c r="AD20" s="50">
        <f>SUM(AD6:AD19)</f>
        <v>51</v>
      </c>
      <c r="AE20" s="50">
        <f>SUM(AE6:AE19)</f>
        <v>75</v>
      </c>
      <c r="AF20" s="50">
        <f>SUM(AF6:AF19)</f>
        <v>78</v>
      </c>
      <c r="AG20" s="50">
        <f>SUM(AG6:AG19)</f>
        <v>53</v>
      </c>
      <c r="AH20" s="50">
        <f>SUM(AH6:AH19)</f>
        <v>32</v>
      </c>
      <c r="AI20" s="50">
        <f>SUM(AI6:AI19)</f>
        <v>35</v>
      </c>
      <c r="AJ20" s="50">
        <f>SUM(AJ6:AJ19)</f>
        <v>75</v>
      </c>
      <c r="AK20" s="50">
        <f>SUM(AK6:AK19)</f>
        <v>75</v>
      </c>
      <c r="AL20" s="50">
        <f>SUM(AL6:AL19)</f>
        <v>64</v>
      </c>
      <c r="AM20" s="50">
        <f>SUM(AM6:AM19)</f>
        <v>61</v>
      </c>
      <c r="AN20" s="50">
        <f>SUM(AN6:AN19)</f>
        <v>75</v>
      </c>
      <c r="AO20" s="50">
        <f>SUM(AO6:AO19)</f>
        <v>68</v>
      </c>
      <c r="AP20" s="50">
        <f>SUM(AP6:AP19)</f>
        <v>32</v>
      </c>
      <c r="AQ20" s="50">
        <f>SUM(AQ6:AQ19)</f>
        <v>43</v>
      </c>
      <c r="AR20" s="50">
        <f>SUM(AR6:AR19)</f>
        <v>78</v>
      </c>
      <c r="AS20" s="50">
        <f>SUM(AS6:AS19)</f>
        <v>51</v>
      </c>
      <c r="AT20" s="50">
        <f>SUM(AT6:AT19)</f>
        <v>75</v>
      </c>
      <c r="AU20" s="50">
        <f>SUM(AU6:AU19)</f>
        <v>78</v>
      </c>
      <c r="AV20" s="50">
        <f>SUM(AV6:AV19)</f>
        <v>53</v>
      </c>
      <c r="AW20" s="50">
        <f>SUM(AW6:AW19)</f>
        <v>32</v>
      </c>
      <c r="AX20" s="50">
        <f>SUM(AX6:AX19)</f>
        <v>35</v>
      </c>
      <c r="AY20" s="50">
        <f>SUM(AY6:AY19)</f>
        <v>75</v>
      </c>
      <c r="AZ20" s="50">
        <f>SUM(AZ6:AZ19)</f>
        <v>75</v>
      </c>
      <c r="BA20" s="50">
        <f>SUM(BA6:BA19)</f>
        <v>64</v>
      </c>
      <c r="BB20" s="50">
        <f>SUM(BB6:BB19)</f>
        <v>61</v>
      </c>
      <c r="BC20" s="50">
        <f>SUM(BC6:BC19)</f>
        <v>75</v>
      </c>
      <c r="BD20" s="50">
        <f>SUM(BD6:BD19)</f>
        <v>0</v>
      </c>
      <c r="BE20" s="41">
        <f>SUM(BE6:BE19)</f>
        <v>1790</v>
      </c>
      <c r="BF20" s="42">
        <f>SUM(BF6:BF19)</f>
        <v>166</v>
      </c>
      <c r="BG20" s="43">
        <f>SUM(BG6:BG19)</f>
        <v>323810</v>
      </c>
      <c r="BH20" s="44">
        <f>SUM(BH6:BH19)</f>
        <v>0</v>
      </c>
      <c r="BI20" s="45">
        <f>SUM(BI6:BI19)</f>
        <v>0</v>
      </c>
      <c r="BJ20" s="46">
        <f>SUM(BJ6:BJ19)</f>
        <v>0</v>
      </c>
      <c r="BK20" s="46">
        <f>BG20</f>
        <v>323810</v>
      </c>
      <c r="BL20" s="47">
        <f t="shared" ref="BL20:BQ20" si="6">SUM(BL6:BL19)</f>
        <v>16660</v>
      </c>
      <c r="BM20" s="47">
        <f t="shared" si="6"/>
        <v>0</v>
      </c>
      <c r="BN20" s="48">
        <f t="shared" si="6"/>
        <v>16660</v>
      </c>
      <c r="BO20" s="48">
        <f t="shared" si="6"/>
        <v>307150</v>
      </c>
      <c r="BP20" s="49">
        <f t="shared" si="6"/>
        <v>26000</v>
      </c>
      <c r="BQ20" s="31">
        <f t="shared" si="6"/>
        <v>132200</v>
      </c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</row>
    <row r="21" spans="1:239" ht="15.75" customHeight="1" x14ac:dyDescent="0.35">
      <c r="BP21"/>
      <c r="BQ21" s="54"/>
    </row>
    <row r="22" spans="1:239" ht="39.5" customHeight="1" x14ac:dyDescent="0.35">
      <c r="E22" s="116" t="s">
        <v>67</v>
      </c>
      <c r="F22" s="116"/>
    </row>
    <row r="23" spans="1:239" ht="31.5" customHeight="1" x14ac:dyDescent="0.35">
      <c r="E23" s="117" t="s">
        <v>65</v>
      </c>
      <c r="F23" s="117" t="s">
        <v>66</v>
      </c>
      <c r="G23" s="118" t="s">
        <v>68</v>
      </c>
      <c r="H23" s="118"/>
      <c r="I23" s="118"/>
    </row>
    <row r="24" spans="1:239" x14ac:dyDescent="0.35">
      <c r="E24" s="119">
        <f>Z5</f>
        <v>43709</v>
      </c>
      <c r="F24" s="120">
        <v>15345.11</v>
      </c>
      <c r="G24" s="121"/>
      <c r="H24" s="121"/>
      <c r="I24" s="121"/>
    </row>
    <row r="25" spans="1:239" x14ac:dyDescent="0.35">
      <c r="E25" s="119">
        <f>E24+1</f>
        <v>43710</v>
      </c>
      <c r="F25" s="120">
        <f>F24+155*222</f>
        <v>49755.11</v>
      </c>
      <c r="G25" s="121"/>
      <c r="H25" s="121"/>
      <c r="I25" s="121"/>
    </row>
    <row r="26" spans="1:239" x14ac:dyDescent="0.35">
      <c r="E26" s="119">
        <f t="shared" ref="E26:E35" si="7">E25+1</f>
        <v>43711</v>
      </c>
      <c r="F26" s="120">
        <f t="shared" ref="F26:F53" si="8">F25+155*222</f>
        <v>84165.11</v>
      </c>
      <c r="G26" s="121"/>
      <c r="H26" s="121"/>
      <c r="I26" s="121"/>
    </row>
    <row r="27" spans="1:239" x14ac:dyDescent="0.35">
      <c r="E27" s="119">
        <f t="shared" si="7"/>
        <v>43712</v>
      </c>
      <c r="F27" s="120">
        <f t="shared" si="8"/>
        <v>118575.11</v>
      </c>
      <c r="G27" s="121"/>
      <c r="H27" s="121"/>
      <c r="I27" s="121"/>
    </row>
    <row r="28" spans="1:239" x14ac:dyDescent="0.35">
      <c r="E28" s="119">
        <f t="shared" si="7"/>
        <v>43713</v>
      </c>
      <c r="F28" s="120">
        <f t="shared" si="8"/>
        <v>152985.10999999999</v>
      </c>
      <c r="G28" s="121"/>
      <c r="H28" s="121"/>
      <c r="I28" s="121"/>
    </row>
    <row r="29" spans="1:239" x14ac:dyDescent="0.35">
      <c r="E29" s="119">
        <f t="shared" si="7"/>
        <v>43714</v>
      </c>
      <c r="F29" s="120">
        <f t="shared" si="8"/>
        <v>187395.11</v>
      </c>
      <c r="G29" s="121"/>
      <c r="H29" s="121"/>
      <c r="I29" s="121"/>
    </row>
    <row r="30" spans="1:239" x14ac:dyDescent="0.35">
      <c r="E30" s="119">
        <f t="shared" si="7"/>
        <v>43715</v>
      </c>
      <c r="F30" s="120">
        <f t="shared" si="8"/>
        <v>221805.11</v>
      </c>
      <c r="G30" s="121"/>
      <c r="H30" s="121"/>
      <c r="I30" s="121"/>
    </row>
    <row r="31" spans="1:239" x14ac:dyDescent="0.35">
      <c r="E31" s="119">
        <f t="shared" si="7"/>
        <v>43716</v>
      </c>
      <c r="F31" s="120">
        <f t="shared" si="8"/>
        <v>256215.11</v>
      </c>
      <c r="G31" s="121"/>
      <c r="H31" s="121"/>
      <c r="I31" s="121"/>
    </row>
    <row r="32" spans="1:239" x14ac:dyDescent="0.35">
      <c r="E32" s="119">
        <f t="shared" si="7"/>
        <v>43717</v>
      </c>
      <c r="F32" s="120">
        <f t="shared" si="8"/>
        <v>290625.11</v>
      </c>
      <c r="G32" s="121"/>
      <c r="H32" s="121"/>
      <c r="I32" s="121"/>
    </row>
    <row r="33" spans="5:9" x14ac:dyDescent="0.35">
      <c r="E33" s="119">
        <f t="shared" si="7"/>
        <v>43718</v>
      </c>
      <c r="F33" s="120">
        <f t="shared" si="8"/>
        <v>325035.11</v>
      </c>
      <c r="G33" s="121"/>
      <c r="H33" s="121"/>
      <c r="I33" s="121"/>
    </row>
    <row r="34" spans="5:9" x14ac:dyDescent="0.35">
      <c r="E34" s="119">
        <f t="shared" si="7"/>
        <v>43719</v>
      </c>
      <c r="F34" s="120">
        <f t="shared" si="8"/>
        <v>359445.11</v>
      </c>
      <c r="G34" s="121"/>
      <c r="H34" s="121"/>
      <c r="I34" s="121"/>
    </row>
    <row r="35" spans="5:9" x14ac:dyDescent="0.35">
      <c r="E35" s="119">
        <f t="shared" si="7"/>
        <v>43720</v>
      </c>
      <c r="F35" s="120">
        <f t="shared" si="8"/>
        <v>393855.11</v>
      </c>
      <c r="G35" s="121"/>
      <c r="H35" s="121"/>
      <c r="I35" s="121"/>
    </row>
    <row r="36" spans="5:9" x14ac:dyDescent="0.35">
      <c r="E36" s="119">
        <f t="shared" ref="E36:E48" si="9">E35+1</f>
        <v>43721</v>
      </c>
      <c r="F36" s="120">
        <f t="shared" si="8"/>
        <v>428265.11</v>
      </c>
      <c r="G36" s="121"/>
      <c r="H36" s="121"/>
      <c r="I36" s="121"/>
    </row>
    <row r="37" spans="5:9" x14ac:dyDescent="0.35">
      <c r="E37" s="119">
        <f t="shared" si="9"/>
        <v>43722</v>
      </c>
      <c r="F37" s="120">
        <f t="shared" si="8"/>
        <v>462675.11</v>
      </c>
      <c r="G37" s="121"/>
      <c r="H37" s="121"/>
      <c r="I37" s="121"/>
    </row>
    <row r="38" spans="5:9" x14ac:dyDescent="0.35">
      <c r="E38" s="119">
        <f t="shared" si="9"/>
        <v>43723</v>
      </c>
      <c r="F38" s="120">
        <f t="shared" si="8"/>
        <v>497085.11</v>
      </c>
      <c r="G38" s="121"/>
      <c r="H38" s="121"/>
      <c r="I38" s="121"/>
    </row>
    <row r="39" spans="5:9" x14ac:dyDescent="0.35">
      <c r="E39" s="119">
        <f t="shared" si="9"/>
        <v>43724</v>
      </c>
      <c r="F39" s="120">
        <f t="shared" si="8"/>
        <v>531495.11</v>
      </c>
      <c r="G39" s="121"/>
      <c r="H39" s="121"/>
      <c r="I39" s="121"/>
    </row>
    <row r="40" spans="5:9" x14ac:dyDescent="0.35">
      <c r="E40" s="119">
        <f t="shared" si="9"/>
        <v>43725</v>
      </c>
      <c r="F40" s="120">
        <f t="shared" si="8"/>
        <v>565905.11</v>
      </c>
      <c r="G40" s="121"/>
      <c r="H40" s="121"/>
      <c r="I40" s="121"/>
    </row>
    <row r="41" spans="5:9" x14ac:dyDescent="0.35">
      <c r="E41" s="119">
        <f t="shared" si="9"/>
        <v>43726</v>
      </c>
      <c r="F41" s="120">
        <f t="shared" si="8"/>
        <v>600315.11</v>
      </c>
      <c r="G41" s="121"/>
      <c r="H41" s="121"/>
      <c r="I41" s="121"/>
    </row>
    <row r="42" spans="5:9" x14ac:dyDescent="0.35">
      <c r="E42" s="119">
        <f t="shared" si="9"/>
        <v>43727</v>
      </c>
      <c r="F42" s="120">
        <f t="shared" si="8"/>
        <v>634725.11</v>
      </c>
      <c r="G42" s="121"/>
      <c r="H42" s="121"/>
      <c r="I42" s="121"/>
    </row>
    <row r="43" spans="5:9" x14ac:dyDescent="0.35">
      <c r="E43" s="119">
        <f t="shared" si="9"/>
        <v>43728</v>
      </c>
      <c r="F43" s="120">
        <f t="shared" si="8"/>
        <v>669135.11</v>
      </c>
      <c r="G43" s="121"/>
      <c r="H43" s="121"/>
      <c r="I43" s="121"/>
    </row>
    <row r="44" spans="5:9" x14ac:dyDescent="0.35">
      <c r="E44" s="119">
        <f t="shared" si="9"/>
        <v>43729</v>
      </c>
      <c r="F44" s="120">
        <f t="shared" si="8"/>
        <v>703545.11</v>
      </c>
      <c r="G44" s="121"/>
      <c r="H44" s="121"/>
      <c r="I44" s="121"/>
    </row>
    <row r="45" spans="5:9" x14ac:dyDescent="0.35">
      <c r="E45" s="119">
        <f t="shared" si="9"/>
        <v>43730</v>
      </c>
      <c r="F45" s="120">
        <f t="shared" si="8"/>
        <v>737955.11</v>
      </c>
      <c r="G45" s="121"/>
      <c r="H45" s="121"/>
      <c r="I45" s="121"/>
    </row>
    <row r="46" spans="5:9" x14ac:dyDescent="0.35">
      <c r="E46" s="119">
        <f t="shared" si="9"/>
        <v>43731</v>
      </c>
      <c r="F46" s="120">
        <f t="shared" si="8"/>
        <v>772365.11</v>
      </c>
      <c r="G46" s="121"/>
      <c r="H46" s="121"/>
      <c r="I46" s="121"/>
    </row>
    <row r="47" spans="5:9" x14ac:dyDescent="0.35">
      <c r="E47" s="119">
        <f t="shared" si="9"/>
        <v>43732</v>
      </c>
      <c r="F47" s="120">
        <f t="shared" si="8"/>
        <v>806775.11</v>
      </c>
      <c r="G47" s="121"/>
      <c r="H47" s="121"/>
      <c r="I47" s="121"/>
    </row>
    <row r="48" spans="5:9" x14ac:dyDescent="0.35">
      <c r="E48" s="119">
        <f t="shared" si="9"/>
        <v>43733</v>
      </c>
      <c r="F48" s="120">
        <f t="shared" si="8"/>
        <v>841185.11</v>
      </c>
      <c r="G48" s="121"/>
      <c r="H48" s="121"/>
      <c r="I48" s="121"/>
    </row>
    <row r="49" spans="5:9" x14ac:dyDescent="0.35">
      <c r="E49" s="119">
        <f t="shared" ref="E49:E53" si="10">E48+1</f>
        <v>43734</v>
      </c>
      <c r="F49" s="120">
        <f t="shared" si="8"/>
        <v>875595.11</v>
      </c>
      <c r="G49" s="121"/>
      <c r="H49" s="121"/>
      <c r="I49" s="121"/>
    </row>
    <row r="50" spans="5:9" x14ac:dyDescent="0.35">
      <c r="E50" s="119">
        <f t="shared" si="10"/>
        <v>43735</v>
      </c>
      <c r="F50" s="120">
        <f t="shared" si="8"/>
        <v>910005.11</v>
      </c>
      <c r="G50" s="121"/>
      <c r="H50" s="121"/>
      <c r="I50" s="121"/>
    </row>
    <row r="51" spans="5:9" x14ac:dyDescent="0.35">
      <c r="E51" s="119">
        <f t="shared" si="10"/>
        <v>43736</v>
      </c>
      <c r="F51" s="120">
        <f t="shared" si="8"/>
        <v>944415.11</v>
      </c>
      <c r="G51" s="121"/>
      <c r="H51" s="121"/>
      <c r="I51" s="121"/>
    </row>
    <row r="52" spans="5:9" x14ac:dyDescent="0.35">
      <c r="E52" s="119">
        <f t="shared" si="10"/>
        <v>43737</v>
      </c>
      <c r="F52" s="120">
        <f t="shared" si="8"/>
        <v>978825.11</v>
      </c>
      <c r="G52" s="121"/>
      <c r="H52" s="121"/>
      <c r="I52" s="121"/>
    </row>
    <row r="53" spans="5:9" x14ac:dyDescent="0.35">
      <c r="E53" s="119">
        <f t="shared" si="10"/>
        <v>43738</v>
      </c>
      <c r="F53" s="120">
        <f t="shared" si="8"/>
        <v>1013235.11</v>
      </c>
      <c r="G53" s="121"/>
      <c r="H53" s="121"/>
      <c r="I53" s="121"/>
    </row>
  </sheetData>
  <mergeCells count="54">
    <mergeCell ref="G51:I51"/>
    <mergeCell ref="G52:I52"/>
    <mergeCell ref="G53:I53"/>
    <mergeCell ref="G46:I46"/>
    <mergeCell ref="G47:I47"/>
    <mergeCell ref="G48:I48"/>
    <mergeCell ref="G49:I49"/>
    <mergeCell ref="G50:I50"/>
    <mergeCell ref="G41:I41"/>
    <mergeCell ref="G42:I42"/>
    <mergeCell ref="G43:I43"/>
    <mergeCell ref="G44:I44"/>
    <mergeCell ref="G45:I45"/>
    <mergeCell ref="G36:I36"/>
    <mergeCell ref="G37:I37"/>
    <mergeCell ref="G38:I38"/>
    <mergeCell ref="G39:I39"/>
    <mergeCell ref="G40:I40"/>
    <mergeCell ref="G31:I31"/>
    <mergeCell ref="G32:I32"/>
    <mergeCell ref="G33:I33"/>
    <mergeCell ref="G34:I34"/>
    <mergeCell ref="G35:I35"/>
    <mergeCell ref="G24:I24"/>
    <mergeCell ref="G25:I25"/>
    <mergeCell ref="G26:I26"/>
    <mergeCell ref="G27:I27"/>
    <mergeCell ref="G28:I28"/>
    <mergeCell ref="Z1:BQ3"/>
    <mergeCell ref="H1:Y3"/>
    <mergeCell ref="D1:D2"/>
    <mergeCell ref="E22:F22"/>
    <mergeCell ref="G23:I23"/>
    <mergeCell ref="BK4:BK5"/>
    <mergeCell ref="BL4:BL5"/>
    <mergeCell ref="D4:D5"/>
    <mergeCell ref="E4:E5"/>
    <mergeCell ref="F4:F5"/>
    <mergeCell ref="G4:I4"/>
    <mergeCell ref="BE4:BF4"/>
    <mergeCell ref="BM4:BM5"/>
    <mergeCell ref="BN4:BN5"/>
    <mergeCell ref="BO4:BO5"/>
    <mergeCell ref="BP4:BP5"/>
    <mergeCell ref="BQ4:BQ5"/>
    <mergeCell ref="A20:I20"/>
    <mergeCell ref="BG4:BG5"/>
    <mergeCell ref="BH4:BH5"/>
    <mergeCell ref="BI4:BI5"/>
    <mergeCell ref="BJ4:BJ5"/>
    <mergeCell ref="A4:A5"/>
    <mergeCell ref="B4:C5"/>
    <mergeCell ref="G29:I29"/>
    <mergeCell ref="G30:I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Василев</dc:creator>
  <cp:lastModifiedBy>Дмитрий Василев</cp:lastModifiedBy>
  <cp:lastPrinted>2019-05-02T00:00:33Z</cp:lastPrinted>
  <dcterms:created xsi:type="dcterms:W3CDTF">2019-05-01T10:06:18Z</dcterms:created>
  <dcterms:modified xsi:type="dcterms:W3CDTF">2019-10-01T11:24:36Z</dcterms:modified>
</cp:coreProperties>
</file>