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83CD25B0-DF3F-462B-8AE9-2DF90A5941C0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сентябрь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6" i="8" l="1"/>
  <c r="BM6" i="8"/>
  <c r="BM15" i="8"/>
  <c r="BM16" i="8"/>
  <c r="BM17" i="8"/>
  <c r="BO17" i="8" s="1"/>
  <c r="BM14" i="8"/>
  <c r="BM13" i="8"/>
  <c r="BM12" i="8"/>
  <c r="BM11" i="8"/>
  <c r="BM10" i="8"/>
  <c r="BM9" i="8"/>
  <c r="BM8" i="8"/>
  <c r="BM7" i="8"/>
  <c r="BO7" i="8" s="1"/>
  <c r="BH19" i="8"/>
  <c r="BF19" i="8"/>
  <c r="BD19" i="8"/>
  <c r="BB19" i="8"/>
  <c r="AZ19" i="8"/>
  <c r="AX19" i="8"/>
  <c r="AV19" i="8"/>
  <c r="AT19" i="8"/>
  <c r="AR19" i="8"/>
  <c r="AP19" i="8"/>
  <c r="AN19" i="8"/>
  <c r="AL19" i="8"/>
  <c r="AJ19" i="8"/>
  <c r="AH19" i="8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D19" i="8"/>
  <c r="B19" i="8"/>
  <c r="BN18" i="8"/>
  <c r="BH18" i="8"/>
  <c r="BF18" i="8"/>
  <c r="BD18" i="8"/>
  <c r="BB18" i="8"/>
  <c r="AZ18" i="8"/>
  <c r="AX18" i="8"/>
  <c r="AV18" i="8"/>
  <c r="AT18" i="8"/>
  <c r="AR18" i="8"/>
  <c r="AP18" i="8"/>
  <c r="AN18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D18" i="8"/>
  <c r="B18" i="8"/>
  <c r="BK17" i="8"/>
  <c r="BJ17" i="8"/>
  <c r="BP17" i="8" s="1"/>
  <c r="BP12" i="8"/>
  <c r="BK7" i="8"/>
  <c r="BJ7" i="8"/>
  <c r="BP7" i="8" s="1"/>
  <c r="BL7" i="8" l="1"/>
  <c r="BR7" i="8" s="1"/>
  <c r="BS7" i="8" s="1"/>
  <c r="BL17" i="8"/>
  <c r="BR17" i="8" s="1"/>
  <c r="BS17" i="8" s="1"/>
  <c r="BO8" i="8"/>
  <c r="BO9" i="8"/>
  <c r="BO10" i="8"/>
  <c r="BO11" i="8"/>
  <c r="BO12" i="8"/>
  <c r="BO13" i="8"/>
  <c r="BO14" i="8"/>
  <c r="BO15" i="8"/>
  <c r="BO16" i="8"/>
  <c r="BO6" i="8"/>
  <c r="BO18" i="8" l="1"/>
  <c r="BH20" i="8"/>
  <c r="BK8" i="8" l="1"/>
  <c r="BK9" i="8"/>
  <c r="BK10" i="8"/>
  <c r="BK11" i="8"/>
  <c r="BK12" i="8"/>
  <c r="BK13" i="8"/>
  <c r="BK14" i="8"/>
  <c r="BK15" i="8"/>
  <c r="BK16" i="8"/>
  <c r="BK6" i="8"/>
  <c r="BJ10" i="8"/>
  <c r="BP10" i="8" s="1"/>
  <c r="BJ11" i="8"/>
  <c r="BP11" i="8" s="1"/>
  <c r="BJ12" i="8"/>
  <c r="BJ13" i="8"/>
  <c r="BP13" i="8" s="1"/>
  <c r="BJ14" i="8"/>
  <c r="BP14" i="8" s="1"/>
  <c r="BJ15" i="8"/>
  <c r="BP15" i="8" s="1"/>
  <c r="BJ16" i="8"/>
  <c r="BP16" i="8" s="1"/>
  <c r="BJ8" i="8"/>
  <c r="BP8" i="8" s="1"/>
  <c r="BJ9" i="8"/>
  <c r="BP9" i="8" s="1"/>
  <c r="BJ6" i="8"/>
  <c r="D20" i="8"/>
  <c r="F20" i="8"/>
  <c r="H20" i="8"/>
  <c r="J20" i="8"/>
  <c r="L20" i="8"/>
  <c r="N20" i="8"/>
  <c r="P20" i="8"/>
  <c r="R20" i="8"/>
  <c r="T20" i="8"/>
  <c r="V20" i="8"/>
  <c r="X20" i="8"/>
  <c r="Z20" i="8"/>
  <c r="AB20" i="8"/>
  <c r="AD20" i="8"/>
  <c r="AF20" i="8"/>
  <c r="AH20" i="8"/>
  <c r="AJ20" i="8"/>
  <c r="AL20" i="8"/>
  <c r="AN20" i="8"/>
  <c r="AP20" i="8"/>
  <c r="AR20" i="8"/>
  <c r="AX20" i="8"/>
  <c r="BF20" i="8"/>
  <c r="BP6" i="8" l="1"/>
  <c r="BP18" i="8" s="1"/>
  <c r="BJ18" i="8"/>
  <c r="BK18" i="8"/>
  <c r="BB20" i="8"/>
  <c r="BD20" i="8"/>
  <c r="AV20" i="8"/>
  <c r="AZ20" i="8"/>
  <c r="BL11" i="8"/>
  <c r="BR11" i="8" s="1"/>
  <c r="BS11" i="8" s="1"/>
  <c r="AT20" i="8"/>
  <c r="BL8" i="8"/>
  <c r="BR8" i="8" s="1"/>
  <c r="BS8" i="8" s="1"/>
  <c r="BL9" i="8"/>
  <c r="BR9" i="8" s="1"/>
  <c r="BS9" i="8" s="1"/>
  <c r="BL15" i="8"/>
  <c r="BR15" i="8" s="1"/>
  <c r="BS15" i="8" s="1"/>
  <c r="BL13" i="8"/>
  <c r="BR13" i="8" s="1"/>
  <c r="BS13" i="8" s="1"/>
  <c r="BL16" i="8"/>
  <c r="BL14" i="8"/>
  <c r="BR14" i="8" s="1"/>
  <c r="BS14" i="8" s="1"/>
  <c r="BL12" i="8"/>
  <c r="BR12" i="8" s="1"/>
  <c r="BS12" i="8" s="1"/>
  <c r="BL10" i="8"/>
  <c r="BR10" i="8" s="1"/>
  <c r="BS10" i="8" s="1"/>
  <c r="B20" i="8"/>
  <c r="BL6" i="8"/>
  <c r="BL18" i="8" l="1"/>
  <c r="BR16" i="8"/>
  <c r="BR6" i="8"/>
  <c r="BV6" i="8"/>
  <c r="BS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BS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=ЕСЛИ($BS$4=2000;BR6&gt;20%;BR6&lt;=20%)  Отвт выдает словом ЛОЖЬ а не чиловым значением 0</t>
        </r>
      </text>
    </comment>
  </commentList>
</comments>
</file>

<file path=xl/sharedStrings.xml><?xml version="1.0" encoding="utf-8"?>
<sst xmlns="http://schemas.openxmlformats.org/spreadsheetml/2006/main" count="93" uniqueCount="33">
  <si>
    <t>EMS</t>
  </si>
  <si>
    <t>ФИО</t>
  </si>
  <si>
    <t>Итого за смену</t>
  </si>
  <si>
    <t>Итого EMS</t>
  </si>
  <si>
    <t>Итого станд.</t>
  </si>
  <si>
    <t>ст</t>
  </si>
  <si>
    <t>итого по сутрудникам</t>
  </si>
  <si>
    <t>всего</t>
  </si>
  <si>
    <t>кол-во смен</t>
  </si>
  <si>
    <t>Сентябрь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</si>
  <si>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</si>
  <si>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</si>
  <si>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</si>
  <si>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</si>
  <si>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</si>
  <si>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</si>
  <si>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</si>
  <si>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</si>
  <si>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</si>
  <si>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</si>
  <si>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</si>
  <si>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</si>
  <si>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визуально подсвечиваю НЕ выработку</t>
  </si>
  <si>
    <t>оклад за смену</t>
  </si>
  <si>
    <t>зп оклад</t>
  </si>
  <si>
    <t>бонус(ст-7руб.емс-20руб.)</t>
  </si>
  <si>
    <t>план-всега равен этой сумме</t>
  </si>
  <si>
    <t>%выработки от плана</t>
  </si>
  <si>
    <t>премия за перевыполнения плана на 20%</t>
  </si>
  <si>
    <t>тариф 2000р</t>
  </si>
  <si>
    <t>штраф за НЕ выполнение      плана       на -20%</t>
  </si>
  <si>
    <t>итоговая зп</t>
  </si>
  <si>
    <t>прочие штрафы проставляются 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</si>
</sst>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/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/>
    <xf numFmtId="164" fontId="0" fillId="0" borderId="23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7" fillId="0" borderId="0" xfId="0" applyFont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2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2"/>
  <sheetViews>
    <sheetView tabSelected="1" zoomScale="90" zoomScaleNormal="90" workbookViewId="0">
      <pane xSplit="1" topLeftCell="BD1" activePane="topRight" state="frozen"/>
      <selection pane="topRight" activeCell="BS7" sqref="BS7"/>
    </sheetView>
  </sheetViews>
  <sheetFormatPr defaultRowHeight="15" x14ac:dyDescent="0.25"/>
  <cols>
    <col min="1" max="1" width="18.28515625" style="6" bestFit="1" customWidth="1"/>
    <col min="2" max="2" width="4.5703125" style="6" bestFit="1" customWidth="1"/>
    <col min="3" max="3" width="4.7109375" style="6" bestFit="1" customWidth="1"/>
    <col min="4" max="4" width="4.5703125" style="6" bestFit="1" customWidth="1"/>
    <col min="5" max="5" width="4.7109375" style="6" bestFit="1" customWidth="1"/>
    <col min="6" max="6" width="4.5703125" style="6" bestFit="1" customWidth="1"/>
    <col min="7" max="7" width="4.7109375" style="6" bestFit="1" customWidth="1"/>
    <col min="8" max="8" width="4.5703125" style="6" bestFit="1" customWidth="1"/>
    <col min="9" max="9" width="4.7109375" style="6" bestFit="1" customWidth="1"/>
    <col min="10" max="10" width="4.5703125" style="6" bestFit="1" customWidth="1"/>
    <col min="11" max="11" width="4.7109375" style="6" bestFit="1" customWidth="1"/>
    <col min="12" max="12" width="4.5703125" style="6" bestFit="1" customWidth="1"/>
    <col min="13" max="13" width="4.7109375" style="6" bestFit="1" customWidth="1"/>
    <col min="14" max="14" width="4.5703125" style="6" bestFit="1" customWidth="1"/>
    <col min="15" max="15" width="4.7109375" style="6" bestFit="1" customWidth="1"/>
    <col min="16" max="16" width="4.5703125" style="6" bestFit="1" customWidth="1"/>
    <col min="17" max="17" width="4.7109375" style="6" bestFit="1" customWidth="1"/>
    <col min="18" max="18" width="4.5703125" style="6" bestFit="1" customWidth="1"/>
    <col min="19" max="19" width="4.7109375" style="6" bestFit="1" customWidth="1"/>
    <col min="20" max="20" width="4.5703125" style="6" bestFit="1" customWidth="1"/>
    <col min="21" max="21" width="4.7109375" style="6" bestFit="1" customWidth="1"/>
    <col min="22" max="22" width="4.5703125" style="6" bestFit="1" customWidth="1"/>
    <col min="23" max="23" width="4.7109375" style="6" bestFit="1" customWidth="1"/>
    <col min="24" max="24" width="4.5703125" style="6" bestFit="1" customWidth="1"/>
    <col min="25" max="25" width="4.7109375" style="6" bestFit="1" customWidth="1"/>
    <col min="26" max="26" width="4.5703125" style="6" bestFit="1" customWidth="1"/>
    <col min="27" max="27" width="4.7109375" style="6" bestFit="1" customWidth="1"/>
    <col min="28" max="28" width="4.5703125" style="6" bestFit="1" customWidth="1"/>
    <col min="29" max="29" width="4.7109375" style="6" bestFit="1" customWidth="1"/>
    <col min="30" max="30" width="4.5703125" style="6" bestFit="1" customWidth="1"/>
    <col min="31" max="31" width="4.7109375" style="6" bestFit="1" customWidth="1"/>
    <col min="32" max="32" width="5.85546875" style="6" customWidth="1"/>
    <col min="33" max="33" width="4.7109375" style="6" bestFit="1" customWidth="1"/>
    <col min="34" max="34" width="4.5703125" style="6" bestFit="1" customWidth="1"/>
    <col min="35" max="35" width="4.7109375" style="6" bestFit="1" customWidth="1"/>
    <col min="36" max="36" width="4.5703125" style="6" bestFit="1" customWidth="1"/>
    <col min="37" max="37" width="4.7109375" style="6" bestFit="1" customWidth="1"/>
    <col min="38" max="38" width="4.5703125" style="6" bestFit="1" customWidth="1"/>
    <col min="39" max="39" width="4.7109375" style="6" bestFit="1" customWidth="1"/>
    <col min="40" max="40" width="4.5703125" style="6" bestFit="1" customWidth="1"/>
    <col min="41" max="41" width="4.7109375" style="6" bestFit="1" customWidth="1"/>
    <col min="42" max="42" width="4.5703125" style="6" bestFit="1" customWidth="1"/>
    <col min="43" max="43" width="4.7109375" style="6" bestFit="1" customWidth="1"/>
    <col min="44" max="44" width="4.5703125" style="6" bestFit="1" customWidth="1"/>
    <col min="45" max="45" width="4.7109375" style="6" bestFit="1" customWidth="1"/>
    <col min="46" max="46" width="4.5703125" style="6" bestFit="1" customWidth="1"/>
    <col min="47" max="47" width="4.7109375" style="6" bestFit="1" customWidth="1"/>
    <col min="48" max="48" width="4.5703125" style="6" bestFit="1" customWidth="1"/>
    <col min="49" max="49" width="4.7109375" style="6" bestFit="1" customWidth="1"/>
    <col min="50" max="50" width="4.5703125" style="6" bestFit="1" customWidth="1"/>
    <col min="51" max="51" width="4.7109375" style="6" bestFit="1" customWidth="1"/>
    <col min="52" max="52" width="4.5703125" style="6" bestFit="1" customWidth="1"/>
    <col min="53" max="53" width="4.7109375" style="6" bestFit="1" customWidth="1"/>
    <col min="54" max="54" width="4.5703125" style="6" bestFit="1" customWidth="1"/>
    <col min="55" max="55" width="4.7109375" style="6" bestFit="1" customWidth="1"/>
    <col min="56" max="56" width="4.5703125" style="6" bestFit="1" customWidth="1"/>
    <col min="57" max="57" width="4.7109375" style="6" bestFit="1" customWidth="1"/>
    <col min="58" max="58" width="4.5703125" style="6" bestFit="1" customWidth="1"/>
    <col min="59" max="59" width="4.7109375" style="6" bestFit="1" customWidth="1"/>
    <col min="60" max="60" width="4.28515625" style="6" customWidth="1"/>
    <col min="61" max="61" width="4.7109375" style="6" bestFit="1" customWidth="1"/>
    <col min="63" max="63" width="7.5703125" customWidth="1"/>
    <col min="64" max="64" width="13.7109375" bestFit="1" customWidth="1"/>
    <col min="65" max="65" width="7.140625" bestFit="1" customWidth="1"/>
    <col min="66" max="66" width="8.85546875" bestFit="1" customWidth="1"/>
    <col min="67" max="67" width="9" bestFit="1" customWidth="1"/>
    <col min="68" max="68" width="15.7109375" customWidth="1"/>
    <col min="69" max="69" width="11" bestFit="1" customWidth="1"/>
    <col min="72" max="73" width="10.85546875" customWidth="1"/>
  </cols>
  <sheetData>
    <row r="1" spans="1:7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</row>
    <row r="2" spans="1:74" ht="90" x14ac:dyDescent="0.25">
      <c r="A2" s="29"/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3" t="s">
        <v>22</v>
      </c>
      <c r="BM2" s="56" t="s">
        <v>8</v>
      </c>
      <c r="BN2" s="54" t="s">
        <v>23</v>
      </c>
      <c r="BO2" s="55" t="s">
        <v>24</v>
      </c>
      <c r="BP2" s="54" t="s">
        <v>25</v>
      </c>
      <c r="BQ2" s="54" t="s">
        <v>26</v>
      </c>
      <c r="BR2" s="54" t="s">
        <v>27</v>
      </c>
      <c r="BS2" s="54" t="s">
        <v>28</v>
      </c>
      <c r="BT2" s="54" t="s">
        <v>30</v>
      </c>
      <c r="BU2" s="54" t="s">
        <v>32</v>
      </c>
      <c r="BV2" s="54" t="s">
        <v>31</v>
      </c>
    </row>
    <row r="3" spans="1:74" ht="15.75" thickBot="1" x14ac:dyDescent="0.3">
      <c r="BS3" s="85" t="s">
        <v>29</v>
      </c>
      <c r="BT3" s="85"/>
      <c r="BU3" s="61"/>
    </row>
    <row r="4" spans="1:74" ht="15.75" thickBot="1" x14ac:dyDescent="0.3">
      <c r="A4" s="90" t="s">
        <v>1</v>
      </c>
      <c r="B4" s="92">
        <v>43709</v>
      </c>
      <c r="C4" s="94"/>
      <c r="D4" s="92">
        <v>43710</v>
      </c>
      <c r="E4" s="93"/>
      <c r="F4" s="62">
        <v>43711</v>
      </c>
      <c r="G4" s="64"/>
      <c r="H4" s="62">
        <v>43712</v>
      </c>
      <c r="I4" s="63"/>
      <c r="J4" s="64">
        <v>43713</v>
      </c>
      <c r="K4" s="64"/>
      <c r="L4" s="62">
        <v>43714</v>
      </c>
      <c r="M4" s="63"/>
      <c r="N4" s="62">
        <v>43715</v>
      </c>
      <c r="O4" s="63"/>
      <c r="P4" s="62">
        <v>43716</v>
      </c>
      <c r="Q4" s="64"/>
      <c r="R4" s="62">
        <v>43717</v>
      </c>
      <c r="S4" s="63"/>
      <c r="T4" s="62">
        <v>43718</v>
      </c>
      <c r="U4" s="63"/>
      <c r="V4" s="62">
        <v>43719</v>
      </c>
      <c r="W4" s="64"/>
      <c r="X4" s="62">
        <v>43720</v>
      </c>
      <c r="Y4" s="63"/>
      <c r="Z4" s="62">
        <v>43721</v>
      </c>
      <c r="AA4" s="63"/>
      <c r="AB4" s="62">
        <v>43722</v>
      </c>
      <c r="AC4" s="63"/>
      <c r="AD4" s="62">
        <v>43723</v>
      </c>
      <c r="AE4" s="63"/>
      <c r="AF4" s="62">
        <v>43724</v>
      </c>
      <c r="AG4" s="63"/>
      <c r="AH4" s="62">
        <v>43725</v>
      </c>
      <c r="AI4" s="63"/>
      <c r="AJ4" s="62">
        <v>43726</v>
      </c>
      <c r="AK4" s="63"/>
      <c r="AL4" s="62">
        <v>43727</v>
      </c>
      <c r="AM4" s="64"/>
      <c r="AN4" s="62">
        <v>43728</v>
      </c>
      <c r="AO4" s="63"/>
      <c r="AP4" s="62">
        <v>43729</v>
      </c>
      <c r="AQ4" s="63"/>
      <c r="AR4" s="62">
        <v>43730</v>
      </c>
      <c r="AS4" s="63"/>
      <c r="AT4" s="62">
        <v>43731</v>
      </c>
      <c r="AU4" s="64"/>
      <c r="AV4" s="62">
        <v>43732</v>
      </c>
      <c r="AW4" s="64"/>
      <c r="AX4" s="62">
        <v>43733</v>
      </c>
      <c r="AY4" s="63"/>
      <c r="AZ4" s="62">
        <v>43734</v>
      </c>
      <c r="BA4" s="63"/>
      <c r="BB4" s="62">
        <v>43735</v>
      </c>
      <c r="BC4" s="63"/>
      <c r="BD4" s="64">
        <v>43736</v>
      </c>
      <c r="BE4" s="64"/>
      <c r="BF4" s="62">
        <v>43737</v>
      </c>
      <c r="BG4" s="64"/>
      <c r="BH4" s="62">
        <v>43738</v>
      </c>
      <c r="BI4" s="63"/>
      <c r="BJ4" s="87" t="s">
        <v>6</v>
      </c>
      <c r="BK4" s="88"/>
      <c r="BL4" s="89"/>
      <c r="BM4" s="36"/>
      <c r="BN4" s="36"/>
      <c r="BO4" s="36"/>
      <c r="BP4" s="39"/>
      <c r="BS4">
        <v>2000</v>
      </c>
    </row>
    <row r="5" spans="1:74" ht="15.75" thickBot="1" x14ac:dyDescent="0.3">
      <c r="A5" s="91"/>
      <c r="B5" s="17" t="s">
        <v>5</v>
      </c>
      <c r="C5" s="18" t="s">
        <v>0</v>
      </c>
      <c r="D5" s="17" t="s">
        <v>5</v>
      </c>
      <c r="E5" s="18" t="s">
        <v>0</v>
      </c>
      <c r="F5" s="17" t="s">
        <v>5</v>
      </c>
      <c r="G5" s="18" t="s">
        <v>0</v>
      </c>
      <c r="H5" s="17" t="s">
        <v>5</v>
      </c>
      <c r="I5" s="18" t="s">
        <v>0</v>
      </c>
      <c r="J5" s="17" t="s">
        <v>5</v>
      </c>
      <c r="K5" s="18" t="s">
        <v>0</v>
      </c>
      <c r="L5" s="17" t="s">
        <v>5</v>
      </c>
      <c r="M5" s="18" t="s">
        <v>0</v>
      </c>
      <c r="N5" s="17" t="s">
        <v>5</v>
      </c>
      <c r="O5" s="18" t="s">
        <v>0</v>
      </c>
      <c r="P5" s="17" t="s">
        <v>5</v>
      </c>
      <c r="Q5" s="18" t="s">
        <v>0</v>
      </c>
      <c r="R5" s="17" t="s">
        <v>5</v>
      </c>
      <c r="S5" s="18" t="s">
        <v>0</v>
      </c>
      <c r="T5" s="17" t="s">
        <v>5</v>
      </c>
      <c r="U5" s="18" t="s">
        <v>0</v>
      </c>
      <c r="V5" s="17" t="s">
        <v>5</v>
      </c>
      <c r="W5" s="18" t="s">
        <v>0</v>
      </c>
      <c r="X5" s="17" t="s">
        <v>5</v>
      </c>
      <c r="Y5" s="18" t="s">
        <v>0</v>
      </c>
      <c r="Z5" s="17" t="s">
        <v>5</v>
      </c>
      <c r="AA5" s="18" t="s">
        <v>0</v>
      </c>
      <c r="AB5" s="17" t="s">
        <v>5</v>
      </c>
      <c r="AC5" s="18" t="s">
        <v>0</v>
      </c>
      <c r="AD5" s="17" t="s">
        <v>5</v>
      </c>
      <c r="AE5" s="18" t="s">
        <v>0</v>
      </c>
      <c r="AF5" s="17" t="s">
        <v>5</v>
      </c>
      <c r="AG5" s="18" t="s">
        <v>0</v>
      </c>
      <c r="AH5" s="17" t="s">
        <v>5</v>
      </c>
      <c r="AI5" s="18" t="s">
        <v>0</v>
      </c>
      <c r="AJ5" s="17" t="s">
        <v>5</v>
      </c>
      <c r="AK5" s="18" t="s">
        <v>0</v>
      </c>
      <c r="AL5" s="17" t="s">
        <v>5</v>
      </c>
      <c r="AM5" s="18" t="s">
        <v>0</v>
      </c>
      <c r="AN5" s="17" t="s">
        <v>5</v>
      </c>
      <c r="AO5" s="18" t="s">
        <v>0</v>
      </c>
      <c r="AP5" s="17" t="s">
        <v>5</v>
      </c>
      <c r="AQ5" s="18" t="s">
        <v>0</v>
      </c>
      <c r="AR5" s="17" t="s">
        <v>5</v>
      </c>
      <c r="AS5" s="18" t="s">
        <v>0</v>
      </c>
      <c r="AT5" s="17" t="s">
        <v>5</v>
      </c>
      <c r="AU5" s="18" t="s">
        <v>0</v>
      </c>
      <c r="AV5" s="17" t="s">
        <v>5</v>
      </c>
      <c r="AW5" s="18" t="s">
        <v>0</v>
      </c>
      <c r="AX5" s="17" t="s">
        <v>5</v>
      </c>
      <c r="AY5" s="18" t="s">
        <v>0</v>
      </c>
      <c r="AZ5" s="17" t="s">
        <v>5</v>
      </c>
      <c r="BA5" s="18" t="s">
        <v>0</v>
      </c>
      <c r="BB5" s="17" t="s">
        <v>5</v>
      </c>
      <c r="BC5" s="18" t="s">
        <v>0</v>
      </c>
      <c r="BD5" s="17" t="s">
        <v>5</v>
      </c>
      <c r="BE5" s="18" t="s">
        <v>0</v>
      </c>
      <c r="BF5" s="17" t="s">
        <v>5</v>
      </c>
      <c r="BG5" s="28" t="s">
        <v>0</v>
      </c>
      <c r="BH5" s="17" t="s">
        <v>5</v>
      </c>
      <c r="BI5" s="18" t="s">
        <v>0</v>
      </c>
      <c r="BJ5" s="28" t="s">
        <v>5</v>
      </c>
      <c r="BK5" s="18" t="s">
        <v>0</v>
      </c>
      <c r="BL5" s="44" t="s">
        <v>7</v>
      </c>
      <c r="BM5" s="95"/>
      <c r="BN5" s="37"/>
      <c r="BO5" s="37"/>
      <c r="BP5" s="29"/>
    </row>
    <row r="6" spans="1:74" x14ac:dyDescent="0.25">
      <c r="A6" s="7" t="s">
        <v>10</v>
      </c>
      <c r="B6" s="13">
        <v>87</v>
      </c>
      <c r="C6" s="14">
        <v>2</v>
      </c>
      <c r="D6" s="7"/>
      <c r="E6" s="12"/>
      <c r="F6" s="19"/>
      <c r="G6" s="20"/>
      <c r="H6" s="19">
        <v>105</v>
      </c>
      <c r="I6" s="23">
        <v>14</v>
      </c>
      <c r="J6" s="19">
        <v>22</v>
      </c>
      <c r="K6" s="23">
        <v>17</v>
      </c>
      <c r="L6" s="19"/>
      <c r="M6" s="23"/>
      <c r="N6" s="19"/>
      <c r="O6" s="20"/>
      <c r="P6" s="2">
        <v>49</v>
      </c>
      <c r="Q6" s="10">
        <v>24</v>
      </c>
      <c r="R6" s="2">
        <v>56</v>
      </c>
      <c r="S6" s="3">
        <v>3</v>
      </c>
      <c r="T6" s="2"/>
      <c r="U6" s="22"/>
      <c r="V6" s="2"/>
      <c r="W6" s="10"/>
      <c r="X6" s="2">
        <v>15</v>
      </c>
      <c r="Y6" s="3">
        <v>31</v>
      </c>
      <c r="Z6" s="2">
        <v>92</v>
      </c>
      <c r="AA6" s="3">
        <v>17</v>
      </c>
      <c r="AB6" s="2"/>
      <c r="AC6" s="3"/>
      <c r="AD6" s="25"/>
      <c r="AE6" s="26"/>
      <c r="AF6" s="2">
        <v>40</v>
      </c>
      <c r="AG6" s="3">
        <v>26</v>
      </c>
      <c r="AH6" s="2">
        <v>61</v>
      </c>
      <c r="AI6" s="3"/>
      <c r="AJ6" s="2"/>
      <c r="AK6" s="3"/>
      <c r="AL6" s="2"/>
      <c r="AM6" s="27"/>
      <c r="AN6" s="2">
        <v>47</v>
      </c>
      <c r="AO6" s="3">
        <v>3</v>
      </c>
      <c r="AP6" s="2">
        <v>44</v>
      </c>
      <c r="AQ6" s="3">
        <v>14</v>
      </c>
      <c r="AR6" s="2"/>
      <c r="AS6" s="3"/>
      <c r="AT6" s="49"/>
      <c r="AU6" s="50"/>
      <c r="AV6" s="1"/>
      <c r="AW6" s="47"/>
      <c r="AX6" s="2">
        <v>26</v>
      </c>
      <c r="AY6" s="3">
        <v>9</v>
      </c>
      <c r="AZ6" s="2"/>
      <c r="BA6" s="3"/>
      <c r="BB6" s="2"/>
      <c r="BC6" s="22"/>
      <c r="BD6" s="8">
        <v>163</v>
      </c>
      <c r="BE6" s="10">
        <v>10</v>
      </c>
      <c r="BF6" s="2">
        <v>149</v>
      </c>
      <c r="BG6" s="10">
        <v>5</v>
      </c>
      <c r="BH6" s="2"/>
      <c r="BI6" s="3"/>
      <c r="BJ6" s="41">
        <f>SUMIF($B$5:$BI$5,"ст",B6:BI6)</f>
        <v>956</v>
      </c>
      <c r="BK6" s="42">
        <f>SUMIF($B$5:$BI$5,"EMS",B6:BI6)</f>
        <v>175</v>
      </c>
      <c r="BL6" s="43">
        <f>SUM(BJ6:BK6)</f>
        <v>1131</v>
      </c>
      <c r="BM6" s="96">
        <f>IF(SUMPRODUCT(($B$5:$BI$5=$BJ$5)*(B6:BI6&gt;0))&gt;SUMPRODUCT(($B$5:$BI$5=$BK$5)*(B6:BI6&gt;0)),SUMPRODUCT(($B$5:$BI$5=$BJ$5)*(B6:BI6&gt;0)),SUMPRODUCT(($B$5:$BI$5=$BK$5)*(B6:BI6&gt;0)))</f>
        <v>14</v>
      </c>
      <c r="BN6" s="40">
        <v>2000</v>
      </c>
      <c r="BO6" s="46">
        <f>SUM(BM6*BN6)</f>
        <v>28000</v>
      </c>
      <c r="BP6" s="29">
        <f>SUM((BJ6*7)+(BK6*20))</f>
        <v>10192</v>
      </c>
      <c r="BQ6">
        <v>1850</v>
      </c>
      <c r="BR6" s="57">
        <f>-SUM((BQ6-BL6)/BQ6)</f>
        <v>-0.38864864864864868</v>
      </c>
      <c r="BS6" s="60">
        <f>IF(BR6&gt;=20%,2000,0)</f>
        <v>0</v>
      </c>
      <c r="BT6" s="59">
        <v>2000</v>
      </c>
      <c r="BU6" s="38">
        <v>100</v>
      </c>
      <c r="BV6" s="58">
        <f>BO6+BP6+BT6+BU6</f>
        <v>40292</v>
      </c>
    </row>
    <row r="7" spans="1:74" x14ac:dyDescent="0.25">
      <c r="A7" s="9" t="s">
        <v>11</v>
      </c>
      <c r="B7" s="2">
        <v>73</v>
      </c>
      <c r="C7" s="10">
        <v>11</v>
      </c>
      <c r="D7" s="2"/>
      <c r="E7" s="3"/>
      <c r="F7" s="1"/>
      <c r="G7" s="21"/>
      <c r="H7" s="2">
        <v>67</v>
      </c>
      <c r="I7" s="3">
        <v>20</v>
      </c>
      <c r="J7" s="2">
        <v>19</v>
      </c>
      <c r="K7" s="3">
        <v>20</v>
      </c>
      <c r="L7" s="2"/>
      <c r="M7" s="3"/>
      <c r="N7" s="2"/>
      <c r="O7" s="22"/>
      <c r="P7" s="2">
        <v>66</v>
      </c>
      <c r="Q7" s="10">
        <v>16</v>
      </c>
      <c r="R7" s="2">
        <v>108</v>
      </c>
      <c r="S7" s="3">
        <v>10</v>
      </c>
      <c r="T7" s="2"/>
      <c r="U7" s="22"/>
      <c r="V7" s="2"/>
      <c r="W7" s="10"/>
      <c r="X7" s="2">
        <v>35</v>
      </c>
      <c r="Y7" s="3">
        <v>19</v>
      </c>
      <c r="Z7" s="2">
        <v>84</v>
      </c>
      <c r="AA7" s="3">
        <v>10</v>
      </c>
      <c r="AB7" s="2"/>
      <c r="AC7" s="3"/>
      <c r="AD7" s="2"/>
      <c r="AE7" s="22"/>
      <c r="AF7" s="2">
        <v>52</v>
      </c>
      <c r="AG7" s="3">
        <v>22</v>
      </c>
      <c r="AH7" s="2">
        <v>56</v>
      </c>
      <c r="AI7" s="3">
        <v>3</v>
      </c>
      <c r="AJ7" s="2"/>
      <c r="AK7" s="3"/>
      <c r="AL7" s="2"/>
      <c r="AM7" s="27"/>
      <c r="AN7" s="2">
        <v>56</v>
      </c>
      <c r="AO7" s="3">
        <v>10</v>
      </c>
      <c r="AP7" s="2">
        <v>95</v>
      </c>
      <c r="AQ7" s="3">
        <v>10</v>
      </c>
      <c r="AR7" s="2"/>
      <c r="AS7" s="3"/>
      <c r="AT7" s="49"/>
      <c r="AU7" s="50"/>
      <c r="AV7" s="1">
        <v>32</v>
      </c>
      <c r="AW7" s="47">
        <v>20</v>
      </c>
      <c r="AX7" s="2">
        <v>27</v>
      </c>
      <c r="AY7" s="3">
        <v>20</v>
      </c>
      <c r="AZ7" s="2"/>
      <c r="BA7" s="3"/>
      <c r="BB7" s="2"/>
      <c r="BC7" s="22"/>
      <c r="BD7" s="8">
        <v>45</v>
      </c>
      <c r="BE7" s="10">
        <v>16</v>
      </c>
      <c r="BF7" s="2">
        <v>137</v>
      </c>
      <c r="BG7" s="10">
        <v>4</v>
      </c>
      <c r="BH7" s="2"/>
      <c r="BI7" s="3"/>
      <c r="BJ7" s="31">
        <f t="shared" ref="BJ7:BJ17" si="0">SUMIF($B$5:$BI$5,"ст",B7:BI7)</f>
        <v>952</v>
      </c>
      <c r="BK7" s="30">
        <f t="shared" ref="BK7:BK17" si="1">SUMIF($B$5:$BI$5,"EMS",B7:BI7)</f>
        <v>211</v>
      </c>
      <c r="BL7" s="32">
        <f t="shared" ref="BL7:BL17" si="2">SUM(BJ7:BK7)</f>
        <v>1163</v>
      </c>
      <c r="BM7" s="96">
        <f>IF(SUMPRODUCT(($B$5:$BI$5=$BJ$5)*(B7:BI7&gt;0))&gt;SUMPRODUCT(($B$5:$BI$5=$BK$5)*(B7:BI7&gt;0)),SUMPRODUCT(($B$5:$BI$5=$BJ$5)*(B7:BI7&gt;0)),SUMPRODUCT(($B$5:$BI$5=$BK$5)*(B7:BI7&gt;0)))</f>
        <v>15</v>
      </c>
      <c r="BN7" s="40">
        <v>2000</v>
      </c>
      <c r="BO7" s="46">
        <f t="shared" ref="BO7:BO17" si="3">SUM(BM7*BN7)</f>
        <v>30000</v>
      </c>
      <c r="BP7" s="51">
        <f t="shared" ref="BP7:BP17" si="4">SUM((BJ7*7)+(BK7*20))</f>
        <v>10884</v>
      </c>
      <c r="BQ7">
        <v>1850</v>
      </c>
      <c r="BR7" s="57">
        <f t="shared" ref="BR7:BR17" si="5">-SUM((BQ7-BL7)/BQ7)</f>
        <v>-0.37135135135135133</v>
      </c>
      <c r="BS7" s="60">
        <f t="shared" ref="BS7:BS17" si="6">IF(BR7&gt;=20%,2000,0)</f>
        <v>0</v>
      </c>
      <c r="BT7">
        <v>2000</v>
      </c>
      <c r="BU7" s="38">
        <v>0</v>
      </c>
    </row>
    <row r="8" spans="1:74" x14ac:dyDescent="0.25">
      <c r="A8" s="7" t="s">
        <v>12</v>
      </c>
      <c r="B8" s="1">
        <v>140</v>
      </c>
      <c r="C8" s="47"/>
      <c r="D8" s="1">
        <v>203</v>
      </c>
      <c r="E8" s="48"/>
      <c r="F8" s="1"/>
      <c r="G8" s="21"/>
      <c r="H8" s="1"/>
      <c r="I8" s="48"/>
      <c r="J8" s="1">
        <v>74</v>
      </c>
      <c r="K8" s="48"/>
      <c r="L8" s="1"/>
      <c r="M8" s="48"/>
      <c r="N8" s="1"/>
      <c r="O8" s="21"/>
      <c r="P8" s="1">
        <v>161</v>
      </c>
      <c r="Q8" s="47"/>
      <c r="R8" s="1">
        <v>123</v>
      </c>
      <c r="S8" s="48"/>
      <c r="T8" s="1"/>
      <c r="U8" s="21"/>
      <c r="V8" s="1"/>
      <c r="W8" s="47"/>
      <c r="X8" s="1">
        <v>166</v>
      </c>
      <c r="Y8" s="48"/>
      <c r="Z8" s="1">
        <v>142</v>
      </c>
      <c r="AA8" s="48"/>
      <c r="AB8" s="1"/>
      <c r="AC8" s="48"/>
      <c r="AD8" s="1"/>
      <c r="AE8" s="21"/>
      <c r="AF8" s="1">
        <v>159</v>
      </c>
      <c r="AG8" s="48"/>
      <c r="AH8" s="1">
        <v>103</v>
      </c>
      <c r="AI8" s="48"/>
      <c r="AJ8" s="1">
        <v>156</v>
      </c>
      <c r="AK8" s="48"/>
      <c r="AL8" s="1"/>
      <c r="AM8" s="50"/>
      <c r="AN8" s="1">
        <v>162</v>
      </c>
      <c r="AO8" s="48"/>
      <c r="AP8" s="1">
        <v>163</v>
      </c>
      <c r="AQ8" s="48"/>
      <c r="AR8" s="1"/>
      <c r="AS8" s="48"/>
      <c r="AT8" s="49"/>
      <c r="AU8" s="50"/>
      <c r="AV8" s="1">
        <v>92</v>
      </c>
      <c r="AW8" s="47"/>
      <c r="AX8" s="1"/>
      <c r="AY8" s="48"/>
      <c r="AZ8" s="1"/>
      <c r="BA8" s="48"/>
      <c r="BB8" s="1"/>
      <c r="BC8" s="21"/>
      <c r="BD8" s="49">
        <v>222</v>
      </c>
      <c r="BE8" s="47"/>
      <c r="BF8" s="1">
        <v>209</v>
      </c>
      <c r="BG8" s="47"/>
      <c r="BH8" s="1"/>
      <c r="BI8" s="48"/>
      <c r="BJ8" s="31">
        <f t="shared" si="0"/>
        <v>2275</v>
      </c>
      <c r="BK8" s="30">
        <f t="shared" si="1"/>
        <v>0</v>
      </c>
      <c r="BL8" s="32">
        <f t="shared" si="2"/>
        <v>2275</v>
      </c>
      <c r="BM8" s="96">
        <f>IF(SUMPRODUCT(($B$5:$BI$5=$BJ$5)*(B8:BI8&gt;0))&gt;SUMPRODUCT(($B$5:$BI$5=$BK$5)*(B8:BI8&gt;0)),SUMPRODUCT(($B$5:$BI$5=$BJ$5)*(B8:BI8&gt;0)),SUMPRODUCT(($B$5:$BI$5=$BK$5)*(B8:BI8&gt;0)))</f>
        <v>15</v>
      </c>
      <c r="BN8" s="40">
        <v>2000</v>
      </c>
      <c r="BO8" s="46">
        <f t="shared" si="3"/>
        <v>30000</v>
      </c>
      <c r="BP8" s="51">
        <f t="shared" si="4"/>
        <v>15925</v>
      </c>
      <c r="BQ8">
        <v>1850</v>
      </c>
      <c r="BR8" s="57">
        <f t="shared" si="5"/>
        <v>0.22972972972972974</v>
      </c>
      <c r="BS8" s="60">
        <f t="shared" si="6"/>
        <v>2000</v>
      </c>
      <c r="BT8">
        <v>0</v>
      </c>
      <c r="BU8" s="38">
        <v>0</v>
      </c>
    </row>
    <row r="9" spans="1:74" x14ac:dyDescent="0.25">
      <c r="A9" s="9" t="s">
        <v>13</v>
      </c>
      <c r="B9" s="1">
        <v>150</v>
      </c>
      <c r="C9" s="47"/>
      <c r="D9" s="1"/>
      <c r="E9" s="48"/>
      <c r="F9" s="1"/>
      <c r="G9" s="21"/>
      <c r="H9" s="1">
        <v>169</v>
      </c>
      <c r="I9" s="48"/>
      <c r="J9" s="1">
        <v>45</v>
      </c>
      <c r="K9" s="48"/>
      <c r="L9" s="1"/>
      <c r="M9" s="48"/>
      <c r="N9" s="1"/>
      <c r="O9" s="21"/>
      <c r="P9" s="1">
        <v>149</v>
      </c>
      <c r="Q9" s="47"/>
      <c r="R9" s="1">
        <v>70</v>
      </c>
      <c r="S9" s="48"/>
      <c r="T9" s="1"/>
      <c r="U9" s="21"/>
      <c r="V9" s="1"/>
      <c r="W9" s="47"/>
      <c r="X9" s="1">
        <v>125</v>
      </c>
      <c r="Y9" s="48"/>
      <c r="Z9" s="1">
        <v>173</v>
      </c>
      <c r="AA9" s="48"/>
      <c r="AB9" s="1"/>
      <c r="AC9" s="48"/>
      <c r="AD9" s="1"/>
      <c r="AE9" s="21"/>
      <c r="AF9" s="1">
        <v>150</v>
      </c>
      <c r="AG9" s="48"/>
      <c r="AH9" s="1">
        <v>108</v>
      </c>
      <c r="AI9" s="48"/>
      <c r="AJ9" s="1"/>
      <c r="AK9" s="48"/>
      <c r="AL9" s="1"/>
      <c r="AM9" s="50"/>
      <c r="AN9" s="1">
        <v>134</v>
      </c>
      <c r="AO9" s="48"/>
      <c r="AP9" s="1">
        <v>143</v>
      </c>
      <c r="AQ9" s="48"/>
      <c r="AR9" s="1"/>
      <c r="AS9" s="48"/>
      <c r="AT9" s="49"/>
      <c r="AU9" s="50"/>
      <c r="AV9" s="1">
        <v>56</v>
      </c>
      <c r="AW9" s="47"/>
      <c r="AX9" s="1">
        <v>88</v>
      </c>
      <c r="AY9" s="48"/>
      <c r="AZ9" s="1"/>
      <c r="BA9" s="48"/>
      <c r="BB9" s="1"/>
      <c r="BC9" s="21"/>
      <c r="BD9" s="49">
        <v>143</v>
      </c>
      <c r="BE9" s="47"/>
      <c r="BF9" s="1">
        <v>150</v>
      </c>
      <c r="BG9" s="47"/>
      <c r="BH9" s="1"/>
      <c r="BI9" s="48"/>
      <c r="BJ9" s="31">
        <f t="shared" si="0"/>
        <v>1853</v>
      </c>
      <c r="BK9" s="30">
        <f t="shared" si="1"/>
        <v>0</v>
      </c>
      <c r="BL9" s="32">
        <f t="shared" si="2"/>
        <v>1853</v>
      </c>
      <c r="BM9" s="96">
        <f>IF(SUMPRODUCT(($B$5:$BI$5=$BJ$5)*(B9:BI9&gt;0))&gt;SUMPRODUCT(($B$5:$BI$5=$BK$5)*(B9:BI9&gt;0)),SUMPRODUCT(($B$5:$BI$5=$BJ$5)*(B9:BI9&gt;0)),SUMPRODUCT(($B$5:$BI$5=$BK$5)*(B9:BI9&gt;0)))</f>
        <v>15</v>
      </c>
      <c r="BN9" s="40">
        <v>2000</v>
      </c>
      <c r="BO9" s="46">
        <f t="shared" si="3"/>
        <v>30000</v>
      </c>
      <c r="BP9" s="51">
        <f t="shared" si="4"/>
        <v>12971</v>
      </c>
      <c r="BQ9">
        <v>1850</v>
      </c>
      <c r="BR9" s="57">
        <f t="shared" si="5"/>
        <v>1.6216216216216215E-3</v>
      </c>
      <c r="BS9" s="60">
        <f t="shared" si="6"/>
        <v>0</v>
      </c>
      <c r="BT9">
        <v>0</v>
      </c>
      <c r="BU9" s="38">
        <v>0</v>
      </c>
    </row>
    <row r="10" spans="1:74" x14ac:dyDescent="0.25">
      <c r="A10" s="7" t="s">
        <v>14</v>
      </c>
      <c r="B10" s="1">
        <v>177</v>
      </c>
      <c r="C10" s="47"/>
      <c r="D10" s="1"/>
      <c r="E10" s="48"/>
      <c r="F10" s="1"/>
      <c r="G10" s="21"/>
      <c r="H10" s="1">
        <v>165</v>
      </c>
      <c r="I10" s="48"/>
      <c r="J10" s="1">
        <v>83</v>
      </c>
      <c r="K10" s="48"/>
      <c r="L10" s="1"/>
      <c r="M10" s="48"/>
      <c r="N10" s="1"/>
      <c r="O10" s="21"/>
      <c r="P10" s="1">
        <v>127</v>
      </c>
      <c r="Q10" s="47"/>
      <c r="R10" s="1">
        <v>164</v>
      </c>
      <c r="S10" s="48"/>
      <c r="T10" s="1"/>
      <c r="U10" s="21"/>
      <c r="V10" s="1"/>
      <c r="W10" s="47"/>
      <c r="X10" s="83"/>
      <c r="Y10" s="84"/>
      <c r="Z10" s="1"/>
      <c r="AA10" s="48"/>
      <c r="AB10" s="1"/>
      <c r="AC10" s="48"/>
      <c r="AD10" s="1"/>
      <c r="AE10" s="21"/>
      <c r="AF10" s="1">
        <v>139</v>
      </c>
      <c r="AG10" s="48"/>
      <c r="AH10" s="1">
        <v>80</v>
      </c>
      <c r="AI10" s="48"/>
      <c r="AJ10" s="1"/>
      <c r="AK10" s="48"/>
      <c r="AL10" s="1"/>
      <c r="AM10" s="50"/>
      <c r="AN10" s="1">
        <v>178</v>
      </c>
      <c r="AO10" s="48"/>
      <c r="AP10" s="1">
        <v>143</v>
      </c>
      <c r="AQ10" s="48"/>
      <c r="AR10" s="1">
        <v>72</v>
      </c>
      <c r="AS10" s="48"/>
      <c r="AT10" s="49"/>
      <c r="AU10" s="50"/>
      <c r="AV10" s="1">
        <v>106</v>
      </c>
      <c r="AW10" s="47"/>
      <c r="AX10" s="1">
        <v>92</v>
      </c>
      <c r="AY10" s="48"/>
      <c r="AZ10" s="1">
        <v>186</v>
      </c>
      <c r="BA10" s="48"/>
      <c r="BB10" s="1"/>
      <c r="BC10" s="21"/>
      <c r="BD10" s="49">
        <v>141</v>
      </c>
      <c r="BE10" s="47"/>
      <c r="BF10" s="1">
        <v>183</v>
      </c>
      <c r="BG10" s="47"/>
      <c r="BH10" s="1"/>
      <c r="BI10" s="48"/>
      <c r="BJ10" s="31">
        <f t="shared" si="0"/>
        <v>2036</v>
      </c>
      <c r="BK10" s="30">
        <f t="shared" si="1"/>
        <v>0</v>
      </c>
      <c r="BL10" s="32">
        <f t="shared" si="2"/>
        <v>2036</v>
      </c>
      <c r="BM10" s="96">
        <f>IF(SUMPRODUCT(($B$5:$BI$5=$BJ$5)*(B10:BI10&gt;0))&gt;SUMPRODUCT(($B$5:$BI$5=$BK$5)*(B10:BI10&gt;0)),SUMPRODUCT(($B$5:$BI$5=$BJ$5)*(B10:BI10&gt;0)),SUMPRODUCT(($B$5:$BI$5=$BK$5)*(B10:BI10&gt;0)))</f>
        <v>15</v>
      </c>
      <c r="BN10" s="40">
        <v>1500</v>
      </c>
      <c r="BO10" s="46">
        <f t="shared" si="3"/>
        <v>22500</v>
      </c>
      <c r="BP10" s="51">
        <f t="shared" si="4"/>
        <v>14252</v>
      </c>
      <c r="BQ10">
        <v>1850</v>
      </c>
      <c r="BR10" s="57">
        <f t="shared" si="5"/>
        <v>0.10054054054054054</v>
      </c>
      <c r="BS10" s="60">
        <f t="shared" si="6"/>
        <v>0</v>
      </c>
      <c r="BT10">
        <v>0</v>
      </c>
      <c r="BU10" s="38">
        <v>0</v>
      </c>
    </row>
    <row r="11" spans="1:74" x14ac:dyDescent="0.25">
      <c r="A11" s="9" t="s">
        <v>15</v>
      </c>
      <c r="B11" s="1">
        <v>123</v>
      </c>
      <c r="C11" s="47"/>
      <c r="D11" s="1"/>
      <c r="E11" s="48"/>
      <c r="F11" s="1"/>
      <c r="G11" s="21"/>
      <c r="H11" s="1">
        <v>156</v>
      </c>
      <c r="I11" s="48">
        <v>10</v>
      </c>
      <c r="J11" s="1">
        <v>142</v>
      </c>
      <c r="K11" s="48">
        <v>1</v>
      </c>
      <c r="L11" s="1"/>
      <c r="M11" s="48"/>
      <c r="N11" s="1"/>
      <c r="O11" s="21"/>
      <c r="P11" s="1">
        <v>113</v>
      </c>
      <c r="Q11" s="47">
        <v>6</v>
      </c>
      <c r="R11" s="1">
        <v>118</v>
      </c>
      <c r="S11" s="48">
        <v>6</v>
      </c>
      <c r="T11" s="1"/>
      <c r="U11" s="21"/>
      <c r="V11" s="1"/>
      <c r="W11" s="47"/>
      <c r="X11" s="1">
        <v>175</v>
      </c>
      <c r="Y11" s="48">
        <v>13</v>
      </c>
      <c r="Z11" s="1">
        <v>166</v>
      </c>
      <c r="AA11" s="48">
        <v>11</v>
      </c>
      <c r="AB11" s="1"/>
      <c r="AC11" s="48"/>
      <c r="AD11" s="1"/>
      <c r="AE11" s="21"/>
      <c r="AF11" s="1">
        <v>158</v>
      </c>
      <c r="AG11" s="48">
        <v>3</v>
      </c>
      <c r="AH11" s="1">
        <v>101</v>
      </c>
      <c r="AI11" s="48">
        <v>3</v>
      </c>
      <c r="AJ11" s="1"/>
      <c r="AK11" s="48"/>
      <c r="AL11" s="1"/>
      <c r="AM11" s="50"/>
      <c r="AN11" s="1">
        <v>48</v>
      </c>
      <c r="AO11" s="48">
        <v>6</v>
      </c>
      <c r="AP11" s="1">
        <v>71</v>
      </c>
      <c r="AQ11" s="48">
        <v>7</v>
      </c>
      <c r="AR11" s="1"/>
      <c r="AS11" s="48"/>
      <c r="AT11" s="49"/>
      <c r="AU11" s="50"/>
      <c r="AV11" s="1">
        <v>76</v>
      </c>
      <c r="AW11" s="47">
        <v>9</v>
      </c>
      <c r="AX11" s="1">
        <v>104</v>
      </c>
      <c r="AY11" s="48">
        <v>3</v>
      </c>
      <c r="AZ11" s="1"/>
      <c r="BA11" s="48"/>
      <c r="BB11" s="1"/>
      <c r="BC11" s="21"/>
      <c r="BD11" s="49"/>
      <c r="BE11" s="47"/>
      <c r="BF11" s="1"/>
      <c r="BG11" s="47"/>
      <c r="BH11" s="1"/>
      <c r="BI11" s="48"/>
      <c r="BJ11" s="31">
        <f t="shared" si="0"/>
        <v>1551</v>
      </c>
      <c r="BK11" s="30">
        <f t="shared" si="1"/>
        <v>78</v>
      </c>
      <c r="BL11" s="32">
        <f t="shared" si="2"/>
        <v>1629</v>
      </c>
      <c r="BM11" s="96">
        <f>IF(SUMPRODUCT(($B$5:$BI$5=$BJ$5)*(B11:BI11&gt;0))&gt;SUMPRODUCT(($B$5:$BI$5=$BK$5)*(B11:BI11&gt;0)),SUMPRODUCT(($B$5:$BI$5=$BJ$5)*(B11:BI11&gt;0)),SUMPRODUCT(($B$5:$BI$5=$BK$5)*(B11:BI11&gt;0)))</f>
        <v>13</v>
      </c>
      <c r="BN11" s="40">
        <v>2000</v>
      </c>
      <c r="BO11" s="46">
        <f t="shared" si="3"/>
        <v>26000</v>
      </c>
      <c r="BP11" s="51">
        <f t="shared" si="4"/>
        <v>12417</v>
      </c>
      <c r="BQ11">
        <v>1850</v>
      </c>
      <c r="BR11" s="57">
        <f t="shared" si="5"/>
        <v>-0.11945945945945946</v>
      </c>
      <c r="BS11" s="60">
        <f t="shared" si="6"/>
        <v>0</v>
      </c>
      <c r="BT11">
        <v>0</v>
      </c>
      <c r="BU11" s="38">
        <v>0</v>
      </c>
    </row>
    <row r="12" spans="1:74" x14ac:dyDescent="0.25">
      <c r="A12" s="7" t="s">
        <v>16</v>
      </c>
      <c r="B12" s="1"/>
      <c r="C12" s="47"/>
      <c r="D12" s="1"/>
      <c r="E12" s="48"/>
      <c r="F12" s="1">
        <v>112</v>
      </c>
      <c r="G12" s="21"/>
      <c r="H12" s="1">
        <v>151</v>
      </c>
      <c r="I12" s="48"/>
      <c r="J12" s="1"/>
      <c r="K12" s="48"/>
      <c r="L12" s="1"/>
      <c r="M12" s="48"/>
      <c r="N12" s="1"/>
      <c r="O12" s="21"/>
      <c r="P12" s="1"/>
      <c r="Q12" s="47"/>
      <c r="R12" s="1"/>
      <c r="S12" s="48"/>
      <c r="T12" s="1">
        <v>164</v>
      </c>
      <c r="U12" s="21"/>
      <c r="V12" s="1">
        <v>124</v>
      </c>
      <c r="W12" s="47"/>
      <c r="X12" s="1"/>
      <c r="Y12" s="48"/>
      <c r="Z12" s="1"/>
      <c r="AA12" s="48"/>
      <c r="AB12" s="1">
        <v>109</v>
      </c>
      <c r="AC12" s="48"/>
      <c r="AD12" s="1">
        <v>121</v>
      </c>
      <c r="AE12" s="21"/>
      <c r="AF12" s="1"/>
      <c r="AG12" s="48"/>
      <c r="AH12" s="1"/>
      <c r="AI12" s="48"/>
      <c r="AJ12" s="1"/>
      <c r="AK12" s="48"/>
      <c r="AL12" s="1"/>
      <c r="AM12" s="50"/>
      <c r="AN12" s="1"/>
      <c r="AO12" s="48"/>
      <c r="AP12" s="1"/>
      <c r="AQ12" s="48"/>
      <c r="AR12" s="1"/>
      <c r="AS12" s="48"/>
      <c r="AT12" s="49"/>
      <c r="AU12" s="50"/>
      <c r="AV12" s="1"/>
      <c r="AW12" s="47"/>
      <c r="AX12" s="1"/>
      <c r="AY12" s="48"/>
      <c r="AZ12" s="1"/>
      <c r="BA12" s="48"/>
      <c r="BB12" s="1"/>
      <c r="BC12" s="21"/>
      <c r="BD12" s="49"/>
      <c r="BE12" s="47"/>
      <c r="BF12" s="1"/>
      <c r="BG12" s="47"/>
      <c r="BH12" s="1"/>
      <c r="BI12" s="48"/>
      <c r="BJ12" s="31">
        <f t="shared" si="0"/>
        <v>781</v>
      </c>
      <c r="BK12" s="30">
        <f t="shared" si="1"/>
        <v>0</v>
      </c>
      <c r="BL12" s="32">
        <f t="shared" si="2"/>
        <v>781</v>
      </c>
      <c r="BM12" s="96">
        <f>IF(SUMPRODUCT(($B$5:$BI$5=$BJ$5)*(B12:BI12&gt;0))&gt;SUMPRODUCT(($B$5:$BI$5=$BK$5)*(B12:BI12&gt;0)),SUMPRODUCT(($B$5:$BI$5=$BJ$5)*(B12:BI12&gt;0)),SUMPRODUCT(($B$5:$BI$5=$BK$5)*(B12:BI12&gt;0)))</f>
        <v>6</v>
      </c>
      <c r="BN12" s="40">
        <v>2000</v>
      </c>
      <c r="BO12" s="46">
        <f t="shared" si="3"/>
        <v>12000</v>
      </c>
      <c r="BP12" s="51">
        <f t="shared" si="4"/>
        <v>5467</v>
      </c>
      <c r="BQ12">
        <v>1850</v>
      </c>
      <c r="BR12" s="57">
        <f t="shared" si="5"/>
        <v>-0.57783783783783782</v>
      </c>
      <c r="BS12" s="60">
        <f t="shared" si="6"/>
        <v>0</v>
      </c>
      <c r="BT12">
        <v>2000</v>
      </c>
      <c r="BU12" s="38">
        <v>0</v>
      </c>
    </row>
    <row r="13" spans="1:74" x14ac:dyDescent="0.25">
      <c r="A13" s="9" t="s">
        <v>17</v>
      </c>
      <c r="B13" s="1"/>
      <c r="C13" s="47"/>
      <c r="D13" s="1">
        <v>135</v>
      </c>
      <c r="E13" s="48">
        <v>21</v>
      </c>
      <c r="F13" s="1">
        <v>17</v>
      </c>
      <c r="G13" s="21">
        <v>19</v>
      </c>
      <c r="H13" s="1"/>
      <c r="I13" s="48"/>
      <c r="J13" s="1"/>
      <c r="K13" s="48"/>
      <c r="L13" s="1">
        <v>121</v>
      </c>
      <c r="M13" s="48">
        <v>5</v>
      </c>
      <c r="N13" s="1">
        <v>103</v>
      </c>
      <c r="O13" s="21"/>
      <c r="P13" s="1"/>
      <c r="Q13" s="47"/>
      <c r="R13" s="1"/>
      <c r="S13" s="48"/>
      <c r="T13" s="1">
        <v>128</v>
      </c>
      <c r="U13" s="21">
        <v>21</v>
      </c>
      <c r="V13" s="1">
        <v>131</v>
      </c>
      <c r="W13" s="47">
        <v>2</v>
      </c>
      <c r="X13" s="1"/>
      <c r="Y13" s="48"/>
      <c r="Z13" s="1"/>
      <c r="AA13" s="48"/>
      <c r="AB13" s="1">
        <v>108</v>
      </c>
      <c r="AC13" s="48">
        <v>15</v>
      </c>
      <c r="AD13" s="1">
        <v>153</v>
      </c>
      <c r="AE13" s="21">
        <v>1</v>
      </c>
      <c r="AF13" s="1"/>
      <c r="AG13" s="48"/>
      <c r="AH13" s="1"/>
      <c r="AI13" s="48"/>
      <c r="AJ13" s="1"/>
      <c r="AK13" s="48"/>
      <c r="AL13" s="1">
        <v>79</v>
      </c>
      <c r="AM13" s="50"/>
      <c r="AN13" s="1"/>
      <c r="AO13" s="48"/>
      <c r="AP13" s="1"/>
      <c r="AQ13" s="48"/>
      <c r="AR13" s="1">
        <v>136</v>
      </c>
      <c r="AS13" s="48">
        <v>21</v>
      </c>
      <c r="AT13" s="49">
        <v>176</v>
      </c>
      <c r="AU13" s="50"/>
      <c r="AV13" s="1"/>
      <c r="AW13" s="47"/>
      <c r="AX13" s="1"/>
      <c r="AY13" s="48"/>
      <c r="AZ13" s="1">
        <v>88</v>
      </c>
      <c r="BA13" s="48">
        <v>12</v>
      </c>
      <c r="BB13" s="1">
        <v>253</v>
      </c>
      <c r="BC13" s="21">
        <v>3</v>
      </c>
      <c r="BD13" s="49"/>
      <c r="BE13" s="47"/>
      <c r="BF13" s="1"/>
      <c r="BG13" s="47"/>
      <c r="BH13" s="1">
        <v>134</v>
      </c>
      <c r="BI13" s="48">
        <v>23</v>
      </c>
      <c r="BJ13" s="31">
        <f t="shared" si="0"/>
        <v>1762</v>
      </c>
      <c r="BK13" s="30">
        <f t="shared" si="1"/>
        <v>143</v>
      </c>
      <c r="BL13" s="32">
        <f t="shared" si="2"/>
        <v>1905</v>
      </c>
      <c r="BM13" s="96">
        <f>IF(SUMPRODUCT(($B$5:$BI$5=$BJ$5)*(B13:BI13&gt;0))&gt;SUMPRODUCT(($B$5:$BI$5=$BK$5)*(B13:BI13&gt;0)),SUMPRODUCT(($B$5:$BI$5=$BJ$5)*(B13:BI13&gt;0)),SUMPRODUCT(($B$5:$BI$5=$BK$5)*(B13:BI13&gt;0)))</f>
        <v>14</v>
      </c>
      <c r="BN13" s="40">
        <v>1500</v>
      </c>
      <c r="BO13" s="46">
        <f t="shared" si="3"/>
        <v>21000</v>
      </c>
      <c r="BP13" s="51">
        <f t="shared" si="4"/>
        <v>15194</v>
      </c>
      <c r="BQ13">
        <v>1850</v>
      </c>
      <c r="BR13" s="57">
        <f t="shared" si="5"/>
        <v>2.9729729729729731E-2</v>
      </c>
      <c r="BS13" s="60">
        <f t="shared" si="6"/>
        <v>0</v>
      </c>
      <c r="BT13">
        <v>0</v>
      </c>
      <c r="BU13" s="38">
        <v>0</v>
      </c>
    </row>
    <row r="14" spans="1:74" x14ac:dyDescent="0.25">
      <c r="A14" s="7" t="s">
        <v>18</v>
      </c>
      <c r="B14" s="1"/>
      <c r="C14" s="47"/>
      <c r="D14" s="1">
        <v>223</v>
      </c>
      <c r="E14" s="48"/>
      <c r="F14" s="1">
        <v>129</v>
      </c>
      <c r="G14" s="21"/>
      <c r="H14" s="1"/>
      <c r="I14" s="48"/>
      <c r="J14" s="1"/>
      <c r="K14" s="48"/>
      <c r="L14" s="1"/>
      <c r="M14" s="48"/>
      <c r="N14" s="1">
        <v>175</v>
      </c>
      <c r="O14" s="21"/>
      <c r="P14" s="1"/>
      <c r="Q14" s="47"/>
      <c r="R14" s="1"/>
      <c r="S14" s="48"/>
      <c r="T14" s="1">
        <v>168</v>
      </c>
      <c r="U14" s="21"/>
      <c r="V14" s="1">
        <v>180</v>
      </c>
      <c r="W14" s="47"/>
      <c r="X14" s="1"/>
      <c r="Y14" s="48"/>
      <c r="Z14" s="1"/>
      <c r="AA14" s="48"/>
      <c r="AB14" s="1">
        <v>166</v>
      </c>
      <c r="AC14" s="48"/>
      <c r="AD14" s="1">
        <v>150</v>
      </c>
      <c r="AE14" s="21"/>
      <c r="AF14" s="1"/>
      <c r="AG14" s="48"/>
      <c r="AH14" s="1"/>
      <c r="AI14" s="48"/>
      <c r="AJ14" s="1">
        <v>183</v>
      </c>
      <c r="AK14" s="48"/>
      <c r="AL14" s="1">
        <v>105</v>
      </c>
      <c r="AM14" s="50"/>
      <c r="AN14" s="1"/>
      <c r="AO14" s="48"/>
      <c r="AP14" s="1"/>
      <c r="AQ14" s="48"/>
      <c r="AR14" s="1">
        <v>207</v>
      </c>
      <c r="AS14" s="48"/>
      <c r="AT14" s="49">
        <v>170</v>
      </c>
      <c r="AU14" s="50"/>
      <c r="AV14" s="1"/>
      <c r="AW14" s="47"/>
      <c r="AX14" s="1"/>
      <c r="AY14" s="48"/>
      <c r="AZ14" s="1"/>
      <c r="BA14" s="48"/>
      <c r="BB14" s="1"/>
      <c r="BC14" s="21"/>
      <c r="BD14" s="49"/>
      <c r="BE14" s="47"/>
      <c r="BF14" s="1"/>
      <c r="BG14" s="47"/>
      <c r="BH14" s="1">
        <v>164</v>
      </c>
      <c r="BI14" s="48"/>
      <c r="BJ14" s="31">
        <f t="shared" si="0"/>
        <v>2020</v>
      </c>
      <c r="BK14" s="30">
        <f t="shared" si="1"/>
        <v>0</v>
      </c>
      <c r="BL14" s="32">
        <f t="shared" si="2"/>
        <v>2020</v>
      </c>
      <c r="BM14" s="96">
        <f>IF(SUMPRODUCT(($B$5:$BI$5=$BJ$5)*(B14:BI14&gt;0))&gt;SUMPRODUCT(($B$5:$BI$5=$BK$5)*(B14:BI14&gt;0)),SUMPRODUCT(($B$5:$BI$5=$BJ$5)*(B14:BI14&gt;0)),SUMPRODUCT(($B$5:$BI$5=$BK$5)*(B14:BI14&gt;0)))</f>
        <v>12</v>
      </c>
      <c r="BN14" s="40">
        <v>2000</v>
      </c>
      <c r="BO14" s="46">
        <f t="shared" si="3"/>
        <v>24000</v>
      </c>
      <c r="BP14" s="51">
        <f t="shared" si="4"/>
        <v>14140</v>
      </c>
      <c r="BQ14">
        <v>1850</v>
      </c>
      <c r="BR14" s="57">
        <f t="shared" si="5"/>
        <v>9.1891891891891897E-2</v>
      </c>
      <c r="BS14" s="60">
        <f t="shared" si="6"/>
        <v>0</v>
      </c>
      <c r="BT14">
        <v>0</v>
      </c>
      <c r="BU14" s="38">
        <v>0</v>
      </c>
    </row>
    <row r="15" spans="1:74" x14ac:dyDescent="0.25">
      <c r="A15" s="9" t="s">
        <v>19</v>
      </c>
      <c r="B15" s="1"/>
      <c r="C15" s="47"/>
      <c r="D15" s="1">
        <v>157</v>
      </c>
      <c r="E15" s="48">
        <v>2</v>
      </c>
      <c r="F15" s="1">
        <v>76</v>
      </c>
      <c r="G15" s="21">
        <v>20</v>
      </c>
      <c r="H15" s="1"/>
      <c r="I15" s="48"/>
      <c r="J15" s="1"/>
      <c r="K15" s="48"/>
      <c r="L15" s="1">
        <v>103</v>
      </c>
      <c r="M15" s="48">
        <v>35</v>
      </c>
      <c r="N15" s="1">
        <v>91</v>
      </c>
      <c r="O15" s="21">
        <v>10</v>
      </c>
      <c r="P15" s="1"/>
      <c r="Q15" s="47"/>
      <c r="R15" s="1"/>
      <c r="S15" s="48"/>
      <c r="T15" s="1">
        <v>179</v>
      </c>
      <c r="U15" s="21"/>
      <c r="V15" s="1">
        <v>103</v>
      </c>
      <c r="W15" s="47">
        <v>22</v>
      </c>
      <c r="X15" s="1"/>
      <c r="Y15" s="48"/>
      <c r="Z15" s="1"/>
      <c r="AA15" s="48"/>
      <c r="AB15" s="1">
        <v>155</v>
      </c>
      <c r="AC15" s="48"/>
      <c r="AD15" s="1">
        <v>145</v>
      </c>
      <c r="AE15" s="21"/>
      <c r="AF15" s="1"/>
      <c r="AG15" s="48"/>
      <c r="AH15" s="1"/>
      <c r="AI15" s="48"/>
      <c r="AJ15" s="1">
        <v>94</v>
      </c>
      <c r="AK15" s="48">
        <v>14</v>
      </c>
      <c r="AL15" s="1">
        <v>82</v>
      </c>
      <c r="AM15" s="50"/>
      <c r="AN15" s="1"/>
      <c r="AO15" s="48"/>
      <c r="AP15" s="1"/>
      <c r="AQ15" s="48"/>
      <c r="AR15" s="1">
        <v>206</v>
      </c>
      <c r="AS15" s="48">
        <v>2</v>
      </c>
      <c r="AT15" s="49">
        <v>142</v>
      </c>
      <c r="AU15" s="50">
        <v>11</v>
      </c>
      <c r="AV15" s="1"/>
      <c r="AW15" s="47"/>
      <c r="AX15" s="1"/>
      <c r="AY15" s="48"/>
      <c r="AZ15" s="1">
        <v>234</v>
      </c>
      <c r="BA15" s="48">
        <v>12</v>
      </c>
      <c r="BB15" s="1">
        <v>143</v>
      </c>
      <c r="BC15" s="21"/>
      <c r="BD15" s="49"/>
      <c r="BE15" s="47"/>
      <c r="BF15" s="1"/>
      <c r="BG15" s="47"/>
      <c r="BH15" s="1">
        <v>180</v>
      </c>
      <c r="BI15" s="48">
        <v>3</v>
      </c>
      <c r="BJ15" s="31">
        <f t="shared" si="0"/>
        <v>2090</v>
      </c>
      <c r="BK15" s="30">
        <f t="shared" si="1"/>
        <v>131</v>
      </c>
      <c r="BL15" s="32">
        <f t="shared" si="2"/>
        <v>2221</v>
      </c>
      <c r="BM15" s="96">
        <f t="shared" ref="BM15:BM17" si="7">IF(SUMPRODUCT(($B$5:$BI$5=$BJ$5)*(B15:BI15&gt;0))&gt;SUMPRODUCT(($B$5:$BI$5=$BK$5)*(B15:BI15&gt;0)),SUMPRODUCT(($B$5:$BI$5=$BJ$5)*(B15:BI15&gt;0)),SUMPRODUCT(($B$5:$BI$5=$BK$5)*(B15:BI15&gt;0)))</f>
        <v>15</v>
      </c>
      <c r="BN15" s="40">
        <v>1500</v>
      </c>
      <c r="BO15" s="46">
        <f t="shared" si="3"/>
        <v>22500</v>
      </c>
      <c r="BP15" s="51">
        <f t="shared" si="4"/>
        <v>17250</v>
      </c>
      <c r="BQ15">
        <v>1850</v>
      </c>
      <c r="BR15" s="57">
        <f t="shared" si="5"/>
        <v>0.20054054054054055</v>
      </c>
      <c r="BS15" s="60">
        <f t="shared" si="6"/>
        <v>2000</v>
      </c>
      <c r="BT15">
        <v>0</v>
      </c>
      <c r="BU15" s="38">
        <v>0</v>
      </c>
    </row>
    <row r="16" spans="1:74" x14ac:dyDescent="0.25">
      <c r="A16" s="7" t="s">
        <v>20</v>
      </c>
      <c r="B16" s="1"/>
      <c r="C16" s="47"/>
      <c r="D16" s="1">
        <v>107</v>
      </c>
      <c r="E16" s="48"/>
      <c r="F16" s="1">
        <v>99</v>
      </c>
      <c r="G16" s="21"/>
      <c r="H16" s="1"/>
      <c r="I16" s="48"/>
      <c r="J16" s="1"/>
      <c r="K16" s="48"/>
      <c r="L16" s="1">
        <v>117</v>
      </c>
      <c r="M16" s="48"/>
      <c r="N16" s="1">
        <v>122</v>
      </c>
      <c r="O16" s="21"/>
      <c r="P16" s="1"/>
      <c r="Q16" s="47"/>
      <c r="R16" s="1"/>
      <c r="S16" s="48"/>
      <c r="T16" s="1">
        <v>156</v>
      </c>
      <c r="U16" s="21"/>
      <c r="V16" s="1">
        <v>147</v>
      </c>
      <c r="W16" s="47"/>
      <c r="X16" s="1"/>
      <c r="Y16" s="48"/>
      <c r="Z16" s="1"/>
      <c r="AA16" s="48"/>
      <c r="AB16" s="1">
        <v>131</v>
      </c>
      <c r="AC16" s="48"/>
      <c r="AD16" s="1">
        <v>147</v>
      </c>
      <c r="AE16" s="21"/>
      <c r="AF16" s="1"/>
      <c r="AG16" s="48"/>
      <c r="AH16" s="1"/>
      <c r="AI16" s="48"/>
      <c r="AJ16" s="1">
        <v>120</v>
      </c>
      <c r="AK16" s="48"/>
      <c r="AL16" s="1">
        <v>60</v>
      </c>
      <c r="AM16" s="50"/>
      <c r="AN16" s="1"/>
      <c r="AO16" s="48"/>
      <c r="AP16" s="1"/>
      <c r="AQ16" s="48"/>
      <c r="AR16" s="1">
        <v>136</v>
      </c>
      <c r="AS16" s="48"/>
      <c r="AT16" s="49">
        <v>135</v>
      </c>
      <c r="AU16" s="50"/>
      <c r="AV16" s="1"/>
      <c r="AW16" s="47"/>
      <c r="AX16" s="1"/>
      <c r="AY16" s="48"/>
      <c r="AZ16" s="1">
        <v>90</v>
      </c>
      <c r="BA16" s="48"/>
      <c r="BB16" s="1">
        <v>173</v>
      </c>
      <c r="BC16" s="21"/>
      <c r="BD16" s="49"/>
      <c r="BE16" s="47"/>
      <c r="BF16" s="1"/>
      <c r="BG16" s="47"/>
      <c r="BH16" s="1">
        <v>113</v>
      </c>
      <c r="BI16" s="48"/>
      <c r="BJ16" s="31">
        <f t="shared" si="0"/>
        <v>1853</v>
      </c>
      <c r="BK16" s="30">
        <f t="shared" si="1"/>
        <v>0</v>
      </c>
      <c r="BL16" s="32">
        <f t="shared" si="2"/>
        <v>1853</v>
      </c>
      <c r="BM16" s="96">
        <f t="shared" si="7"/>
        <v>15</v>
      </c>
      <c r="BN16" s="40">
        <v>2000</v>
      </c>
      <c r="BO16" s="46">
        <f t="shared" si="3"/>
        <v>30000</v>
      </c>
      <c r="BP16" s="51">
        <f t="shared" si="4"/>
        <v>12971</v>
      </c>
      <c r="BQ16">
        <v>1850</v>
      </c>
      <c r="BR16" s="57">
        <f t="shared" si="5"/>
        <v>1.6216216216216215E-3</v>
      </c>
      <c r="BS16" s="60">
        <f t="shared" si="6"/>
        <v>0</v>
      </c>
      <c r="BT16">
        <v>0</v>
      </c>
      <c r="BU16" s="38">
        <v>0</v>
      </c>
    </row>
    <row r="17" spans="1:73" ht="15.75" thickBot="1" x14ac:dyDescent="0.3">
      <c r="A17" s="9" t="s">
        <v>21</v>
      </c>
      <c r="B17" s="4"/>
      <c r="C17" s="11"/>
      <c r="D17" s="4">
        <v>160</v>
      </c>
      <c r="E17" s="5"/>
      <c r="F17" s="4">
        <v>113</v>
      </c>
      <c r="G17" s="24">
        <v>4</v>
      </c>
      <c r="H17" s="4"/>
      <c r="I17" s="5"/>
      <c r="J17" s="4"/>
      <c r="K17" s="5"/>
      <c r="L17" s="4">
        <v>151</v>
      </c>
      <c r="M17" s="5">
        <v>5</v>
      </c>
      <c r="N17" s="4">
        <v>120</v>
      </c>
      <c r="O17" s="24"/>
      <c r="P17" s="4"/>
      <c r="Q17" s="11"/>
      <c r="R17" s="4"/>
      <c r="S17" s="5"/>
      <c r="T17" s="4">
        <v>112</v>
      </c>
      <c r="U17" s="24">
        <v>3</v>
      </c>
      <c r="V17" s="4">
        <v>119</v>
      </c>
      <c r="W17" s="11">
        <v>9</v>
      </c>
      <c r="X17" s="4"/>
      <c r="Y17" s="5"/>
      <c r="Z17" s="4"/>
      <c r="AA17" s="5"/>
      <c r="AB17" s="4">
        <v>173</v>
      </c>
      <c r="AC17" s="5"/>
      <c r="AD17" s="2">
        <v>130</v>
      </c>
      <c r="AE17" s="22">
        <v>2</v>
      </c>
      <c r="AF17" s="2"/>
      <c r="AG17" s="3"/>
      <c r="AH17" s="2"/>
      <c r="AI17" s="3"/>
      <c r="AJ17" s="2">
        <v>98</v>
      </c>
      <c r="AK17" s="3">
        <v>5</v>
      </c>
      <c r="AL17" s="2">
        <v>71</v>
      </c>
      <c r="AM17" s="27">
        <v>2</v>
      </c>
      <c r="AN17" s="2"/>
      <c r="AO17" s="3"/>
      <c r="AP17" s="2"/>
      <c r="AQ17" s="3"/>
      <c r="AR17" s="2">
        <v>144</v>
      </c>
      <c r="AS17" s="3"/>
      <c r="AT17" s="8">
        <v>116</v>
      </c>
      <c r="AU17" s="27">
        <v>7</v>
      </c>
      <c r="AV17" s="2"/>
      <c r="AW17" s="10"/>
      <c r="AX17" s="2"/>
      <c r="AY17" s="3"/>
      <c r="AZ17" s="2">
        <v>133</v>
      </c>
      <c r="BA17" s="3"/>
      <c r="BB17" s="2">
        <v>93</v>
      </c>
      <c r="BC17" s="22">
        <v>8</v>
      </c>
      <c r="BD17" s="8"/>
      <c r="BE17" s="10"/>
      <c r="BF17" s="2"/>
      <c r="BG17" s="10"/>
      <c r="BH17" s="4"/>
      <c r="BI17" s="5"/>
      <c r="BJ17" s="33">
        <f t="shared" si="0"/>
        <v>1733</v>
      </c>
      <c r="BK17" s="34">
        <f t="shared" si="1"/>
        <v>45</v>
      </c>
      <c r="BL17" s="35">
        <f t="shared" si="2"/>
        <v>1778</v>
      </c>
      <c r="BM17" s="96">
        <f t="shared" si="7"/>
        <v>14</v>
      </c>
      <c r="BN17" s="40">
        <v>2000</v>
      </c>
      <c r="BO17" s="46">
        <f t="shared" si="3"/>
        <v>28000</v>
      </c>
      <c r="BP17" s="51">
        <f t="shared" si="4"/>
        <v>13031</v>
      </c>
      <c r="BQ17">
        <v>1850</v>
      </c>
      <c r="BR17" s="57">
        <f t="shared" si="5"/>
        <v>-3.8918918918918917E-2</v>
      </c>
      <c r="BS17" s="60">
        <f t="shared" si="6"/>
        <v>0</v>
      </c>
      <c r="BT17">
        <v>0</v>
      </c>
      <c r="BU17" s="38">
        <v>0</v>
      </c>
    </row>
    <row r="18" spans="1:73" ht="15.75" thickBot="1" x14ac:dyDescent="0.3">
      <c r="A18" s="15" t="s">
        <v>4</v>
      </c>
      <c r="B18" s="67">
        <f>SUM(B6:B17)</f>
        <v>750</v>
      </c>
      <c r="C18" s="72"/>
      <c r="D18" s="67">
        <f t="shared" ref="D18" si="8">SUM(D6:D17)</f>
        <v>985</v>
      </c>
      <c r="E18" s="72"/>
      <c r="F18" s="67">
        <f t="shared" ref="F18" si="9">SUM(F6:F17)</f>
        <v>546</v>
      </c>
      <c r="G18" s="72"/>
      <c r="H18" s="67">
        <f t="shared" ref="H18" si="10">SUM(H6:H17)</f>
        <v>813</v>
      </c>
      <c r="I18" s="72"/>
      <c r="J18" s="67">
        <f t="shared" ref="J18" si="11">SUM(J6:J17)</f>
        <v>385</v>
      </c>
      <c r="K18" s="72"/>
      <c r="L18" s="67">
        <f t="shared" ref="L18" si="12">SUM(L6:L17)</f>
        <v>492</v>
      </c>
      <c r="M18" s="72"/>
      <c r="N18" s="67">
        <f t="shared" ref="N18" si="13">SUM(N6:N17)</f>
        <v>611</v>
      </c>
      <c r="O18" s="72"/>
      <c r="P18" s="67">
        <f t="shared" ref="P18" si="14">SUM(P6:P17)</f>
        <v>665</v>
      </c>
      <c r="Q18" s="72"/>
      <c r="R18" s="67">
        <f t="shared" ref="R18" si="15">SUM(R6:R17)</f>
        <v>639</v>
      </c>
      <c r="S18" s="72"/>
      <c r="T18" s="67">
        <f t="shared" ref="T18" si="16">SUM(T6:T17)</f>
        <v>907</v>
      </c>
      <c r="U18" s="72"/>
      <c r="V18" s="67">
        <f t="shared" ref="V18" si="17">SUM(V6:V17)</f>
        <v>804</v>
      </c>
      <c r="W18" s="72"/>
      <c r="X18" s="67">
        <f t="shared" ref="X18" si="18">SUM(X6:X17)</f>
        <v>516</v>
      </c>
      <c r="Y18" s="72"/>
      <c r="Z18" s="67">
        <f t="shared" ref="Z18" si="19">SUM(Z6:Z17)</f>
        <v>657</v>
      </c>
      <c r="AA18" s="72"/>
      <c r="AB18" s="67">
        <f t="shared" ref="AB18" si="20">SUM(AB6:AB17)</f>
        <v>842</v>
      </c>
      <c r="AC18" s="72"/>
      <c r="AD18" s="67">
        <f t="shared" ref="AD18" si="21">SUM(AD6:AD17)</f>
        <v>846</v>
      </c>
      <c r="AE18" s="72"/>
      <c r="AF18" s="67">
        <f t="shared" ref="AF18" si="22">SUM(AF6:AF17)</f>
        <v>698</v>
      </c>
      <c r="AG18" s="72"/>
      <c r="AH18" s="67">
        <f t="shared" ref="AH18" si="23">SUM(AH6:AH17)</f>
        <v>509</v>
      </c>
      <c r="AI18" s="72"/>
      <c r="AJ18" s="67">
        <f t="shared" ref="AJ18" si="24">SUM(AJ6:AJ17)</f>
        <v>651</v>
      </c>
      <c r="AK18" s="72"/>
      <c r="AL18" s="67">
        <f t="shared" ref="AL18" si="25">SUM(AL6:AL17)</f>
        <v>397</v>
      </c>
      <c r="AM18" s="72"/>
      <c r="AN18" s="67">
        <f t="shared" ref="AN18" si="26">SUM(AN6:AN17)</f>
        <v>625</v>
      </c>
      <c r="AO18" s="72"/>
      <c r="AP18" s="67">
        <f t="shared" ref="AP18" si="27">SUM(AP6:AP17)</f>
        <v>659</v>
      </c>
      <c r="AQ18" s="72"/>
      <c r="AR18" s="67">
        <f t="shared" ref="AR18" si="28">SUM(AR6:AR17)</f>
        <v>901</v>
      </c>
      <c r="AS18" s="72"/>
      <c r="AT18" s="67">
        <f t="shared" ref="AT18" si="29">SUM(AT6:AT17)</f>
        <v>739</v>
      </c>
      <c r="AU18" s="72"/>
      <c r="AV18" s="67">
        <f t="shared" ref="AV18" si="30">SUM(AV6:AV17)</f>
        <v>362</v>
      </c>
      <c r="AW18" s="72"/>
      <c r="AX18" s="67">
        <f t="shared" ref="AX18" si="31">SUM(AX6:AX17)</f>
        <v>337</v>
      </c>
      <c r="AY18" s="72"/>
      <c r="AZ18" s="67">
        <f t="shared" ref="AZ18" si="32">SUM(AZ6:AZ17)</f>
        <v>731</v>
      </c>
      <c r="BA18" s="72"/>
      <c r="BB18" s="67">
        <f t="shared" ref="BB18" si="33">SUM(BB6:BB17)</f>
        <v>662</v>
      </c>
      <c r="BC18" s="72"/>
      <c r="BD18" s="67">
        <f t="shared" ref="BD18" si="34">SUM(BD6:BD17)</f>
        <v>714</v>
      </c>
      <c r="BE18" s="72"/>
      <c r="BF18" s="67">
        <f t="shared" ref="BF18:BH18" si="35">SUM(BF6:BF17)</f>
        <v>828</v>
      </c>
      <c r="BG18" s="68"/>
      <c r="BH18" s="67">
        <f t="shared" si="35"/>
        <v>591</v>
      </c>
      <c r="BI18" s="68"/>
      <c r="BJ18" s="69">
        <f>SUM(BJ6:BJ17)</f>
        <v>19862</v>
      </c>
      <c r="BK18" s="80">
        <f>SUM(BK6:BK17)</f>
        <v>783</v>
      </c>
      <c r="BL18" s="74">
        <f>SUM(BL6:BL17)</f>
        <v>20645</v>
      </c>
      <c r="BM18" s="45"/>
      <c r="BN18" s="78">
        <f>SUM(BN6:BN17)</f>
        <v>22500</v>
      </c>
      <c r="BO18" s="79">
        <f>SUM(BO6:BO17)</f>
        <v>304000</v>
      </c>
      <c r="BP18" s="77">
        <f>SUM(BP6:BP17)</f>
        <v>154694</v>
      </c>
      <c r="BQ18" s="86"/>
    </row>
    <row r="19" spans="1:73" ht="15.75" thickBot="1" x14ac:dyDescent="0.3">
      <c r="A19" s="15" t="s">
        <v>3</v>
      </c>
      <c r="B19" s="67">
        <f>SUM(C6:C17)</f>
        <v>13</v>
      </c>
      <c r="C19" s="72"/>
      <c r="D19" s="67">
        <f t="shared" ref="D19" si="36">SUM(E6:E17)</f>
        <v>23</v>
      </c>
      <c r="E19" s="72"/>
      <c r="F19" s="67">
        <f t="shared" ref="F19" si="37">SUM(G6:G17)</f>
        <v>43</v>
      </c>
      <c r="G19" s="72"/>
      <c r="H19" s="67">
        <f t="shared" ref="H19" si="38">SUM(I6:I17)</f>
        <v>44</v>
      </c>
      <c r="I19" s="72"/>
      <c r="J19" s="67">
        <f t="shared" ref="J19" si="39">SUM(K6:K17)</f>
        <v>38</v>
      </c>
      <c r="K19" s="72"/>
      <c r="L19" s="67">
        <f t="shared" ref="L19" si="40">SUM(M6:M17)</f>
        <v>45</v>
      </c>
      <c r="M19" s="72"/>
      <c r="N19" s="67">
        <f t="shared" ref="N19" si="41">SUM(O6:O17)</f>
        <v>10</v>
      </c>
      <c r="O19" s="72"/>
      <c r="P19" s="67">
        <f t="shared" ref="P19" si="42">SUM(Q6:Q17)</f>
        <v>46</v>
      </c>
      <c r="Q19" s="72"/>
      <c r="R19" s="67">
        <f t="shared" ref="R19" si="43">SUM(S6:S17)</f>
        <v>19</v>
      </c>
      <c r="S19" s="72"/>
      <c r="T19" s="67">
        <f t="shared" ref="T19" si="44">SUM(U6:U17)</f>
        <v>24</v>
      </c>
      <c r="U19" s="72"/>
      <c r="V19" s="67">
        <f t="shared" ref="V19" si="45">SUM(W6:W17)</f>
        <v>33</v>
      </c>
      <c r="W19" s="72"/>
      <c r="X19" s="67">
        <f t="shared" ref="X19" si="46">SUM(Y6:Y17)</f>
        <v>63</v>
      </c>
      <c r="Y19" s="72"/>
      <c r="Z19" s="67">
        <f t="shared" ref="Z19" si="47">SUM(AA6:AA17)</f>
        <v>38</v>
      </c>
      <c r="AA19" s="72"/>
      <c r="AB19" s="67">
        <f t="shared" ref="AB19" si="48">SUM(AC6:AC17)</f>
        <v>15</v>
      </c>
      <c r="AC19" s="72"/>
      <c r="AD19" s="67">
        <f t="shared" ref="AD19" si="49">SUM(AE6:AE17)</f>
        <v>3</v>
      </c>
      <c r="AE19" s="72"/>
      <c r="AF19" s="67">
        <f t="shared" ref="AF19" si="50">SUM(AG6:AG17)</f>
        <v>51</v>
      </c>
      <c r="AG19" s="72"/>
      <c r="AH19" s="67">
        <f t="shared" ref="AH19" si="51">SUM(AI6:AI17)</f>
        <v>6</v>
      </c>
      <c r="AI19" s="72"/>
      <c r="AJ19" s="67">
        <f t="shared" ref="AJ19" si="52">SUM(AK6:AK17)</f>
        <v>19</v>
      </c>
      <c r="AK19" s="72"/>
      <c r="AL19" s="67">
        <f t="shared" ref="AL19" si="53">SUM(AM6:AM17)</f>
        <v>2</v>
      </c>
      <c r="AM19" s="72"/>
      <c r="AN19" s="67">
        <f t="shared" ref="AN19" si="54">SUM(AO6:AO17)</f>
        <v>19</v>
      </c>
      <c r="AO19" s="72"/>
      <c r="AP19" s="67">
        <f t="shared" ref="AP19" si="55">SUM(AQ6:AQ17)</f>
        <v>31</v>
      </c>
      <c r="AQ19" s="72"/>
      <c r="AR19" s="67">
        <f t="shared" ref="AR19" si="56">SUM(AS6:AS17)</f>
        <v>23</v>
      </c>
      <c r="AS19" s="72"/>
      <c r="AT19" s="67">
        <f t="shared" ref="AT19" si="57">SUM(AU6:AU17)</f>
        <v>18</v>
      </c>
      <c r="AU19" s="72"/>
      <c r="AV19" s="67">
        <f t="shared" ref="AV19" si="58">SUM(AW6:AW17)</f>
        <v>29</v>
      </c>
      <c r="AW19" s="72"/>
      <c r="AX19" s="67">
        <f t="shared" ref="AX19" si="59">SUM(AY6:AY17)</f>
        <v>32</v>
      </c>
      <c r="AY19" s="72"/>
      <c r="AZ19" s="67">
        <f t="shared" ref="AZ19" si="60">SUM(BA6:BA17)</f>
        <v>24</v>
      </c>
      <c r="BA19" s="72"/>
      <c r="BB19" s="67">
        <f t="shared" ref="BB19" si="61">SUM(BC6:BC17)</f>
        <v>11</v>
      </c>
      <c r="BC19" s="72"/>
      <c r="BD19" s="67">
        <f t="shared" ref="BD19" si="62">SUM(BE6:BE17)</f>
        <v>26</v>
      </c>
      <c r="BE19" s="72"/>
      <c r="BF19" s="67">
        <f t="shared" ref="BF19" si="63">SUM(BG6:BG17)</f>
        <v>9</v>
      </c>
      <c r="BG19" s="68"/>
      <c r="BH19" s="67">
        <f t="shared" ref="BH19" si="64">SUM(BI6:BI17)</f>
        <v>26</v>
      </c>
      <c r="BI19" s="68"/>
      <c r="BJ19" s="70"/>
      <c r="BK19" s="81"/>
      <c r="BL19" s="75"/>
      <c r="BM19" s="45"/>
      <c r="BN19" s="78"/>
      <c r="BO19" s="78"/>
      <c r="BP19" s="77"/>
      <c r="BQ19" s="86"/>
    </row>
    <row r="20" spans="1:73" ht="15.75" thickBot="1" x14ac:dyDescent="0.3">
      <c r="A20" s="16" t="s">
        <v>2</v>
      </c>
      <c r="B20" s="65">
        <f>B18+B19</f>
        <v>763</v>
      </c>
      <c r="C20" s="73"/>
      <c r="D20" s="65">
        <f t="shared" ref="D20" si="65">D18+D19</f>
        <v>1008</v>
      </c>
      <c r="E20" s="73"/>
      <c r="F20" s="65">
        <f t="shared" ref="F20" si="66">F18+F19</f>
        <v>589</v>
      </c>
      <c r="G20" s="73"/>
      <c r="H20" s="65">
        <f t="shared" ref="H20" si="67">H18+H19</f>
        <v>857</v>
      </c>
      <c r="I20" s="73"/>
      <c r="J20" s="65">
        <f t="shared" ref="J20" si="68">J18+J19</f>
        <v>423</v>
      </c>
      <c r="K20" s="73"/>
      <c r="L20" s="65">
        <f t="shared" ref="L20" si="69">L18+L19</f>
        <v>537</v>
      </c>
      <c r="M20" s="73"/>
      <c r="N20" s="65">
        <f t="shared" ref="N20" si="70">N18+N19</f>
        <v>621</v>
      </c>
      <c r="O20" s="73"/>
      <c r="P20" s="65">
        <f t="shared" ref="P20" si="71">P18+P19</f>
        <v>711</v>
      </c>
      <c r="Q20" s="73"/>
      <c r="R20" s="65">
        <f t="shared" ref="R20" si="72">R18+R19</f>
        <v>658</v>
      </c>
      <c r="S20" s="73"/>
      <c r="T20" s="65">
        <f t="shared" ref="T20" si="73">T18+T19</f>
        <v>931</v>
      </c>
      <c r="U20" s="73"/>
      <c r="V20" s="65">
        <f t="shared" ref="V20" si="74">V18+V19</f>
        <v>837</v>
      </c>
      <c r="W20" s="73"/>
      <c r="X20" s="65">
        <f t="shared" ref="X20" si="75">X18+X19</f>
        <v>579</v>
      </c>
      <c r="Y20" s="73"/>
      <c r="Z20" s="65">
        <f t="shared" ref="Z20" si="76">Z18+Z19</f>
        <v>695</v>
      </c>
      <c r="AA20" s="73"/>
      <c r="AB20" s="65">
        <f t="shared" ref="AB20" si="77">AB18+AB19</f>
        <v>857</v>
      </c>
      <c r="AC20" s="73"/>
      <c r="AD20" s="65">
        <f t="shared" ref="AD20" si="78">AD18+AD19</f>
        <v>849</v>
      </c>
      <c r="AE20" s="73"/>
      <c r="AF20" s="65">
        <f t="shared" ref="AF20" si="79">AF18+AF19</f>
        <v>749</v>
      </c>
      <c r="AG20" s="73"/>
      <c r="AH20" s="65">
        <f t="shared" ref="AH20" si="80">AH18+AH19</f>
        <v>515</v>
      </c>
      <c r="AI20" s="73"/>
      <c r="AJ20" s="65">
        <f t="shared" ref="AJ20" si="81">AJ18+AJ19</f>
        <v>670</v>
      </c>
      <c r="AK20" s="73"/>
      <c r="AL20" s="65">
        <f t="shared" ref="AL20" si="82">AL18+AL19</f>
        <v>399</v>
      </c>
      <c r="AM20" s="73"/>
      <c r="AN20" s="65">
        <f t="shared" ref="AN20" si="83">AN18+AN19</f>
        <v>644</v>
      </c>
      <c r="AO20" s="73"/>
      <c r="AP20" s="65">
        <f t="shared" ref="AP20" si="84">AP18+AP19</f>
        <v>690</v>
      </c>
      <c r="AQ20" s="73"/>
      <c r="AR20" s="65">
        <f t="shared" ref="AR20" si="85">AR18+AR19</f>
        <v>924</v>
      </c>
      <c r="AS20" s="73"/>
      <c r="AT20" s="65">
        <f t="shared" ref="AT20" si="86">AT18+AT19</f>
        <v>757</v>
      </c>
      <c r="AU20" s="73"/>
      <c r="AV20" s="65">
        <f t="shared" ref="AV20" si="87">AV18+AV19</f>
        <v>391</v>
      </c>
      <c r="AW20" s="73"/>
      <c r="AX20" s="65">
        <f t="shared" ref="AX20" si="88">AX18+AX19</f>
        <v>369</v>
      </c>
      <c r="AY20" s="73"/>
      <c r="AZ20" s="65">
        <f t="shared" ref="AZ20" si="89">AZ18+AZ19</f>
        <v>755</v>
      </c>
      <c r="BA20" s="73"/>
      <c r="BB20" s="65">
        <f t="shared" ref="BB20" si="90">BB18+BB19</f>
        <v>673</v>
      </c>
      <c r="BC20" s="73"/>
      <c r="BD20" s="65">
        <f t="shared" ref="BD20" si="91">BD18+BD19</f>
        <v>740</v>
      </c>
      <c r="BE20" s="73"/>
      <c r="BF20" s="65">
        <f t="shared" ref="BF20:BH20" si="92">BF18+BF19</f>
        <v>837</v>
      </c>
      <c r="BG20" s="66"/>
      <c r="BH20" s="65">
        <f t="shared" si="92"/>
        <v>617</v>
      </c>
      <c r="BI20" s="66"/>
      <c r="BJ20" s="71"/>
      <c r="BK20" s="82"/>
      <c r="BL20" s="76"/>
      <c r="BM20" s="45"/>
      <c r="BN20" s="78"/>
      <c r="BO20" s="78"/>
      <c r="BP20" s="77"/>
      <c r="BQ20" s="86"/>
    </row>
    <row r="21" spans="1:73" x14ac:dyDescent="0.25">
      <c r="BM21" s="45"/>
      <c r="BN21" s="38"/>
      <c r="BO21" s="38"/>
    </row>
    <row r="22" spans="1:73" x14ac:dyDescent="0.25">
      <c r="BN22" s="38"/>
      <c r="BO22" s="38"/>
    </row>
  </sheetData>
  <mergeCells count="131">
    <mergeCell ref="BS3:BT3"/>
    <mergeCell ref="BQ18:BQ20"/>
    <mergeCell ref="BJ4:BL4"/>
    <mergeCell ref="A4:A5"/>
    <mergeCell ref="B20:C20"/>
    <mergeCell ref="D4:E4"/>
    <mergeCell ref="D20:E20"/>
    <mergeCell ref="B18:C18"/>
    <mergeCell ref="B19:C19"/>
    <mergeCell ref="D19:E19"/>
    <mergeCell ref="D18:E18"/>
    <mergeCell ref="F4:G4"/>
    <mergeCell ref="L4:M4"/>
    <mergeCell ref="J4:K4"/>
    <mergeCell ref="H4:I4"/>
    <mergeCell ref="F18:G18"/>
    <mergeCell ref="F19:G19"/>
    <mergeCell ref="B4:C4"/>
    <mergeCell ref="F20:G20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N19:O19"/>
    <mergeCell ref="P19:Q19"/>
    <mergeCell ref="R19:S19"/>
    <mergeCell ref="N20:O20"/>
    <mergeCell ref="P20:Q20"/>
    <mergeCell ref="R20:S20"/>
    <mergeCell ref="T4:U4"/>
    <mergeCell ref="V4:W4"/>
    <mergeCell ref="X4:Y4"/>
    <mergeCell ref="Z4:AA4"/>
    <mergeCell ref="AB4:AC4"/>
    <mergeCell ref="X10:Y10"/>
    <mergeCell ref="AD20:AE20"/>
    <mergeCell ref="N4:O4"/>
    <mergeCell ref="P4:Q4"/>
    <mergeCell ref="R4:S4"/>
    <mergeCell ref="N18:O18"/>
    <mergeCell ref="P18:Q18"/>
    <mergeCell ref="R18:S18"/>
    <mergeCell ref="T20:U20"/>
    <mergeCell ref="V20:W20"/>
    <mergeCell ref="X20:Y20"/>
    <mergeCell ref="T18:U18"/>
    <mergeCell ref="V18:W18"/>
    <mergeCell ref="X18:Y18"/>
    <mergeCell ref="Z18:AA18"/>
    <mergeCell ref="AB18:AC18"/>
    <mergeCell ref="T19:U19"/>
    <mergeCell ref="V19:W19"/>
    <mergeCell ref="X19:Y19"/>
    <mergeCell ref="Z20:AA20"/>
    <mergeCell ref="AB20:AC20"/>
    <mergeCell ref="AD4:AE4"/>
    <mergeCell ref="AD19:AE19"/>
    <mergeCell ref="AF19:AG19"/>
    <mergeCell ref="AH19:AI19"/>
    <mergeCell ref="AJ19:AK19"/>
    <mergeCell ref="AL19:AM19"/>
    <mergeCell ref="AN19:AO19"/>
    <mergeCell ref="Z19:AA19"/>
    <mergeCell ref="AB19:AC19"/>
    <mergeCell ref="AF4:AG4"/>
    <mergeCell ref="AH4:AI4"/>
    <mergeCell ref="AJ4:AK4"/>
    <mergeCell ref="AD18:AE18"/>
    <mergeCell ref="AF18:AG18"/>
    <mergeCell ref="AH18:AI18"/>
    <mergeCell ref="AJ18:AK18"/>
    <mergeCell ref="AF20:AG20"/>
    <mergeCell ref="AH20:AI20"/>
    <mergeCell ref="AJ20:AK20"/>
    <mergeCell ref="AX4:AY4"/>
    <mergeCell ref="AZ4:BA4"/>
    <mergeCell ref="AT18:AU18"/>
    <mergeCell ref="AV18:AW18"/>
    <mergeCell ref="AX18:AY18"/>
    <mergeCell ref="AZ18:BA18"/>
    <mergeCell ref="AL4:AM4"/>
    <mergeCell ref="AN4:AO4"/>
    <mergeCell ref="AP4:AQ4"/>
    <mergeCell ref="AR4:AS4"/>
    <mergeCell ref="AL18:AM18"/>
    <mergeCell ref="AN18:AO18"/>
    <mergeCell ref="AP18:AQ18"/>
    <mergeCell ref="AR18:AS18"/>
    <mergeCell ref="AT4:AU4"/>
    <mergeCell ref="AV4:AW4"/>
    <mergeCell ref="AX20:AY20"/>
    <mergeCell ref="AZ20:BA20"/>
    <mergeCell ref="BL18:BL20"/>
    <mergeCell ref="BP18:BP20"/>
    <mergeCell ref="BN18:BN20"/>
    <mergeCell ref="BO18:BO20"/>
    <mergeCell ref="AL20:AM20"/>
    <mergeCell ref="AN20:AO20"/>
    <mergeCell ref="AP20:AQ20"/>
    <mergeCell ref="AR20:AS20"/>
    <mergeCell ref="AV20:AW20"/>
    <mergeCell ref="AP19:AQ19"/>
    <mergeCell ref="AR19:AS19"/>
    <mergeCell ref="BD20:BE20"/>
    <mergeCell ref="BF20:BG20"/>
    <mergeCell ref="AT19:AU19"/>
    <mergeCell ref="AV19:AW19"/>
    <mergeCell ref="AX19:AY19"/>
    <mergeCell ref="AZ19:BA19"/>
    <mergeCell ref="AT20:AU20"/>
    <mergeCell ref="BK18:BK20"/>
    <mergeCell ref="BB4:BC4"/>
    <mergeCell ref="BD4:BE4"/>
    <mergeCell ref="BF4:BG4"/>
    <mergeCell ref="BH20:BI20"/>
    <mergeCell ref="BH19:BI19"/>
    <mergeCell ref="BH18:BI18"/>
    <mergeCell ref="BJ18:BJ20"/>
    <mergeCell ref="BH4:BI4"/>
    <mergeCell ref="BB18:BC18"/>
    <mergeCell ref="BD18:BE18"/>
    <mergeCell ref="BF18:BG18"/>
    <mergeCell ref="BB19:BC19"/>
    <mergeCell ref="BD19:BE19"/>
    <mergeCell ref="BF19:BG19"/>
    <mergeCell ref="BB20:BC20"/>
  </mergeCells>
  <conditionalFormatting sqref="BL6:BL17">
    <cfRule type="cellIs" dxfId="1" priority="3" operator="lessThan">
      <formula>1650</formula>
    </cfRule>
  </conditionalFormatting>
  <conditionalFormatting sqref="BR6:BR17">
    <cfRule type="cellIs" dxfId="0" priority="1" operator="lessThan">
      <formula>-0.2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</dc:creator>
  <cp:lastModifiedBy>Firsov Alexey</cp:lastModifiedBy>
  <cp:lastPrinted>2019-09-30T07:42:20Z</cp:lastPrinted>
  <dcterms:created xsi:type="dcterms:W3CDTF">2019-02-18T14:13:54Z</dcterms:created>
  <dcterms:modified xsi:type="dcterms:W3CDTF">2019-10-09T08:36:10Z</dcterms:modified>
</cp:coreProperties>
</file>