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20vte\Desktop\"/>
    </mc:Choice>
  </mc:AlternateContent>
  <bookViews>
    <workbookView xWindow="0" yWindow="0" windowWidth="19200" windowHeight="10905" activeTab="1"/>
  </bookViews>
  <sheets>
    <sheet name="Справочник" sheetId="1" r:id="rId1"/>
    <sheet name="Склад" sheetId="2" r:id="rId2"/>
    <sheet name="Лист3" sheetId="3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2" l="1"/>
  <c r="A257" i="2" l="1"/>
  <c r="B256" i="2"/>
  <c r="A256" i="2"/>
  <c r="A255" i="2"/>
  <c r="B254" i="2"/>
  <c r="A254" i="2"/>
  <c r="A253" i="2"/>
  <c r="B252" i="2"/>
  <c r="A252" i="2"/>
  <c r="A251" i="2"/>
  <c r="B250" i="2"/>
  <c r="A250" i="2"/>
  <c r="A249" i="2"/>
  <c r="B248" i="2"/>
  <c r="A248" i="2"/>
  <c r="A247" i="2"/>
  <c r="B246" i="2"/>
  <c r="A246" i="2"/>
  <c r="A245" i="2"/>
  <c r="B244" i="2"/>
  <c r="A244" i="2"/>
  <c r="A243" i="2"/>
  <c r="B242" i="2"/>
  <c r="A242" i="2"/>
  <c r="A241" i="2"/>
  <c r="B240" i="2"/>
  <c r="A240" i="2"/>
  <c r="A239" i="2"/>
  <c r="B238" i="2"/>
  <c r="A238" i="2"/>
  <c r="A237" i="2"/>
  <c r="B236" i="2"/>
  <c r="A236" i="2"/>
  <c r="A235" i="2"/>
  <c r="B234" i="2"/>
  <c r="A234" i="2"/>
  <c r="A233" i="2"/>
  <c r="B232" i="2"/>
  <c r="A232" i="2"/>
  <c r="A231" i="2"/>
  <c r="B230" i="2"/>
  <c r="A230" i="2"/>
  <c r="A229" i="2"/>
  <c r="H229" i="2" s="1"/>
  <c r="B228" i="2"/>
  <c r="A228" i="2"/>
  <c r="A227" i="2"/>
  <c r="B226" i="2"/>
  <c r="A226" i="2"/>
  <c r="A225" i="2"/>
  <c r="B224" i="2"/>
  <c r="A224" i="2"/>
  <c r="A223" i="2"/>
  <c r="B222" i="2"/>
  <c r="A222" i="2"/>
  <c r="A221" i="2"/>
  <c r="B220" i="2"/>
  <c r="A220" i="2"/>
  <c r="A219" i="2"/>
  <c r="B218" i="2"/>
  <c r="A218" i="2"/>
  <c r="A217" i="2"/>
  <c r="B216" i="2"/>
  <c r="A216" i="2"/>
  <c r="A215" i="2"/>
  <c r="B214" i="2"/>
  <c r="A214" i="2"/>
  <c r="A213" i="2"/>
  <c r="B212" i="2"/>
  <c r="A212" i="2"/>
  <c r="A211" i="2"/>
  <c r="H211" i="2" s="1"/>
  <c r="B210" i="2"/>
  <c r="A210" i="2"/>
  <c r="A209" i="2"/>
  <c r="B208" i="2"/>
  <c r="A208" i="2"/>
  <c r="A207" i="2"/>
  <c r="B206" i="2"/>
  <c r="A206" i="2"/>
  <c r="A205" i="2"/>
  <c r="B204" i="2"/>
  <c r="A204" i="2"/>
  <c r="A203" i="2"/>
  <c r="B202" i="2"/>
  <c r="A202" i="2"/>
  <c r="F201" i="2"/>
  <c r="A201" i="2"/>
  <c r="B200" i="2"/>
  <c r="A200" i="2"/>
  <c r="A199" i="2"/>
  <c r="B198" i="2"/>
  <c r="A198" i="2"/>
  <c r="A197" i="2"/>
  <c r="B196" i="2"/>
  <c r="A196" i="2"/>
  <c r="A195" i="2"/>
  <c r="B194" i="2"/>
  <c r="A194" i="2"/>
  <c r="A193" i="2"/>
  <c r="B192" i="2"/>
  <c r="A192" i="2"/>
  <c r="A191" i="2"/>
  <c r="B190" i="2"/>
  <c r="A190" i="2"/>
  <c r="A189" i="2"/>
  <c r="B188" i="2"/>
  <c r="A188" i="2"/>
  <c r="A187" i="2"/>
  <c r="B186" i="2"/>
  <c r="A186" i="2"/>
  <c r="A185" i="2"/>
  <c r="B184" i="2"/>
  <c r="A184" i="2"/>
  <c r="A183" i="2"/>
  <c r="B182" i="2"/>
  <c r="A182" i="2"/>
  <c r="A181" i="2"/>
  <c r="B180" i="2"/>
  <c r="A180" i="2"/>
  <c r="A179" i="2"/>
  <c r="B178" i="2"/>
  <c r="A178" i="2"/>
  <c r="A177" i="2"/>
  <c r="B176" i="2"/>
  <c r="A176" i="2"/>
  <c r="A175" i="2"/>
  <c r="B174" i="2"/>
  <c r="A174" i="2"/>
  <c r="A173" i="2"/>
  <c r="B172" i="2"/>
  <c r="A172" i="2"/>
  <c r="A171" i="2"/>
  <c r="B170" i="2"/>
  <c r="A170" i="2"/>
  <c r="A169" i="2"/>
  <c r="B168" i="2"/>
  <c r="A168" i="2"/>
  <c r="C167" i="2"/>
  <c r="A167" i="2"/>
  <c r="H167" i="2" s="1"/>
  <c r="C166" i="2"/>
  <c r="A166" i="2"/>
  <c r="H166" i="2" s="1"/>
  <c r="C165" i="2"/>
  <c r="A165" i="2"/>
  <c r="H165" i="2" s="1"/>
  <c r="C164" i="2"/>
  <c r="A164" i="2"/>
  <c r="H164" i="2" s="1"/>
  <c r="C163" i="2"/>
  <c r="A163" i="2"/>
  <c r="H163" i="2" s="1"/>
  <c r="C162" i="2"/>
  <c r="A162" i="2"/>
  <c r="H162" i="2" s="1"/>
  <c r="C161" i="2"/>
  <c r="A161" i="2"/>
  <c r="H161" i="2" s="1"/>
  <c r="C160" i="2"/>
  <c r="A160" i="2"/>
  <c r="H160" i="2" s="1"/>
  <c r="C159" i="2"/>
  <c r="A159" i="2"/>
  <c r="H159" i="2" s="1"/>
  <c r="C158" i="2"/>
  <c r="A158" i="2"/>
  <c r="H158" i="2" s="1"/>
  <c r="C157" i="2"/>
  <c r="A157" i="2"/>
  <c r="H157" i="2" s="1"/>
  <c r="C156" i="2"/>
  <c r="A156" i="2"/>
  <c r="H156" i="2" s="1"/>
  <c r="C155" i="2"/>
  <c r="A155" i="2"/>
  <c r="H155" i="2" s="1"/>
  <c r="C154" i="2"/>
  <c r="A154" i="2"/>
  <c r="H154" i="2" s="1"/>
  <c r="C153" i="2"/>
  <c r="A153" i="2"/>
  <c r="H153" i="2" s="1"/>
  <c r="C152" i="2"/>
  <c r="A152" i="2"/>
  <c r="H152" i="2" s="1"/>
  <c r="C151" i="2"/>
  <c r="A151" i="2"/>
  <c r="H151" i="2" s="1"/>
  <c r="C150" i="2"/>
  <c r="A150" i="2"/>
  <c r="H150" i="2" s="1"/>
  <c r="C149" i="2"/>
  <c r="A149" i="2"/>
  <c r="H149" i="2" s="1"/>
  <c r="C148" i="2"/>
  <c r="A148" i="2"/>
  <c r="H148" i="2" s="1"/>
  <c r="C147" i="2"/>
  <c r="A147" i="2"/>
  <c r="H147" i="2" s="1"/>
  <c r="C146" i="2"/>
  <c r="A146" i="2"/>
  <c r="H146" i="2" s="1"/>
  <c r="C145" i="2"/>
  <c r="A145" i="2"/>
  <c r="H145" i="2" s="1"/>
  <c r="C144" i="2"/>
  <c r="A144" i="2"/>
  <c r="H144" i="2" s="1"/>
  <c r="C143" i="2"/>
  <c r="A143" i="2"/>
  <c r="H143" i="2" s="1"/>
  <c r="C142" i="2"/>
  <c r="A142" i="2"/>
  <c r="H142" i="2" s="1"/>
  <c r="C141" i="2"/>
  <c r="A141" i="2"/>
  <c r="H141" i="2" s="1"/>
  <c r="C140" i="2"/>
  <c r="A140" i="2"/>
  <c r="H140" i="2" s="1"/>
  <c r="C139" i="2"/>
  <c r="A139" i="2"/>
  <c r="H139" i="2" s="1"/>
  <c r="C138" i="2"/>
  <c r="A138" i="2"/>
  <c r="H138" i="2" s="1"/>
  <c r="C137" i="2"/>
  <c r="A137" i="2"/>
  <c r="H137" i="2" s="1"/>
  <c r="C136" i="2"/>
  <c r="A136" i="2"/>
  <c r="H136" i="2" s="1"/>
  <c r="C135" i="2"/>
  <c r="A135" i="2"/>
  <c r="H135" i="2" s="1"/>
  <c r="C134" i="2"/>
  <c r="A134" i="2"/>
  <c r="H134" i="2" s="1"/>
  <c r="C133" i="2"/>
  <c r="A133" i="2"/>
  <c r="H133" i="2" s="1"/>
  <c r="C132" i="2"/>
  <c r="A132" i="2"/>
  <c r="H132" i="2" s="1"/>
  <c r="C131" i="2"/>
  <c r="A131" i="2"/>
  <c r="H131" i="2" s="1"/>
  <c r="C130" i="2"/>
  <c r="A130" i="2"/>
  <c r="H130" i="2" s="1"/>
  <c r="C129" i="2"/>
  <c r="A129" i="2"/>
  <c r="H129" i="2" s="1"/>
  <c r="C128" i="2"/>
  <c r="A128" i="2"/>
  <c r="H128" i="2" s="1"/>
  <c r="C127" i="2"/>
  <c r="A127" i="2"/>
  <c r="H127" i="2" s="1"/>
  <c r="C126" i="2"/>
  <c r="A126" i="2"/>
  <c r="H126" i="2" s="1"/>
  <c r="C125" i="2"/>
  <c r="A125" i="2"/>
  <c r="H125" i="2" s="1"/>
  <c r="C124" i="2"/>
  <c r="A124" i="2"/>
  <c r="H124" i="2" s="1"/>
  <c r="C123" i="2"/>
  <c r="A123" i="2"/>
  <c r="H123" i="2" s="1"/>
  <c r="C122" i="2"/>
  <c r="A122" i="2"/>
  <c r="H122" i="2" s="1"/>
  <c r="C121" i="2"/>
  <c r="A121" i="2"/>
  <c r="H121" i="2" s="1"/>
  <c r="C120" i="2"/>
  <c r="A120" i="2"/>
  <c r="H120" i="2" s="1"/>
  <c r="C119" i="2"/>
  <c r="A119" i="2"/>
  <c r="H119" i="2" s="1"/>
  <c r="C118" i="2"/>
  <c r="A118" i="2"/>
  <c r="H118" i="2" s="1"/>
  <c r="C117" i="2"/>
  <c r="A117" i="2"/>
  <c r="H117" i="2" s="1"/>
  <c r="C116" i="2"/>
  <c r="A116" i="2"/>
  <c r="H116" i="2" s="1"/>
  <c r="C115" i="2"/>
  <c r="A115" i="2"/>
  <c r="H115" i="2" s="1"/>
  <c r="C114" i="2"/>
  <c r="A114" i="2"/>
  <c r="H114" i="2" s="1"/>
  <c r="C113" i="2"/>
  <c r="A113" i="2"/>
  <c r="H113" i="2" s="1"/>
  <c r="C112" i="2"/>
  <c r="A112" i="2"/>
  <c r="H112" i="2" s="1"/>
  <c r="C111" i="2"/>
  <c r="A111" i="2"/>
  <c r="H111" i="2" s="1"/>
  <c r="C110" i="2"/>
  <c r="A110" i="2"/>
  <c r="H110" i="2" s="1"/>
  <c r="C109" i="2"/>
  <c r="A109" i="2"/>
  <c r="H109" i="2" s="1"/>
  <c r="C108" i="2"/>
  <c r="A108" i="2"/>
  <c r="H108" i="2" s="1"/>
  <c r="C107" i="2"/>
  <c r="A107" i="2"/>
  <c r="H107" i="2" s="1"/>
  <c r="C106" i="2"/>
  <c r="A106" i="2"/>
  <c r="H106" i="2" s="1"/>
  <c r="C105" i="2"/>
  <c r="A105" i="2"/>
  <c r="H105" i="2" s="1"/>
  <c r="C104" i="2"/>
  <c r="A104" i="2"/>
  <c r="H104" i="2" s="1"/>
  <c r="C103" i="2"/>
  <c r="A103" i="2"/>
  <c r="H103" i="2" s="1"/>
  <c r="C102" i="2"/>
  <c r="A102" i="2"/>
  <c r="H102" i="2" s="1"/>
  <c r="C101" i="2"/>
  <c r="A101" i="2"/>
  <c r="H101" i="2" s="1"/>
  <c r="C100" i="2"/>
  <c r="A100" i="2"/>
  <c r="H100" i="2" s="1"/>
  <c r="C99" i="2"/>
  <c r="A99" i="2"/>
  <c r="H99" i="2" s="1"/>
  <c r="C98" i="2"/>
  <c r="A98" i="2"/>
  <c r="H98" i="2" s="1"/>
  <c r="C97" i="2"/>
  <c r="A97" i="2"/>
  <c r="H97" i="2" s="1"/>
  <c r="C96" i="2"/>
  <c r="A96" i="2"/>
  <c r="H96" i="2" s="1"/>
  <c r="C95" i="2"/>
  <c r="A95" i="2"/>
  <c r="H95" i="2" s="1"/>
  <c r="C94" i="2"/>
  <c r="A94" i="2"/>
  <c r="H94" i="2" s="1"/>
  <c r="C93" i="2"/>
  <c r="A93" i="2"/>
  <c r="H93" i="2" s="1"/>
  <c r="C92" i="2"/>
  <c r="A92" i="2"/>
  <c r="H92" i="2" s="1"/>
  <c r="C91" i="2"/>
  <c r="A91" i="2"/>
  <c r="H91" i="2" s="1"/>
  <c r="C90" i="2"/>
  <c r="A90" i="2"/>
  <c r="H90" i="2" s="1"/>
  <c r="C89" i="2"/>
  <c r="A89" i="2"/>
  <c r="H89" i="2" s="1"/>
  <c r="C88" i="2"/>
  <c r="A88" i="2"/>
  <c r="H88" i="2" s="1"/>
  <c r="C87" i="2"/>
  <c r="A87" i="2"/>
  <c r="H87" i="2" s="1"/>
  <c r="A86" i="2"/>
  <c r="H86" i="2" s="1"/>
  <c r="A85" i="2"/>
  <c r="H85" i="2" s="1"/>
  <c r="A84" i="2"/>
  <c r="H84" i="2" s="1"/>
  <c r="A83" i="2"/>
  <c r="H83" i="2" s="1"/>
  <c r="A82" i="2"/>
  <c r="H82" i="2" s="1"/>
  <c r="A81" i="2"/>
  <c r="H81" i="2" s="1"/>
  <c r="A80" i="2"/>
  <c r="H80" i="2" s="1"/>
  <c r="A79" i="2"/>
  <c r="H79" i="2" s="1"/>
  <c r="A78" i="2"/>
  <c r="H78" i="2" s="1"/>
  <c r="A77" i="2"/>
  <c r="H77" i="2" s="1"/>
  <c r="A76" i="2"/>
  <c r="H76" i="2" s="1"/>
  <c r="A75" i="2"/>
  <c r="H75" i="2" s="1"/>
  <c r="A74" i="2"/>
  <c r="H74" i="2" s="1"/>
  <c r="A73" i="2"/>
  <c r="H73" i="2" s="1"/>
  <c r="A72" i="2"/>
  <c r="H72" i="2" s="1"/>
  <c r="A71" i="2"/>
  <c r="H71" i="2" s="1"/>
  <c r="A70" i="2"/>
  <c r="H70" i="2" s="1"/>
  <c r="A69" i="2"/>
  <c r="H69" i="2" s="1"/>
  <c r="A68" i="2"/>
  <c r="H68" i="2" s="1"/>
  <c r="A67" i="2"/>
  <c r="H67" i="2" s="1"/>
  <c r="A66" i="2"/>
  <c r="H66" i="2" s="1"/>
  <c r="A65" i="2"/>
  <c r="H65" i="2" s="1"/>
  <c r="A64" i="2"/>
  <c r="H64" i="2" s="1"/>
  <c r="A63" i="2"/>
  <c r="H63" i="2" s="1"/>
  <c r="A62" i="2"/>
  <c r="H62" i="2" s="1"/>
  <c r="A61" i="2"/>
  <c r="H61" i="2" s="1"/>
  <c r="A60" i="2"/>
  <c r="H60" i="2" s="1"/>
  <c r="A59" i="2"/>
  <c r="H59" i="2" s="1"/>
  <c r="A58" i="2"/>
  <c r="H58" i="2" s="1"/>
  <c r="A57" i="2"/>
  <c r="H57" i="2" s="1"/>
  <c r="A56" i="2"/>
  <c r="H56" i="2" s="1"/>
  <c r="A55" i="2"/>
  <c r="H55" i="2" s="1"/>
  <c r="A54" i="2"/>
  <c r="H54" i="2" s="1"/>
  <c r="A53" i="2"/>
  <c r="H53" i="2" s="1"/>
  <c r="A52" i="2"/>
  <c r="H52" i="2" s="1"/>
  <c r="A51" i="2"/>
  <c r="H51" i="2" s="1"/>
  <c r="A50" i="2"/>
  <c r="H50" i="2" s="1"/>
  <c r="A49" i="2"/>
  <c r="H49" i="2" s="1"/>
  <c r="A48" i="2"/>
  <c r="H48" i="2" s="1"/>
  <c r="A47" i="2"/>
  <c r="H47" i="2" s="1"/>
  <c r="A46" i="2"/>
  <c r="H46" i="2" s="1"/>
  <c r="A45" i="2"/>
  <c r="H45" i="2" s="1"/>
  <c r="A44" i="2"/>
  <c r="H44" i="2" s="1"/>
  <c r="A43" i="2"/>
  <c r="H43" i="2" s="1"/>
  <c r="A42" i="2"/>
  <c r="H42" i="2" s="1"/>
  <c r="A41" i="2"/>
  <c r="H41" i="2" s="1"/>
  <c r="A40" i="2"/>
  <c r="H40" i="2" s="1"/>
  <c r="A39" i="2"/>
  <c r="H39" i="2" s="1"/>
  <c r="A38" i="2"/>
  <c r="H38" i="2" s="1"/>
  <c r="A37" i="2"/>
  <c r="H37" i="2" s="1"/>
  <c r="A36" i="2"/>
  <c r="H36" i="2" s="1"/>
  <c r="A35" i="2"/>
  <c r="H35" i="2" s="1"/>
  <c r="A34" i="2"/>
  <c r="H34" i="2" s="1"/>
  <c r="A33" i="2"/>
  <c r="H33" i="2" s="1"/>
  <c r="A32" i="2"/>
  <c r="H32" i="2" s="1"/>
  <c r="A31" i="2"/>
  <c r="H31" i="2" s="1"/>
  <c r="A30" i="2"/>
  <c r="H30" i="2" s="1"/>
  <c r="A29" i="2"/>
  <c r="H29" i="2" s="1"/>
  <c r="A28" i="2"/>
  <c r="H28" i="2" s="1"/>
  <c r="A27" i="2"/>
  <c r="H27" i="2" s="1"/>
  <c r="A26" i="2"/>
  <c r="H26" i="2" s="1"/>
  <c r="A25" i="2"/>
  <c r="H25" i="2" s="1"/>
  <c r="A24" i="2"/>
  <c r="H24" i="2" s="1"/>
  <c r="A23" i="2"/>
  <c r="H23" i="2" s="1"/>
  <c r="A22" i="2"/>
  <c r="H22" i="2" s="1"/>
  <c r="A21" i="2"/>
  <c r="H21" i="2" s="1"/>
  <c r="A20" i="2"/>
  <c r="H20" i="2" s="1"/>
  <c r="A19" i="2"/>
  <c r="H19" i="2" s="1"/>
  <c r="A18" i="2"/>
  <c r="H18" i="2" s="1"/>
  <c r="A17" i="2"/>
  <c r="H17" i="2" s="1"/>
  <c r="A16" i="2"/>
  <c r="H16" i="2" s="1"/>
  <c r="A15" i="2"/>
  <c r="H15" i="2" s="1"/>
  <c r="A14" i="2"/>
  <c r="H14" i="2" s="1"/>
  <c r="A13" i="2"/>
  <c r="H13" i="2" s="1"/>
  <c r="A12" i="2"/>
  <c r="H12" i="2" s="1"/>
  <c r="C11" i="2"/>
  <c r="A11" i="2"/>
  <c r="H11" i="2" s="1"/>
  <c r="B10" i="2"/>
  <c r="A10" i="2"/>
  <c r="A9" i="2"/>
  <c r="B8" i="2"/>
  <c r="A8" i="2"/>
  <c r="A7" i="2"/>
  <c r="B6" i="2"/>
  <c r="A6" i="2"/>
  <c r="A5" i="2"/>
  <c r="B4" i="2"/>
  <c r="A4" i="2"/>
  <c r="A3" i="2"/>
  <c r="B2" i="2"/>
  <c r="A2" i="2"/>
  <c r="E3" i="2" l="1"/>
  <c r="H3" i="2"/>
  <c r="F3" i="2"/>
  <c r="E7" i="2"/>
  <c r="H7" i="2"/>
  <c r="F7" i="2"/>
  <c r="E169" i="2"/>
  <c r="H169" i="2"/>
  <c r="F169" i="2"/>
  <c r="E173" i="2"/>
  <c r="H173" i="2"/>
  <c r="F173" i="2"/>
  <c r="E177" i="2"/>
  <c r="H177" i="2"/>
  <c r="F177" i="2"/>
  <c r="E181" i="2"/>
  <c r="H181" i="2"/>
  <c r="F181" i="2"/>
  <c r="E185" i="2"/>
  <c r="H185" i="2"/>
  <c r="F185" i="2"/>
  <c r="E189" i="2"/>
  <c r="H189" i="2"/>
  <c r="F189" i="2"/>
  <c r="E193" i="2"/>
  <c r="H193" i="2"/>
  <c r="F193" i="2"/>
  <c r="E195" i="2"/>
  <c r="H195" i="2"/>
  <c r="E197" i="2"/>
  <c r="H197" i="2"/>
  <c r="F197" i="2"/>
  <c r="E201" i="2"/>
  <c r="H201" i="2"/>
  <c r="E203" i="2"/>
  <c r="H203" i="2"/>
  <c r="F203" i="2"/>
  <c r="E207" i="2"/>
  <c r="H207" i="2"/>
  <c r="F207" i="2"/>
  <c r="E209" i="2"/>
  <c r="H209" i="2"/>
  <c r="F209" i="2"/>
  <c r="F211" i="2"/>
  <c r="E213" i="2"/>
  <c r="H213" i="2"/>
  <c r="F213" i="2"/>
  <c r="E215" i="2"/>
  <c r="H215" i="2"/>
  <c r="F215" i="2"/>
  <c r="E217" i="2"/>
  <c r="H217" i="2"/>
  <c r="F217" i="2"/>
  <c r="E219" i="2"/>
  <c r="H219" i="2"/>
  <c r="F219" i="2"/>
  <c r="E221" i="2"/>
  <c r="H221" i="2"/>
  <c r="F221" i="2"/>
  <c r="E223" i="2"/>
  <c r="H223" i="2"/>
  <c r="F223" i="2"/>
  <c r="E225" i="2"/>
  <c r="H225" i="2"/>
  <c r="F225" i="2"/>
  <c r="E227" i="2"/>
  <c r="H227" i="2"/>
  <c r="F227" i="2"/>
  <c r="F229" i="2"/>
  <c r="E231" i="2"/>
  <c r="H231" i="2"/>
  <c r="F231" i="2"/>
  <c r="E233" i="2"/>
  <c r="H233" i="2"/>
  <c r="F233" i="2"/>
  <c r="E235" i="2"/>
  <c r="H235" i="2"/>
  <c r="F235" i="2"/>
  <c r="E237" i="2"/>
  <c r="H237" i="2"/>
  <c r="F237" i="2"/>
  <c r="E239" i="2"/>
  <c r="H239" i="2"/>
  <c r="F239" i="2"/>
  <c r="E241" i="2"/>
  <c r="H241" i="2"/>
  <c r="F241" i="2"/>
  <c r="E243" i="2"/>
  <c r="H243" i="2"/>
  <c r="F243" i="2"/>
  <c r="E245" i="2"/>
  <c r="H245" i="2"/>
  <c r="F245" i="2"/>
  <c r="E247" i="2"/>
  <c r="H247" i="2"/>
  <c r="F247" i="2"/>
  <c r="E249" i="2"/>
  <c r="H249" i="2"/>
  <c r="F249" i="2"/>
  <c r="E251" i="2"/>
  <c r="H251" i="2"/>
  <c r="F251" i="2"/>
  <c r="E253" i="2"/>
  <c r="H253" i="2"/>
  <c r="F253" i="2"/>
  <c r="E255" i="2"/>
  <c r="H255" i="2"/>
  <c r="F255" i="2"/>
  <c r="E257" i="2"/>
  <c r="B257" i="2"/>
  <c r="H257" i="2"/>
  <c r="E5" i="2"/>
  <c r="H5" i="2"/>
  <c r="F5" i="2"/>
  <c r="E9" i="2"/>
  <c r="H9" i="2"/>
  <c r="F9" i="2"/>
  <c r="E171" i="2"/>
  <c r="H171" i="2"/>
  <c r="F171" i="2"/>
  <c r="E175" i="2"/>
  <c r="H175" i="2"/>
  <c r="F175" i="2"/>
  <c r="E179" i="2"/>
  <c r="H179" i="2"/>
  <c r="F179" i="2"/>
  <c r="E183" i="2"/>
  <c r="H183" i="2"/>
  <c r="F183" i="2"/>
  <c r="E187" i="2"/>
  <c r="H187" i="2"/>
  <c r="F187" i="2"/>
  <c r="E191" i="2"/>
  <c r="H191" i="2"/>
  <c r="F191" i="2"/>
  <c r="F195" i="2"/>
  <c r="E199" i="2"/>
  <c r="H199" i="2"/>
  <c r="F199" i="2"/>
  <c r="E205" i="2"/>
  <c r="H205" i="2"/>
  <c r="F205" i="2"/>
  <c r="E2" i="2"/>
  <c r="H2" i="2"/>
  <c r="F2" i="2"/>
  <c r="B3" i="2"/>
  <c r="E4" i="2"/>
  <c r="H4" i="2"/>
  <c r="F4" i="2"/>
  <c r="B5" i="2"/>
  <c r="E6" i="2"/>
  <c r="H6" i="2"/>
  <c r="F6" i="2"/>
  <c r="B7" i="2"/>
  <c r="E8" i="2"/>
  <c r="H8" i="2"/>
  <c r="F8" i="2"/>
  <c r="B9" i="2"/>
  <c r="E10" i="2"/>
  <c r="H10" i="2"/>
  <c r="F10" i="2"/>
  <c r="B11" i="2" a="1"/>
  <c r="B11" i="2" s="1"/>
  <c r="D11" i="2" s="1"/>
  <c r="E11" i="2"/>
  <c r="E168" i="2"/>
  <c r="H168" i="2"/>
  <c r="F168" i="2"/>
  <c r="B169" i="2"/>
  <c r="E170" i="2"/>
  <c r="H170" i="2"/>
  <c r="F170" i="2"/>
  <c r="B171" i="2"/>
  <c r="E172" i="2"/>
  <c r="H172" i="2"/>
  <c r="F172" i="2"/>
  <c r="B173" i="2"/>
  <c r="E174" i="2"/>
  <c r="H174" i="2"/>
  <c r="F174" i="2"/>
  <c r="B175" i="2"/>
  <c r="E176" i="2"/>
  <c r="H176" i="2"/>
  <c r="F176" i="2"/>
  <c r="B177" i="2"/>
  <c r="E178" i="2"/>
  <c r="H178" i="2"/>
  <c r="F178" i="2"/>
  <c r="B179" i="2"/>
  <c r="E180" i="2"/>
  <c r="H180" i="2"/>
  <c r="F180" i="2"/>
  <c r="B181" i="2"/>
  <c r="E182" i="2"/>
  <c r="H182" i="2"/>
  <c r="F182" i="2"/>
  <c r="B183" i="2"/>
  <c r="E184" i="2"/>
  <c r="H184" i="2"/>
  <c r="F184" i="2"/>
  <c r="B185" i="2"/>
  <c r="E186" i="2"/>
  <c r="H186" i="2"/>
  <c r="F186" i="2"/>
  <c r="B187" i="2"/>
  <c r="E188" i="2"/>
  <c r="H188" i="2"/>
  <c r="F188" i="2"/>
  <c r="B189" i="2"/>
  <c r="E190" i="2"/>
  <c r="H190" i="2"/>
  <c r="F190" i="2"/>
  <c r="B191" i="2"/>
  <c r="E192" i="2"/>
  <c r="H192" i="2"/>
  <c r="F192" i="2"/>
  <c r="B193" i="2"/>
  <c r="E194" i="2"/>
  <c r="H194" i="2"/>
  <c r="F194" i="2"/>
  <c r="B195" i="2"/>
  <c r="E196" i="2"/>
  <c r="H196" i="2"/>
  <c r="F196" i="2"/>
  <c r="B197" i="2"/>
  <c r="E198" i="2"/>
  <c r="H198" i="2"/>
  <c r="F198" i="2"/>
  <c r="B199" i="2"/>
  <c r="E200" i="2"/>
  <c r="H200" i="2"/>
  <c r="F200" i="2"/>
  <c r="B201" i="2"/>
  <c r="E202" i="2"/>
  <c r="H202" i="2"/>
  <c r="F202" i="2"/>
  <c r="B203" i="2"/>
  <c r="E204" i="2"/>
  <c r="H204" i="2"/>
  <c r="F204" i="2"/>
  <c r="B205" i="2"/>
  <c r="E206" i="2"/>
  <c r="H206" i="2"/>
  <c r="F206" i="2"/>
  <c r="B207" i="2"/>
  <c r="E208" i="2"/>
  <c r="H208" i="2"/>
  <c r="F208" i="2"/>
  <c r="B209" i="2"/>
  <c r="E210" i="2"/>
  <c r="H210" i="2"/>
  <c r="F210" i="2"/>
  <c r="B211" i="2"/>
  <c r="E212" i="2"/>
  <c r="H212" i="2"/>
  <c r="F212" i="2"/>
  <c r="B213" i="2"/>
  <c r="E214" i="2"/>
  <c r="H214" i="2"/>
  <c r="F214" i="2"/>
  <c r="B215" i="2"/>
  <c r="E216" i="2"/>
  <c r="H216" i="2"/>
  <c r="F216" i="2"/>
  <c r="B217" i="2"/>
  <c r="E218" i="2"/>
  <c r="H218" i="2"/>
  <c r="F218" i="2"/>
  <c r="B219" i="2"/>
  <c r="E220" i="2"/>
  <c r="H220" i="2"/>
  <c r="F220" i="2"/>
  <c r="B221" i="2"/>
  <c r="E222" i="2"/>
  <c r="H222" i="2"/>
  <c r="F222" i="2"/>
  <c r="B223" i="2"/>
  <c r="E224" i="2"/>
  <c r="H224" i="2"/>
  <c r="F224" i="2"/>
  <c r="B225" i="2"/>
  <c r="E226" i="2"/>
  <c r="H226" i="2"/>
  <c r="F226" i="2"/>
  <c r="B227" i="2"/>
  <c r="E228" i="2"/>
  <c r="H228" i="2"/>
  <c r="F228" i="2"/>
  <c r="B229" i="2"/>
  <c r="E230" i="2"/>
  <c r="H230" i="2"/>
  <c r="F230" i="2"/>
  <c r="B231" i="2"/>
  <c r="E232" i="2"/>
  <c r="H232" i="2"/>
  <c r="F232" i="2"/>
  <c r="B233" i="2"/>
  <c r="E234" i="2"/>
  <c r="H234" i="2"/>
  <c r="F234" i="2"/>
  <c r="B235" i="2"/>
  <c r="E236" i="2"/>
  <c r="H236" i="2"/>
  <c r="F236" i="2"/>
  <c r="B237" i="2"/>
  <c r="E238" i="2"/>
  <c r="H238" i="2"/>
  <c r="F238" i="2"/>
  <c r="B239" i="2"/>
  <c r="E240" i="2"/>
  <c r="H240" i="2"/>
  <c r="F240" i="2"/>
  <c r="B241" i="2"/>
  <c r="E242" i="2"/>
  <c r="H242" i="2"/>
  <c r="F242" i="2"/>
  <c r="B243" i="2"/>
  <c r="E244" i="2"/>
  <c r="H244" i="2"/>
  <c r="F244" i="2"/>
  <c r="B245" i="2"/>
  <c r="E246" i="2"/>
  <c r="H246" i="2"/>
  <c r="F246" i="2"/>
  <c r="B247" i="2"/>
  <c r="E248" i="2"/>
  <c r="H248" i="2"/>
  <c r="F248" i="2"/>
  <c r="B249" i="2"/>
  <c r="E250" i="2"/>
  <c r="H250" i="2"/>
  <c r="F250" i="2"/>
  <c r="B251" i="2"/>
  <c r="E252" i="2"/>
  <c r="H252" i="2"/>
  <c r="F252" i="2"/>
  <c r="B253" i="2"/>
  <c r="E254" i="2"/>
  <c r="H254" i="2"/>
  <c r="F254" i="2"/>
  <c r="B255" i="2"/>
  <c r="E256" i="2"/>
  <c r="H256" i="2"/>
  <c r="F256" i="2"/>
  <c r="F257" i="2"/>
  <c r="C12" i="2"/>
  <c r="E12" i="2"/>
  <c r="C13" i="2"/>
  <c r="E13" i="2"/>
  <c r="C14" i="2"/>
  <c r="E14" i="2"/>
  <c r="C15" i="2"/>
  <c r="E15" i="2"/>
  <c r="C16" i="2"/>
  <c r="E16" i="2"/>
  <c r="C17" i="2"/>
  <c r="E17" i="2"/>
  <c r="C18" i="2"/>
  <c r="E18" i="2"/>
  <c r="C19" i="2"/>
  <c r="E19" i="2"/>
  <c r="C20" i="2"/>
  <c r="E20" i="2"/>
  <c r="C21" i="2"/>
  <c r="E21" i="2"/>
  <c r="C22" i="2"/>
  <c r="E22" i="2"/>
  <c r="C23" i="2"/>
  <c r="E23" i="2"/>
  <c r="C24" i="2"/>
  <c r="E24" i="2"/>
  <c r="C25" i="2"/>
  <c r="E25" i="2"/>
  <c r="C26" i="2"/>
  <c r="E26" i="2"/>
  <c r="C27" i="2"/>
  <c r="E27" i="2"/>
  <c r="C28" i="2"/>
  <c r="E28" i="2"/>
  <c r="C29" i="2"/>
  <c r="E29" i="2"/>
  <c r="C30" i="2"/>
  <c r="E30" i="2"/>
  <c r="C31" i="2"/>
  <c r="E31" i="2"/>
  <c r="C32" i="2"/>
  <c r="E32" i="2"/>
  <c r="C33" i="2"/>
  <c r="E33" i="2"/>
  <c r="C34" i="2"/>
  <c r="E34" i="2"/>
  <c r="C35" i="2"/>
  <c r="E35" i="2"/>
  <c r="C36" i="2"/>
  <c r="E36" i="2"/>
  <c r="C37" i="2"/>
  <c r="E37" i="2"/>
  <c r="C38" i="2"/>
  <c r="E38" i="2"/>
  <c r="C39" i="2"/>
  <c r="E39" i="2"/>
  <c r="C40" i="2"/>
  <c r="E40" i="2"/>
  <c r="C41" i="2"/>
  <c r="E41" i="2"/>
  <c r="C42" i="2"/>
  <c r="E42" i="2"/>
  <c r="C43" i="2"/>
  <c r="E43" i="2"/>
  <c r="C44" i="2"/>
  <c r="E44" i="2"/>
  <c r="C45" i="2"/>
  <c r="E45" i="2"/>
  <c r="C46" i="2"/>
  <c r="E46" i="2"/>
  <c r="C47" i="2"/>
  <c r="E47" i="2"/>
  <c r="C48" i="2"/>
  <c r="E48" i="2"/>
  <c r="C49" i="2"/>
  <c r="E49" i="2"/>
  <c r="C50" i="2"/>
  <c r="E50" i="2"/>
  <c r="C51" i="2"/>
  <c r="E51" i="2"/>
  <c r="C52" i="2"/>
  <c r="E52" i="2"/>
  <c r="C53" i="2"/>
  <c r="E53" i="2"/>
  <c r="C54" i="2"/>
  <c r="E54" i="2"/>
  <c r="C55" i="2"/>
  <c r="E55" i="2"/>
  <c r="C56" i="2"/>
  <c r="E56" i="2"/>
  <c r="C57" i="2"/>
  <c r="E57" i="2"/>
  <c r="C58" i="2"/>
  <c r="E58" i="2"/>
  <c r="C59" i="2"/>
  <c r="E59" i="2"/>
  <c r="C60" i="2"/>
  <c r="E60" i="2"/>
  <c r="C61" i="2"/>
  <c r="E61" i="2"/>
  <c r="C62" i="2"/>
  <c r="E62" i="2"/>
  <c r="C63" i="2"/>
  <c r="E63" i="2"/>
  <c r="C64" i="2"/>
  <c r="E64" i="2"/>
  <c r="C65" i="2"/>
  <c r="E65" i="2"/>
  <c r="C66" i="2"/>
  <c r="E66" i="2"/>
  <c r="C67" i="2"/>
  <c r="E67" i="2"/>
  <c r="C68" i="2"/>
  <c r="E68" i="2"/>
  <c r="C69" i="2"/>
  <c r="E69" i="2"/>
  <c r="C70" i="2"/>
  <c r="E70" i="2"/>
  <c r="C71" i="2"/>
  <c r="E71" i="2"/>
  <c r="C72" i="2"/>
  <c r="E72" i="2"/>
  <c r="C73" i="2"/>
  <c r="E73" i="2"/>
  <c r="C74" i="2"/>
  <c r="E74" i="2"/>
  <c r="C75" i="2"/>
  <c r="E75" i="2"/>
  <c r="C76" i="2"/>
  <c r="E76" i="2"/>
  <c r="C77" i="2"/>
  <c r="E77" i="2"/>
  <c r="C78" i="2"/>
  <c r="E78" i="2"/>
  <c r="C79" i="2"/>
  <c r="E79" i="2"/>
  <c r="C80" i="2"/>
  <c r="E80" i="2"/>
  <c r="C81" i="2"/>
  <c r="E81" i="2"/>
  <c r="C82" i="2"/>
  <c r="E82" i="2"/>
  <c r="C83" i="2"/>
  <c r="E83" i="2"/>
  <c r="C84" i="2"/>
  <c r="E84" i="2"/>
  <c r="C85" i="2"/>
  <c r="E85" i="2"/>
  <c r="F86" i="2"/>
  <c r="C86" i="2"/>
  <c r="C2" i="2"/>
  <c r="D2" i="2" s="1"/>
  <c r="G2" i="2" s="1"/>
  <c r="C3" i="2"/>
  <c r="D3" i="2" s="1"/>
  <c r="G3" i="2" s="1"/>
  <c r="C4" i="2"/>
  <c r="D4" i="2" s="1"/>
  <c r="G4" i="2" s="1"/>
  <c r="C5" i="2"/>
  <c r="D5" i="2" s="1"/>
  <c r="G5" i="2" s="1"/>
  <c r="C6" i="2"/>
  <c r="D6" i="2" s="1"/>
  <c r="G6" i="2" s="1"/>
  <c r="C7" i="2"/>
  <c r="D7" i="2" s="1"/>
  <c r="G7" i="2" s="1"/>
  <c r="C8" i="2"/>
  <c r="D8" i="2" s="1"/>
  <c r="G8" i="2" s="1"/>
  <c r="C9" i="2"/>
  <c r="D9" i="2" s="1"/>
  <c r="G9" i="2" s="1"/>
  <c r="C10" i="2"/>
  <c r="D10" i="2" s="1"/>
  <c r="G10" i="2" s="1"/>
  <c r="F11" i="2"/>
  <c r="G11" i="2" s="1"/>
  <c r="B12" i="2"/>
  <c r="D12" i="2" s="1"/>
  <c r="F12" i="2"/>
  <c r="B13" i="2"/>
  <c r="D13" i="2" s="1"/>
  <c r="F13" i="2"/>
  <c r="B14" i="2"/>
  <c r="D14" i="2" s="1"/>
  <c r="F14" i="2"/>
  <c r="B15" i="2"/>
  <c r="D15" i="2" s="1"/>
  <c r="F15" i="2"/>
  <c r="B16" i="2"/>
  <c r="D16" i="2" s="1"/>
  <c r="F16" i="2"/>
  <c r="B17" i="2"/>
  <c r="D17" i="2" s="1"/>
  <c r="F17" i="2"/>
  <c r="B18" i="2"/>
  <c r="D18" i="2" s="1"/>
  <c r="F18" i="2"/>
  <c r="B19" i="2"/>
  <c r="D19" i="2" s="1"/>
  <c r="F19" i="2"/>
  <c r="B20" i="2"/>
  <c r="D20" i="2" s="1"/>
  <c r="F20" i="2"/>
  <c r="B21" i="2"/>
  <c r="D21" i="2" s="1"/>
  <c r="F21" i="2"/>
  <c r="B22" i="2"/>
  <c r="D22" i="2" s="1"/>
  <c r="F22" i="2"/>
  <c r="B23" i="2"/>
  <c r="D23" i="2" s="1"/>
  <c r="F23" i="2"/>
  <c r="B24" i="2"/>
  <c r="D24" i="2" s="1"/>
  <c r="F24" i="2"/>
  <c r="B25" i="2"/>
  <c r="D25" i="2" s="1"/>
  <c r="F25" i="2"/>
  <c r="B26" i="2"/>
  <c r="D26" i="2" s="1"/>
  <c r="F26" i="2"/>
  <c r="B27" i="2"/>
  <c r="D27" i="2" s="1"/>
  <c r="F27" i="2"/>
  <c r="B28" i="2"/>
  <c r="D28" i="2" s="1"/>
  <c r="F28" i="2"/>
  <c r="B29" i="2"/>
  <c r="D29" i="2" s="1"/>
  <c r="F29" i="2"/>
  <c r="B30" i="2"/>
  <c r="D30" i="2" s="1"/>
  <c r="F30" i="2"/>
  <c r="B31" i="2"/>
  <c r="D31" i="2" s="1"/>
  <c r="F31" i="2"/>
  <c r="B32" i="2"/>
  <c r="D32" i="2" s="1"/>
  <c r="F32" i="2"/>
  <c r="B33" i="2"/>
  <c r="D33" i="2" s="1"/>
  <c r="F33" i="2"/>
  <c r="B34" i="2"/>
  <c r="D34" i="2" s="1"/>
  <c r="F34" i="2"/>
  <c r="B35" i="2"/>
  <c r="D35" i="2" s="1"/>
  <c r="F35" i="2"/>
  <c r="B36" i="2"/>
  <c r="D36" i="2" s="1"/>
  <c r="F36" i="2"/>
  <c r="B37" i="2"/>
  <c r="D37" i="2" s="1"/>
  <c r="F37" i="2"/>
  <c r="B38" i="2"/>
  <c r="D38" i="2" s="1"/>
  <c r="F38" i="2"/>
  <c r="B39" i="2"/>
  <c r="D39" i="2" s="1"/>
  <c r="F39" i="2"/>
  <c r="B40" i="2"/>
  <c r="D40" i="2" s="1"/>
  <c r="F40" i="2"/>
  <c r="B41" i="2"/>
  <c r="D41" i="2" s="1"/>
  <c r="F41" i="2"/>
  <c r="B42" i="2"/>
  <c r="D42" i="2" s="1"/>
  <c r="F42" i="2"/>
  <c r="B43" i="2"/>
  <c r="D43" i="2" s="1"/>
  <c r="F43" i="2"/>
  <c r="B44" i="2"/>
  <c r="D44" i="2" s="1"/>
  <c r="F44" i="2"/>
  <c r="B45" i="2"/>
  <c r="D45" i="2" s="1"/>
  <c r="F45" i="2"/>
  <c r="B46" i="2"/>
  <c r="D46" i="2" s="1"/>
  <c r="F46" i="2"/>
  <c r="B47" i="2"/>
  <c r="D47" i="2" s="1"/>
  <c r="F47" i="2"/>
  <c r="B48" i="2"/>
  <c r="D48" i="2" s="1"/>
  <c r="F48" i="2"/>
  <c r="B49" i="2"/>
  <c r="D49" i="2" s="1"/>
  <c r="F49" i="2"/>
  <c r="B50" i="2"/>
  <c r="D50" i="2" s="1"/>
  <c r="F50" i="2"/>
  <c r="B51" i="2"/>
  <c r="D51" i="2" s="1"/>
  <c r="F51" i="2"/>
  <c r="B52" i="2"/>
  <c r="D52" i="2" s="1"/>
  <c r="F52" i="2"/>
  <c r="B53" i="2"/>
  <c r="D53" i="2" s="1"/>
  <c r="F53" i="2"/>
  <c r="B54" i="2"/>
  <c r="D54" i="2" s="1"/>
  <c r="F54" i="2"/>
  <c r="B55" i="2"/>
  <c r="D55" i="2" s="1"/>
  <c r="F55" i="2"/>
  <c r="B56" i="2"/>
  <c r="D56" i="2" s="1"/>
  <c r="F56" i="2"/>
  <c r="B57" i="2"/>
  <c r="D57" i="2" s="1"/>
  <c r="F57" i="2"/>
  <c r="B58" i="2"/>
  <c r="D58" i="2" s="1"/>
  <c r="F58" i="2"/>
  <c r="B59" i="2"/>
  <c r="D59" i="2" s="1"/>
  <c r="F59" i="2"/>
  <c r="B60" i="2"/>
  <c r="D60" i="2" s="1"/>
  <c r="F60" i="2"/>
  <c r="B61" i="2"/>
  <c r="D61" i="2" s="1"/>
  <c r="F61" i="2"/>
  <c r="B62" i="2"/>
  <c r="D62" i="2" s="1"/>
  <c r="F62" i="2"/>
  <c r="B63" i="2"/>
  <c r="D63" i="2" s="1"/>
  <c r="F63" i="2"/>
  <c r="B64" i="2"/>
  <c r="D64" i="2" s="1"/>
  <c r="F64" i="2"/>
  <c r="B65" i="2"/>
  <c r="D65" i="2" s="1"/>
  <c r="F65" i="2"/>
  <c r="B66" i="2"/>
  <c r="D66" i="2" s="1"/>
  <c r="F66" i="2"/>
  <c r="B67" i="2"/>
  <c r="D67" i="2" s="1"/>
  <c r="F67" i="2"/>
  <c r="B68" i="2"/>
  <c r="D68" i="2" s="1"/>
  <c r="F68" i="2"/>
  <c r="B69" i="2"/>
  <c r="D69" i="2" s="1"/>
  <c r="F69" i="2"/>
  <c r="B70" i="2"/>
  <c r="D70" i="2" s="1"/>
  <c r="F70" i="2"/>
  <c r="B71" i="2"/>
  <c r="D71" i="2" s="1"/>
  <c r="F71" i="2"/>
  <c r="B72" i="2"/>
  <c r="D72" i="2" s="1"/>
  <c r="F72" i="2"/>
  <c r="B73" i="2"/>
  <c r="D73" i="2" s="1"/>
  <c r="F73" i="2"/>
  <c r="B74" i="2"/>
  <c r="D74" i="2" s="1"/>
  <c r="F74" i="2"/>
  <c r="B75" i="2"/>
  <c r="D75" i="2" s="1"/>
  <c r="F75" i="2"/>
  <c r="B76" i="2"/>
  <c r="D76" i="2" s="1"/>
  <c r="F76" i="2"/>
  <c r="B77" i="2"/>
  <c r="D77" i="2" s="1"/>
  <c r="F77" i="2"/>
  <c r="B78" i="2"/>
  <c r="D78" i="2" s="1"/>
  <c r="F78" i="2"/>
  <c r="B79" i="2"/>
  <c r="D79" i="2" s="1"/>
  <c r="F79" i="2"/>
  <c r="B80" i="2"/>
  <c r="D80" i="2" s="1"/>
  <c r="F80" i="2"/>
  <c r="B81" i="2"/>
  <c r="D81" i="2" s="1"/>
  <c r="F81" i="2"/>
  <c r="B82" i="2"/>
  <c r="D82" i="2" s="1"/>
  <c r="F82" i="2"/>
  <c r="B83" i="2"/>
  <c r="D83" i="2" s="1"/>
  <c r="F83" i="2"/>
  <c r="B84" i="2"/>
  <c r="D84" i="2" s="1"/>
  <c r="F84" i="2"/>
  <c r="B85" i="2"/>
  <c r="D85" i="2" s="1"/>
  <c r="F85" i="2"/>
  <c r="B86" i="2"/>
  <c r="D86" i="2" s="1"/>
  <c r="E86" i="2"/>
  <c r="F87" i="2"/>
  <c r="B87" i="2"/>
  <c r="D87" i="2" s="1"/>
  <c r="E87" i="2"/>
  <c r="F88" i="2"/>
  <c r="B88" i="2"/>
  <c r="D88" i="2" s="1"/>
  <c r="E88" i="2"/>
  <c r="F89" i="2"/>
  <c r="B89" i="2"/>
  <c r="D89" i="2" s="1"/>
  <c r="E89" i="2"/>
  <c r="F90" i="2"/>
  <c r="B90" i="2"/>
  <c r="D90" i="2" s="1"/>
  <c r="E90" i="2"/>
  <c r="F91" i="2"/>
  <c r="B91" i="2"/>
  <c r="D91" i="2" s="1"/>
  <c r="E91" i="2"/>
  <c r="F92" i="2"/>
  <c r="B92" i="2"/>
  <c r="D92" i="2" s="1"/>
  <c r="E92" i="2"/>
  <c r="F93" i="2"/>
  <c r="B93" i="2"/>
  <c r="D93" i="2" s="1"/>
  <c r="E93" i="2"/>
  <c r="F94" i="2"/>
  <c r="B94" i="2"/>
  <c r="D94" i="2" s="1"/>
  <c r="E94" i="2"/>
  <c r="F95" i="2"/>
  <c r="B95" i="2"/>
  <c r="D95" i="2" s="1"/>
  <c r="E95" i="2"/>
  <c r="F96" i="2"/>
  <c r="B96" i="2"/>
  <c r="D96" i="2" s="1"/>
  <c r="E96" i="2"/>
  <c r="F97" i="2"/>
  <c r="B97" i="2"/>
  <c r="D97" i="2" s="1"/>
  <c r="E97" i="2"/>
  <c r="F98" i="2"/>
  <c r="B98" i="2"/>
  <c r="D98" i="2" s="1"/>
  <c r="E98" i="2"/>
  <c r="F99" i="2"/>
  <c r="E99" i="2"/>
  <c r="B99" i="2"/>
  <c r="D99" i="2" s="1"/>
  <c r="F100" i="2"/>
  <c r="B100" i="2"/>
  <c r="D100" i="2" s="1"/>
  <c r="E100" i="2"/>
  <c r="F101" i="2"/>
  <c r="B101" i="2"/>
  <c r="D101" i="2" s="1"/>
  <c r="E101" i="2"/>
  <c r="F102" i="2"/>
  <c r="B102" i="2"/>
  <c r="D102" i="2" s="1"/>
  <c r="E102" i="2"/>
  <c r="F103" i="2"/>
  <c r="B103" i="2"/>
  <c r="D103" i="2" s="1"/>
  <c r="E103" i="2"/>
  <c r="F104" i="2"/>
  <c r="B104" i="2"/>
  <c r="D104" i="2" s="1"/>
  <c r="E104" i="2"/>
  <c r="F105" i="2"/>
  <c r="B105" i="2"/>
  <c r="D105" i="2" s="1"/>
  <c r="E105" i="2"/>
  <c r="F106" i="2"/>
  <c r="B106" i="2"/>
  <c r="D106" i="2" s="1"/>
  <c r="E106" i="2"/>
  <c r="F107" i="2"/>
  <c r="B107" i="2"/>
  <c r="D107" i="2" s="1"/>
  <c r="E107" i="2"/>
  <c r="F108" i="2"/>
  <c r="B108" i="2"/>
  <c r="D108" i="2" s="1"/>
  <c r="E108" i="2"/>
  <c r="F109" i="2"/>
  <c r="B109" i="2"/>
  <c r="D109" i="2" s="1"/>
  <c r="E109" i="2"/>
  <c r="F110" i="2"/>
  <c r="B110" i="2"/>
  <c r="D110" i="2" s="1"/>
  <c r="E110" i="2"/>
  <c r="F111" i="2"/>
  <c r="B111" i="2"/>
  <c r="D111" i="2" s="1"/>
  <c r="E111" i="2"/>
  <c r="F112" i="2"/>
  <c r="B112" i="2"/>
  <c r="D112" i="2" s="1"/>
  <c r="E112" i="2"/>
  <c r="F113" i="2"/>
  <c r="B113" i="2"/>
  <c r="D113" i="2" s="1"/>
  <c r="E113" i="2"/>
  <c r="F114" i="2"/>
  <c r="B114" i="2"/>
  <c r="D114" i="2" s="1"/>
  <c r="E114" i="2"/>
  <c r="F115" i="2"/>
  <c r="B115" i="2"/>
  <c r="D115" i="2" s="1"/>
  <c r="E115" i="2"/>
  <c r="F116" i="2"/>
  <c r="B116" i="2"/>
  <c r="D116" i="2" s="1"/>
  <c r="E116" i="2"/>
  <c r="F117" i="2"/>
  <c r="B117" i="2"/>
  <c r="D117" i="2" s="1"/>
  <c r="E117" i="2"/>
  <c r="F118" i="2"/>
  <c r="B118" i="2"/>
  <c r="D118" i="2" s="1"/>
  <c r="E118" i="2"/>
  <c r="F119" i="2"/>
  <c r="B119" i="2"/>
  <c r="D119" i="2" s="1"/>
  <c r="E119" i="2"/>
  <c r="F120" i="2"/>
  <c r="B120" i="2"/>
  <c r="D120" i="2" s="1"/>
  <c r="E120" i="2"/>
  <c r="F121" i="2"/>
  <c r="B121" i="2"/>
  <c r="D121" i="2" s="1"/>
  <c r="E121" i="2"/>
  <c r="F122" i="2"/>
  <c r="B122" i="2"/>
  <c r="D122" i="2" s="1"/>
  <c r="E122" i="2"/>
  <c r="F123" i="2"/>
  <c r="B123" i="2"/>
  <c r="D123" i="2" s="1"/>
  <c r="E123" i="2"/>
  <c r="F124" i="2"/>
  <c r="B124" i="2"/>
  <c r="D124" i="2" s="1"/>
  <c r="E124" i="2"/>
  <c r="F125" i="2"/>
  <c r="B125" i="2"/>
  <c r="D125" i="2" s="1"/>
  <c r="E125" i="2"/>
  <c r="F126" i="2"/>
  <c r="B126" i="2"/>
  <c r="D126" i="2" s="1"/>
  <c r="E126" i="2"/>
  <c r="F127" i="2"/>
  <c r="B127" i="2"/>
  <c r="D127" i="2" s="1"/>
  <c r="E127" i="2"/>
  <c r="F128" i="2"/>
  <c r="B128" i="2"/>
  <c r="D128" i="2" s="1"/>
  <c r="E128" i="2"/>
  <c r="F129" i="2"/>
  <c r="B129" i="2"/>
  <c r="D129" i="2" s="1"/>
  <c r="E129" i="2"/>
  <c r="F130" i="2"/>
  <c r="B130" i="2"/>
  <c r="D130" i="2" s="1"/>
  <c r="E130" i="2"/>
  <c r="F131" i="2"/>
  <c r="B131" i="2"/>
  <c r="D131" i="2" s="1"/>
  <c r="E131" i="2"/>
  <c r="F132" i="2"/>
  <c r="B132" i="2"/>
  <c r="D132" i="2" s="1"/>
  <c r="E132" i="2"/>
  <c r="F133" i="2"/>
  <c r="B133" i="2"/>
  <c r="D133" i="2" s="1"/>
  <c r="E133" i="2"/>
  <c r="F134" i="2"/>
  <c r="B134" i="2"/>
  <c r="D134" i="2" s="1"/>
  <c r="E134" i="2"/>
  <c r="F135" i="2"/>
  <c r="B135" i="2"/>
  <c r="D135" i="2" s="1"/>
  <c r="E135" i="2"/>
  <c r="F136" i="2"/>
  <c r="B136" i="2"/>
  <c r="D136" i="2" s="1"/>
  <c r="E136" i="2"/>
  <c r="F137" i="2"/>
  <c r="B137" i="2"/>
  <c r="D137" i="2" s="1"/>
  <c r="E137" i="2"/>
  <c r="F138" i="2"/>
  <c r="B138" i="2"/>
  <c r="D138" i="2" s="1"/>
  <c r="E138" i="2"/>
  <c r="F139" i="2"/>
  <c r="B139" i="2"/>
  <c r="D139" i="2" s="1"/>
  <c r="E139" i="2"/>
  <c r="F140" i="2"/>
  <c r="B140" i="2"/>
  <c r="D140" i="2" s="1"/>
  <c r="E140" i="2"/>
  <c r="F141" i="2"/>
  <c r="B141" i="2"/>
  <c r="D141" i="2" s="1"/>
  <c r="E141" i="2"/>
  <c r="F142" i="2"/>
  <c r="B142" i="2"/>
  <c r="D142" i="2" s="1"/>
  <c r="E142" i="2"/>
  <c r="F143" i="2"/>
  <c r="B143" i="2"/>
  <c r="D143" i="2" s="1"/>
  <c r="E143" i="2"/>
  <c r="F144" i="2"/>
  <c r="B144" i="2"/>
  <c r="D144" i="2" s="1"/>
  <c r="E144" i="2"/>
  <c r="F145" i="2"/>
  <c r="B145" i="2"/>
  <c r="D145" i="2" s="1"/>
  <c r="E145" i="2"/>
  <c r="F146" i="2"/>
  <c r="B146" i="2"/>
  <c r="D146" i="2" s="1"/>
  <c r="E146" i="2"/>
  <c r="F147" i="2"/>
  <c r="B147" i="2"/>
  <c r="D147" i="2" s="1"/>
  <c r="E147" i="2"/>
  <c r="F148" i="2"/>
  <c r="B148" i="2"/>
  <c r="D148" i="2" s="1"/>
  <c r="E148" i="2"/>
  <c r="F149" i="2"/>
  <c r="B149" i="2"/>
  <c r="D149" i="2" s="1"/>
  <c r="E149" i="2"/>
  <c r="F150" i="2"/>
  <c r="B150" i="2"/>
  <c r="D150" i="2" s="1"/>
  <c r="E150" i="2"/>
  <c r="F151" i="2"/>
  <c r="B151" i="2"/>
  <c r="D151" i="2" s="1"/>
  <c r="E151" i="2"/>
  <c r="F152" i="2"/>
  <c r="B152" i="2"/>
  <c r="D152" i="2" s="1"/>
  <c r="E152" i="2"/>
  <c r="F153" i="2"/>
  <c r="B153" i="2"/>
  <c r="D153" i="2" s="1"/>
  <c r="E153" i="2"/>
  <c r="F154" i="2"/>
  <c r="B154" i="2"/>
  <c r="D154" i="2" s="1"/>
  <c r="E154" i="2"/>
  <c r="F155" i="2"/>
  <c r="B155" i="2"/>
  <c r="D155" i="2" s="1"/>
  <c r="E155" i="2"/>
  <c r="F156" i="2"/>
  <c r="B156" i="2"/>
  <c r="D156" i="2" s="1"/>
  <c r="E156" i="2"/>
  <c r="F157" i="2"/>
  <c r="B157" i="2"/>
  <c r="D157" i="2" s="1"/>
  <c r="E157" i="2"/>
  <c r="F158" i="2"/>
  <c r="B158" i="2"/>
  <c r="D158" i="2" s="1"/>
  <c r="E158" i="2"/>
  <c r="F159" i="2"/>
  <c r="B159" i="2"/>
  <c r="D159" i="2" s="1"/>
  <c r="E159" i="2"/>
  <c r="F160" i="2"/>
  <c r="B160" i="2"/>
  <c r="D160" i="2" s="1"/>
  <c r="E160" i="2"/>
  <c r="F161" i="2"/>
  <c r="B161" i="2"/>
  <c r="D161" i="2" s="1"/>
  <c r="E161" i="2"/>
  <c r="F162" i="2"/>
  <c r="B162" i="2"/>
  <c r="D162" i="2" s="1"/>
  <c r="E162" i="2"/>
  <c r="F163" i="2"/>
  <c r="B163" i="2"/>
  <c r="D163" i="2" s="1"/>
  <c r="E163" i="2"/>
  <c r="F164" i="2"/>
  <c r="B164" i="2"/>
  <c r="D164" i="2" s="1"/>
  <c r="E164" i="2"/>
  <c r="F165" i="2"/>
  <c r="B165" i="2"/>
  <c r="D165" i="2" s="1"/>
  <c r="E165" i="2"/>
  <c r="F166" i="2"/>
  <c r="B166" i="2"/>
  <c r="D166" i="2" s="1"/>
  <c r="E166" i="2"/>
  <c r="F167" i="2"/>
  <c r="B167" i="2"/>
  <c r="D167" i="2" s="1"/>
  <c r="E167" i="2"/>
  <c r="D178" i="2"/>
  <c r="G178" i="2" s="1"/>
  <c r="D190" i="2"/>
  <c r="D206" i="2"/>
  <c r="G190" i="2"/>
  <c r="G206" i="2"/>
  <c r="C168" i="2"/>
  <c r="D168" i="2" s="1"/>
  <c r="G168" i="2" s="1"/>
  <c r="C169" i="2"/>
  <c r="D169" i="2" s="1"/>
  <c r="G169" i="2" s="1"/>
  <c r="C170" i="2"/>
  <c r="D170" i="2" s="1"/>
  <c r="G170" i="2" s="1"/>
  <c r="C171" i="2"/>
  <c r="D171" i="2" s="1"/>
  <c r="G171" i="2" s="1"/>
  <c r="C172" i="2"/>
  <c r="D172" i="2" s="1"/>
  <c r="G172" i="2" s="1"/>
  <c r="C173" i="2"/>
  <c r="D173" i="2" s="1"/>
  <c r="G173" i="2" s="1"/>
  <c r="C174" i="2"/>
  <c r="D174" i="2" s="1"/>
  <c r="G174" i="2" s="1"/>
  <c r="C175" i="2"/>
  <c r="D175" i="2" s="1"/>
  <c r="G175" i="2" s="1"/>
  <c r="C176" i="2"/>
  <c r="D176" i="2" s="1"/>
  <c r="G176" i="2" s="1"/>
  <c r="C177" i="2"/>
  <c r="D177" i="2" s="1"/>
  <c r="G177" i="2" s="1"/>
  <c r="C178" i="2"/>
  <c r="C179" i="2"/>
  <c r="D179" i="2" s="1"/>
  <c r="G179" i="2" s="1"/>
  <c r="C180" i="2"/>
  <c r="D180" i="2" s="1"/>
  <c r="G180" i="2" s="1"/>
  <c r="C181" i="2"/>
  <c r="D181" i="2" s="1"/>
  <c r="G181" i="2" s="1"/>
  <c r="C182" i="2"/>
  <c r="D182" i="2" s="1"/>
  <c r="G182" i="2" s="1"/>
  <c r="C183" i="2"/>
  <c r="D183" i="2" s="1"/>
  <c r="G183" i="2" s="1"/>
  <c r="C184" i="2"/>
  <c r="D184" i="2" s="1"/>
  <c r="G184" i="2" s="1"/>
  <c r="C185" i="2"/>
  <c r="D185" i="2" s="1"/>
  <c r="G185" i="2" s="1"/>
  <c r="C186" i="2"/>
  <c r="D186" i="2" s="1"/>
  <c r="G186" i="2" s="1"/>
  <c r="C187" i="2"/>
  <c r="D187" i="2" s="1"/>
  <c r="G187" i="2" s="1"/>
  <c r="C188" i="2"/>
  <c r="D188" i="2" s="1"/>
  <c r="G188" i="2" s="1"/>
  <c r="C189" i="2"/>
  <c r="D189" i="2" s="1"/>
  <c r="G189" i="2" s="1"/>
  <c r="C190" i="2"/>
  <c r="C191" i="2"/>
  <c r="D191" i="2" s="1"/>
  <c r="G191" i="2" s="1"/>
  <c r="C192" i="2"/>
  <c r="D192" i="2" s="1"/>
  <c r="G192" i="2" s="1"/>
  <c r="C193" i="2"/>
  <c r="D193" i="2" s="1"/>
  <c r="G193" i="2" s="1"/>
  <c r="C194" i="2"/>
  <c r="D194" i="2" s="1"/>
  <c r="G194" i="2" s="1"/>
  <c r="C195" i="2"/>
  <c r="D195" i="2" s="1"/>
  <c r="G195" i="2" s="1"/>
  <c r="C196" i="2"/>
  <c r="D196" i="2" s="1"/>
  <c r="G196" i="2" s="1"/>
  <c r="C197" i="2"/>
  <c r="D197" i="2" s="1"/>
  <c r="G197" i="2" s="1"/>
  <c r="C198" i="2"/>
  <c r="D198" i="2" s="1"/>
  <c r="G198" i="2" s="1"/>
  <c r="C199" i="2"/>
  <c r="D199" i="2" s="1"/>
  <c r="G199" i="2" s="1"/>
  <c r="C200" i="2"/>
  <c r="D200" i="2" s="1"/>
  <c r="G200" i="2" s="1"/>
  <c r="C201" i="2"/>
  <c r="D201" i="2" s="1"/>
  <c r="G201" i="2" s="1"/>
  <c r="C202" i="2"/>
  <c r="D202" i="2" s="1"/>
  <c r="G202" i="2" s="1"/>
  <c r="C203" i="2"/>
  <c r="D203" i="2" s="1"/>
  <c r="G203" i="2" s="1"/>
  <c r="C204" i="2"/>
  <c r="D204" i="2" s="1"/>
  <c r="G204" i="2" s="1"/>
  <c r="C205" i="2"/>
  <c r="D205" i="2" s="1"/>
  <c r="G205" i="2" s="1"/>
  <c r="C206" i="2"/>
  <c r="C207" i="2"/>
  <c r="D207" i="2" s="1"/>
  <c r="G207" i="2" s="1"/>
  <c r="C208" i="2"/>
  <c r="D208" i="2" s="1"/>
  <c r="G208" i="2" s="1"/>
  <c r="C209" i="2"/>
  <c r="D209" i="2" s="1"/>
  <c r="G209" i="2" s="1"/>
  <c r="C210" i="2"/>
  <c r="D210" i="2" s="1"/>
  <c r="G210" i="2" s="1"/>
  <c r="E211" i="2"/>
  <c r="C211" i="2"/>
  <c r="D211" i="2" s="1"/>
  <c r="C212" i="2"/>
  <c r="D212" i="2" s="1"/>
  <c r="G212" i="2" s="1"/>
  <c r="C213" i="2"/>
  <c r="D213" i="2" s="1"/>
  <c r="G213" i="2" s="1"/>
  <c r="C214" i="2"/>
  <c r="D214" i="2" s="1"/>
  <c r="G214" i="2" s="1"/>
  <c r="C215" i="2"/>
  <c r="D215" i="2" s="1"/>
  <c r="G215" i="2" s="1"/>
  <c r="C216" i="2"/>
  <c r="D216" i="2" s="1"/>
  <c r="G216" i="2" s="1"/>
  <c r="C217" i="2"/>
  <c r="D217" i="2" s="1"/>
  <c r="G217" i="2" s="1"/>
  <c r="C218" i="2"/>
  <c r="D218" i="2" s="1"/>
  <c r="G218" i="2" s="1"/>
  <c r="C219" i="2"/>
  <c r="D219" i="2" s="1"/>
  <c r="G219" i="2" s="1"/>
  <c r="C220" i="2"/>
  <c r="D220" i="2" s="1"/>
  <c r="G220" i="2" s="1"/>
  <c r="C221" i="2"/>
  <c r="D221" i="2" s="1"/>
  <c r="G221" i="2" s="1"/>
  <c r="C222" i="2"/>
  <c r="D222" i="2" s="1"/>
  <c r="G222" i="2" s="1"/>
  <c r="C223" i="2"/>
  <c r="D223" i="2" s="1"/>
  <c r="G223" i="2" s="1"/>
  <c r="C224" i="2"/>
  <c r="D224" i="2" s="1"/>
  <c r="G224" i="2" s="1"/>
  <c r="C225" i="2"/>
  <c r="D225" i="2" s="1"/>
  <c r="G225" i="2" s="1"/>
  <c r="C226" i="2"/>
  <c r="D226" i="2" s="1"/>
  <c r="G226" i="2" s="1"/>
  <c r="C227" i="2"/>
  <c r="D227" i="2" s="1"/>
  <c r="G227" i="2" s="1"/>
  <c r="C228" i="2"/>
  <c r="D228" i="2" s="1"/>
  <c r="G228" i="2" s="1"/>
  <c r="C229" i="2"/>
  <c r="D229" i="2" s="1"/>
  <c r="E229" i="2"/>
  <c r="C230" i="2"/>
  <c r="D230" i="2" s="1"/>
  <c r="G230" i="2" s="1"/>
  <c r="C231" i="2"/>
  <c r="D231" i="2" s="1"/>
  <c r="G231" i="2" s="1"/>
  <c r="C232" i="2"/>
  <c r="D232" i="2" s="1"/>
  <c r="G232" i="2" s="1"/>
  <c r="C233" i="2"/>
  <c r="D233" i="2" s="1"/>
  <c r="G233" i="2" s="1"/>
  <c r="C234" i="2"/>
  <c r="D234" i="2" s="1"/>
  <c r="G234" i="2" s="1"/>
  <c r="C235" i="2"/>
  <c r="D235" i="2" s="1"/>
  <c r="G235" i="2" s="1"/>
  <c r="C236" i="2"/>
  <c r="D236" i="2" s="1"/>
  <c r="G236" i="2" s="1"/>
  <c r="C237" i="2"/>
  <c r="D237" i="2" s="1"/>
  <c r="G237" i="2" s="1"/>
  <c r="C238" i="2"/>
  <c r="D238" i="2" s="1"/>
  <c r="G238" i="2" s="1"/>
  <c r="C239" i="2"/>
  <c r="D239" i="2" s="1"/>
  <c r="G239" i="2" s="1"/>
  <c r="C240" i="2"/>
  <c r="D240" i="2" s="1"/>
  <c r="G240" i="2" s="1"/>
  <c r="C241" i="2"/>
  <c r="D241" i="2" s="1"/>
  <c r="G241" i="2" s="1"/>
  <c r="C242" i="2"/>
  <c r="D242" i="2" s="1"/>
  <c r="G242" i="2" s="1"/>
  <c r="C243" i="2"/>
  <c r="D243" i="2" s="1"/>
  <c r="G243" i="2" s="1"/>
  <c r="C244" i="2"/>
  <c r="D244" i="2" s="1"/>
  <c r="G244" i="2" s="1"/>
  <c r="C245" i="2"/>
  <c r="D245" i="2" s="1"/>
  <c r="G245" i="2" s="1"/>
  <c r="C246" i="2"/>
  <c r="D246" i="2" s="1"/>
  <c r="G246" i="2" s="1"/>
  <c r="C247" i="2"/>
  <c r="D247" i="2" s="1"/>
  <c r="G247" i="2" s="1"/>
  <c r="C248" i="2"/>
  <c r="D248" i="2" s="1"/>
  <c r="G248" i="2" s="1"/>
  <c r="C249" i="2"/>
  <c r="D249" i="2" s="1"/>
  <c r="G249" i="2" s="1"/>
  <c r="C250" i="2"/>
  <c r="D250" i="2" s="1"/>
  <c r="G250" i="2" s="1"/>
  <c r="C251" i="2"/>
  <c r="D251" i="2" s="1"/>
  <c r="G251" i="2" s="1"/>
  <c r="C252" i="2"/>
  <c r="D252" i="2" s="1"/>
  <c r="G252" i="2" s="1"/>
  <c r="C253" i="2"/>
  <c r="D253" i="2" s="1"/>
  <c r="G253" i="2" s="1"/>
  <c r="C254" i="2"/>
  <c r="D254" i="2" s="1"/>
  <c r="G254" i="2" s="1"/>
  <c r="C255" i="2"/>
  <c r="D255" i="2" s="1"/>
  <c r="G255" i="2" s="1"/>
  <c r="C256" i="2"/>
  <c r="D256" i="2" s="1"/>
  <c r="G256" i="2" s="1"/>
  <c r="C257" i="2"/>
  <c r="D257" i="2" s="1"/>
  <c r="G257" i="2" s="1"/>
  <c r="G165" i="2" l="1"/>
  <c r="G163" i="2"/>
  <c r="G161" i="2"/>
  <c r="G159" i="2"/>
  <c r="G157" i="2"/>
  <c r="G155" i="2"/>
  <c r="G153" i="2"/>
  <c r="G151" i="2"/>
  <c r="G149" i="2"/>
  <c r="G147" i="2"/>
  <c r="G145" i="2"/>
  <c r="G143" i="2"/>
  <c r="G141" i="2"/>
  <c r="G139" i="2"/>
  <c r="G137" i="2"/>
  <c r="G135" i="2"/>
  <c r="G133" i="2"/>
  <c r="G131" i="2"/>
  <c r="G129" i="2"/>
  <c r="G127" i="2"/>
  <c r="G125" i="2"/>
  <c r="G123" i="2"/>
  <c r="G121" i="2"/>
  <c r="G119" i="2"/>
  <c r="G117" i="2"/>
  <c r="G115" i="2"/>
  <c r="G113" i="2"/>
  <c r="G111" i="2"/>
  <c r="G109" i="2"/>
  <c r="G107" i="2"/>
  <c r="G105" i="2"/>
  <c r="G103" i="2"/>
  <c r="G101" i="2"/>
  <c r="G166" i="2"/>
  <c r="G164" i="2"/>
  <c r="G162" i="2"/>
  <c r="G160" i="2"/>
  <c r="G158" i="2"/>
  <c r="G156" i="2"/>
  <c r="G154" i="2"/>
  <c r="G152" i="2"/>
  <c r="G150" i="2"/>
  <c r="G148" i="2"/>
  <c r="G146" i="2"/>
  <c r="G144" i="2"/>
  <c r="G142" i="2"/>
  <c r="G140" i="2"/>
  <c r="G138" i="2"/>
  <c r="G136" i="2"/>
  <c r="G134" i="2"/>
  <c r="G132" i="2"/>
  <c r="G130" i="2"/>
  <c r="G128" i="2"/>
  <c r="G126" i="2"/>
  <c r="G124" i="2"/>
  <c r="G122" i="2"/>
  <c r="G120" i="2"/>
  <c r="G118" i="2"/>
  <c r="G116" i="2"/>
  <c r="G114" i="2"/>
  <c r="G112" i="2"/>
  <c r="G110" i="2"/>
  <c r="G108" i="2"/>
  <c r="G106" i="2"/>
  <c r="G104" i="2"/>
  <c r="G102" i="2"/>
  <c r="G100" i="2"/>
  <c r="G99" i="2"/>
  <c r="G229" i="2"/>
  <c r="G167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211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</calcChain>
</file>

<file path=xl/sharedStrings.xml><?xml version="1.0" encoding="utf-8"?>
<sst xmlns="http://schemas.openxmlformats.org/spreadsheetml/2006/main" count="524" uniqueCount="288">
  <si>
    <t>Наименование</t>
  </si>
  <si>
    <t>ед.изм</t>
  </si>
  <si>
    <t>Цены</t>
  </si>
  <si>
    <t>Срок годн.</t>
  </si>
  <si>
    <t>Адреналин р-р  1.82мг/мл-1.0</t>
  </si>
  <si>
    <t>уп/10амп</t>
  </si>
  <si>
    <t>Азопирам набор реагентов</t>
  </si>
  <si>
    <t>комп</t>
  </si>
  <si>
    <t>Аквадез д/экстренной дез.0.75л</t>
  </si>
  <si>
    <t>фл</t>
  </si>
  <si>
    <t>Аммиак р-р д/наруж. 10%-1мл</t>
  </si>
  <si>
    <t>Анальгин таб. 500мг № 20</t>
  </si>
  <si>
    <t>уп</t>
  </si>
  <si>
    <t>Анальгин р-р  500 мг/мл-2.0</t>
  </si>
  <si>
    <t>Артикаин с эпин. 40мг/мл - 2.0 №10</t>
  </si>
  <si>
    <t>Атропин р-р 1 мг/мл-1.0 №10</t>
  </si>
  <si>
    <t>Бак д/сбора, БМ-01 12л</t>
  </si>
  <si>
    <t>шт</t>
  </si>
  <si>
    <t>Бахилы "Стандарт" син. Уп/100шт</t>
  </si>
  <si>
    <t>Бекарбон таб. №20</t>
  </si>
  <si>
    <t>Беллалгин таб. № 10</t>
  </si>
  <si>
    <t>Беродуал р-р д/инг. 0.5/0.25мг/мл-20</t>
  </si>
  <si>
    <t>Беродуал Н аэр.50/20</t>
  </si>
  <si>
    <t>Бинт  мед.х/б, (100*5) н/ст</t>
  </si>
  <si>
    <t>Бинт  мед.х/б, (140*7) н/ст</t>
  </si>
  <si>
    <t>Бинт  мед.х/б, (100*5) стер</t>
  </si>
  <si>
    <t>Бинт  мед.х/б, (140*7) стер</t>
  </si>
  <si>
    <t>Борная кислота р-р спирт.30 мг/мл-10</t>
  </si>
  <si>
    <t xml:space="preserve">Борная кислота пор.д/приг.р-ра 10мг </t>
  </si>
  <si>
    <t>пак</t>
  </si>
  <si>
    <t>Бриллиант.зел 10 мг/мл-30 мл</t>
  </si>
  <si>
    <t>Будесонид аэрозоль 50мкг/200доз</t>
  </si>
  <si>
    <t>Будесонид аэрозоль 100мкг/200доз</t>
  </si>
  <si>
    <t>Бумага упаков. 20*20 уп/1000</t>
  </si>
  <si>
    <t>Бумага упаков. 25*25 уп/1000</t>
  </si>
  <si>
    <t>Бумага упаков. 30*30 уп/1000</t>
  </si>
  <si>
    <t>Бумага упаков. 35*35 уп/1000</t>
  </si>
  <si>
    <t>Вазелиновое масло 30мл</t>
  </si>
  <si>
    <t>Вакуумные проб.кремн.уп/100</t>
  </si>
  <si>
    <t>Вакуумные проб.К2ЭДТА.уп/100</t>
  </si>
  <si>
    <t>Валерианы экстракт таб.20 мг № 50</t>
  </si>
  <si>
    <t>Валерианы настойка 50 мл</t>
  </si>
  <si>
    <t>Валидол таблетки 60мг №10</t>
  </si>
  <si>
    <t>Вата мед. нестерильная 100 гр/уп</t>
  </si>
  <si>
    <t>Вата мед. нестерильная 250 гр/уп</t>
  </si>
  <si>
    <t>Вата мед. нестерильная 1кг</t>
  </si>
  <si>
    <t>Весы медицинские ВМ-20</t>
  </si>
  <si>
    <t>Весы медицинские ВЭМ-150</t>
  </si>
  <si>
    <t>Викасол р-р 10мг/мл-2мл</t>
  </si>
  <si>
    <t>уп/10амп.</t>
  </si>
  <si>
    <t xml:space="preserve">Виродез-форте Р д.с. 5л </t>
  </si>
  <si>
    <t>кан</t>
  </si>
  <si>
    <t>Воздуховод</t>
  </si>
  <si>
    <t>Вода д/ин. 5мл уп/10 амп.</t>
  </si>
  <si>
    <t>Гексадекон д.с. 1.0л</t>
  </si>
  <si>
    <t>Гель мед. "Крышталин-ультра" 250г</t>
  </si>
  <si>
    <t>Гепарин р-р 5000ед - 5.0 №5</t>
  </si>
  <si>
    <t>Гигрометр психометр. ВИТ-1</t>
  </si>
  <si>
    <t>Гигрометр психометр. ВИТ-2</t>
  </si>
  <si>
    <t>Гидрокортизоновая мазь 10мг/г-10г</t>
  </si>
  <si>
    <t>туба</t>
  </si>
  <si>
    <t>Гидрокортизона ац.25 мг/мл-2.0 №10</t>
  </si>
  <si>
    <t>Глюкоза р-р д/инъекц. 400мг/мл-5.0</t>
  </si>
  <si>
    <t>Дамос-люкс м.с.  5л</t>
  </si>
  <si>
    <t>Дамос-шик м.с.1л</t>
  </si>
  <si>
    <t>Дар-вин ЕР2 треуг.3/8</t>
  </si>
  <si>
    <t>Дезариус д.с. С моющ. 1л</t>
  </si>
  <si>
    <t>Дезариус-актив д.с.с моющ. 1.0</t>
  </si>
  <si>
    <t>Дезариус спрей д/экстр. 0,75</t>
  </si>
  <si>
    <t>Дезариус спрей д/экстр. 1.0 л</t>
  </si>
  <si>
    <t>Дезариус Хлор д.с. 370таб/кг</t>
  </si>
  <si>
    <t>усл.б.</t>
  </si>
  <si>
    <t>Дексаметазон р-р 4мг/мл-1.0</t>
  </si>
  <si>
    <t>Детеринокс минус 20</t>
  </si>
  <si>
    <t xml:space="preserve">Диазепам р-р 5 мг/мл-2,0 </t>
  </si>
  <si>
    <t>Дибазол р-р д/инъекц. 5мг/мл-2.0</t>
  </si>
  <si>
    <t>Димедрол р-р д/инъкц. 10мг/мл-1.0</t>
  </si>
  <si>
    <t>Димексид д/наруж. 100 мл</t>
  </si>
  <si>
    <t>Доксициклин 100мг капс. №10</t>
  </si>
  <si>
    <t xml:space="preserve">Дротаверин р-р </t>
  </si>
  <si>
    <t>Дротаверин 40мг № 20</t>
  </si>
  <si>
    <t>Жгут медицинский</t>
  </si>
  <si>
    <t>Ибупрофен 200 мг №50</t>
  </si>
  <si>
    <t>Игла двусторонняя 100/уп</t>
  </si>
  <si>
    <t>Иглодержатель уп/100</t>
  </si>
  <si>
    <t>Иглы ст. (G) 22:(0.7*40) (уп/100шт)</t>
  </si>
  <si>
    <t>Иглы ст. (G) 23:(0.6*30) (уп/100шт)</t>
  </si>
  <si>
    <t>Иглы ст. (G) 22:(0.7*30) (уп/100шт)</t>
  </si>
  <si>
    <t>Иглы ст. (G) 25:(0.5*25) (уп/100шт)</t>
  </si>
  <si>
    <t>Изаптин д.с.с моющ. 1л</t>
  </si>
  <si>
    <t>Измерители арт. давления LD-30</t>
  </si>
  <si>
    <t>Индикаторы 132/60 пар. нар</t>
  </si>
  <si>
    <t>Индикаторы 132/60 пар. вн</t>
  </si>
  <si>
    <t>Индикаторы кон. стер.180/60 нар</t>
  </si>
  <si>
    <t>Индикаторы кон. стер.180/60 вн</t>
  </si>
  <si>
    <t>Индикатор повыш. темп."ВомМарк"</t>
  </si>
  <si>
    <t>Индикатор пониж. темп. "КолдМарк"</t>
  </si>
  <si>
    <t>Инклин П порошок д/пред.</t>
  </si>
  <si>
    <t>кг</t>
  </si>
  <si>
    <t>Инкрасепт-10А д.с.с моющ 1л</t>
  </si>
  <si>
    <t>Йод р-р д/наруж. 50 мг/мл-10,0</t>
  </si>
  <si>
    <t>Йодиксин р-р 500 мл</t>
  </si>
  <si>
    <t>Калия перманганат пор. 5гр.</t>
  </si>
  <si>
    <t>пакет</t>
  </si>
  <si>
    <t>Катетеры в/вен.  с крыл 18G</t>
  </si>
  <si>
    <t>Кеторолак таб. 10 мг № 20</t>
  </si>
  <si>
    <t>Клеенка мед. на тк.основе КМ-Т</t>
  </si>
  <si>
    <t>м/п</t>
  </si>
  <si>
    <t>Клинклаб д.с.с моющ. 5л</t>
  </si>
  <si>
    <t>Комбинированный дезинфектант 1л</t>
  </si>
  <si>
    <t>Комплект противоэпид. ООИ</t>
  </si>
  <si>
    <t>комп.</t>
  </si>
  <si>
    <t>Контейнер д/острого инстр. 1.0л</t>
  </si>
  <si>
    <t>Контейнер д/острого инстр. 3.0л</t>
  </si>
  <si>
    <t>Контейнер мед. КМ-ДС 1.0</t>
  </si>
  <si>
    <t>Контейнер мед. КМ-ДС 3.0</t>
  </si>
  <si>
    <t>Контейнер мед. КМ-ДС 5.0</t>
  </si>
  <si>
    <t>Контейнер мед. КМ-ДС 10.0</t>
  </si>
  <si>
    <t>Контейнер теплоизол. КТМ-4</t>
  </si>
  <si>
    <t>Корвалол капли 25 мл</t>
  </si>
  <si>
    <t>Кордиамин р-р 250мг/мл-2.0</t>
  </si>
  <si>
    <t>Кофеин р-р 200 мг\мл-1.0 № 10</t>
  </si>
  <si>
    <t>Крышталин-Альдолюкс д.с. 1л</t>
  </si>
  <si>
    <t>Крышталин-Аминолюкс д.с. с м. 1л</t>
  </si>
  <si>
    <t>Крышталин-Дезолюкс д.с. 1л</t>
  </si>
  <si>
    <t>Крышталин-Оптима д.с. 1л</t>
  </si>
  <si>
    <t>Левомицетин гл.капли 2.5 мг/мл-5.0</t>
  </si>
  <si>
    <t>Лезвия хирург.однор.№10</t>
  </si>
  <si>
    <t>Лезвия хирург. однор.№ 12</t>
  </si>
  <si>
    <t>Лезвия хирург. однор.№ 24</t>
  </si>
  <si>
    <t>Лезвия хирург. однор.№ 36</t>
  </si>
  <si>
    <t>Лейкопластырь бак. 6*10</t>
  </si>
  <si>
    <t>Лейкопластырь 2*500</t>
  </si>
  <si>
    <t>Лейкопластырь нетканный 2.5*500</t>
  </si>
  <si>
    <t>Лейкопластырь пленочный 4*500</t>
  </si>
  <si>
    <t>Лейкопластырь тканевой 3*500</t>
  </si>
  <si>
    <t>Лента диаграммная рул. 145*30</t>
  </si>
  <si>
    <t>рул</t>
  </si>
  <si>
    <t>Лента диаграммная рул. 110*20</t>
  </si>
  <si>
    <t>Лидокаин  спрей 10%-38г</t>
  </si>
  <si>
    <t>Лидокаин р-р 10 мг/мл-5.0 №10</t>
  </si>
  <si>
    <t>Логодез д.с.с моющ 1л</t>
  </si>
  <si>
    <t>Ложка Фолькмана</t>
  </si>
  <si>
    <t>Лоратадин таблетки 10 мг №10</t>
  </si>
  <si>
    <t>Магния сульфат пор.20г</t>
  </si>
  <si>
    <t>Магния сульфат р-р 250 мг/мл-5.0 № 10</t>
  </si>
  <si>
    <t>Максилен ЕР1.5 треуг 3/8</t>
  </si>
  <si>
    <t>Манжета ВР AG1-80</t>
  </si>
  <si>
    <t>Манжета ВР 3AG1</t>
  </si>
  <si>
    <t>Маска мед. нестер. (уп/90шт)</t>
  </si>
  <si>
    <t>Маска мед. нестер. (уп/50шт)</t>
  </si>
  <si>
    <t>Мезатон р-р 10 мг/мл-1.0 №10</t>
  </si>
  <si>
    <t>Меколь мазь 40г</t>
  </si>
  <si>
    <t>Метоклопрамид таб. 10 мг №50</t>
  </si>
  <si>
    <t>Молоточки невр. д/перкуссии</t>
  </si>
  <si>
    <t>Мундштуки картонные однораз.</t>
  </si>
  <si>
    <t>Мыло "Антибактериальное" 1л</t>
  </si>
  <si>
    <t>Мыло "Айсид-софт" 1л</t>
  </si>
  <si>
    <t>Мыло "Дезариус-софт" 1л</t>
  </si>
  <si>
    <t>Мыло "Душечка" 1л</t>
  </si>
  <si>
    <t>Напальчник мед. Рез. (уп/10 шт)</t>
  </si>
  <si>
    <t>Нарукавники хир.ламинир</t>
  </si>
  <si>
    <t>пара</t>
  </si>
  <si>
    <t>Натрия хлорид р-р 9мг/мл-5мл</t>
  </si>
  <si>
    <t>Натрия хлорид р-р 9мг/мл-250мл</t>
  </si>
  <si>
    <t>конт</t>
  </si>
  <si>
    <t>Нафазолин капли в нос 0.05%-10мл</t>
  </si>
  <si>
    <t>Неохлор 20</t>
  </si>
  <si>
    <t>Нитроглицерин 0,5 мг таб.</t>
  </si>
  <si>
    <t>Нифуроксазид 100мг №30</t>
  </si>
  <si>
    <t>Ноксивин капли в нос 0.05%</t>
  </si>
  <si>
    <t>Нормогидрон 20 пакетов в/уп.</t>
  </si>
  <si>
    <t>Облучатель бактерицидный ОБН-150</t>
  </si>
  <si>
    <t>Оксидез д.с. с моющ. 1.0л</t>
  </si>
  <si>
    <t>Оксидез Р 5л</t>
  </si>
  <si>
    <t>Окси-плюс-мед д.с. 1л</t>
  </si>
  <si>
    <t xml:space="preserve">Отоскоп жеский с принод.KaWe </t>
  </si>
  <si>
    <t>Пакет фасовка 20*30 (класс Б) желтый</t>
  </si>
  <si>
    <t>Пакет д/стер. 150*250 (уп/100шт)</t>
  </si>
  <si>
    <t>Пакет д/стер. 200*330 (уп/100шт)</t>
  </si>
  <si>
    <t>Пакет д/стер. 250*320 (уп/100шт)</t>
  </si>
  <si>
    <t>Пантенол аэрозоль 58г</t>
  </si>
  <si>
    <t>Папаверина гидрохл. 20 мг/мл-2.0</t>
  </si>
  <si>
    <t>Парацетамол 200 мг №20</t>
  </si>
  <si>
    <t>Парацетамол 500 мг №20</t>
  </si>
  <si>
    <t>Пеленка операц. 70*70</t>
  </si>
  <si>
    <t>Пералин д.с.с.моющ 1л</t>
  </si>
  <si>
    <t>Перекись водорода 30 мг/мл-100 мл</t>
  </si>
  <si>
    <t>Перекись водорода 30 мг/мл-400 мл</t>
  </si>
  <si>
    <t>Перметрин спрей 0.5%-50г</t>
  </si>
  <si>
    <t>баллон</t>
  </si>
  <si>
    <t>Пероксин-плюс 1л</t>
  </si>
  <si>
    <t>Перосан-лайт д.с. 1л</t>
  </si>
  <si>
    <t>Перчатки нитриловые нестер. 200/уп</t>
  </si>
  <si>
    <t>Перчатки латексные, стер. 50 пар/уп</t>
  </si>
  <si>
    <t>Пинцет</t>
  </si>
  <si>
    <t>Пинцет анатомический</t>
  </si>
  <si>
    <t>Пипетка глазная</t>
  </si>
  <si>
    <t>Пластырь-повязка рул.5*10</t>
  </si>
  <si>
    <t>Повитон-йод мазь д/нар.10мг/г-20г</t>
  </si>
  <si>
    <t>Преднизолон р-р д/ин. 30 мг/мл-1.0</t>
  </si>
  <si>
    <t>Пробирка вакуум.3мл</t>
  </si>
  <si>
    <t>Пробирка вакуум. 5мл 13*100</t>
  </si>
  <si>
    <t>Пробирка однораз. 5 мл уп/100шт</t>
  </si>
  <si>
    <t>Пробирка 10 мл круглодонная</t>
  </si>
  <si>
    <t>Пробирка конич. 10мл с крышкой</t>
  </si>
  <si>
    <t>Пробирка для быст. пол. сыворотки</t>
  </si>
  <si>
    <t>Продез д.с. 1л</t>
  </si>
  <si>
    <t>Продез Р д.с. 1л</t>
  </si>
  <si>
    <t>Райнер ЭКО 1л</t>
  </si>
  <si>
    <t>Раствор пероксида 6%-400</t>
  </si>
  <si>
    <t>Салфетка д/э."Санет-экстра" уп/60шт</t>
  </si>
  <si>
    <t>Салфетка д/э."Септоцид-Р" уп/60шт</t>
  </si>
  <si>
    <t>Салфетки влаж. с Этанолом</t>
  </si>
  <si>
    <t>Салфетка стер.10*20 8 слож(уп/5шт)</t>
  </si>
  <si>
    <t>Салфетки Дезариус 60шт/уп</t>
  </si>
  <si>
    <t>Сальбутамол аэр. 100/200</t>
  </si>
  <si>
    <t>Санет-экстра д.с д/экстренной 0.75</t>
  </si>
  <si>
    <t>Септефрил таб. 0.2 мг №50</t>
  </si>
  <si>
    <t>Септоцид Р 100 мл спрей</t>
  </si>
  <si>
    <t>бут</t>
  </si>
  <si>
    <t xml:space="preserve">Септоцид Р плюс 100 мл </t>
  </si>
  <si>
    <t>Септоцид Р плюс 1л л.с.</t>
  </si>
  <si>
    <t>Септоцид-синержи 100мл</t>
  </si>
  <si>
    <t>Септоцид-синержи 1л</t>
  </si>
  <si>
    <t>Синтомицин мазь 50мг/г-30г</t>
  </si>
  <si>
    <t>Системы инфуз. д/в.венного вл.</t>
  </si>
  <si>
    <t>Система реаним. мешок 550 р-р 3</t>
  </si>
  <si>
    <t>Система реаним. мешок 1.5л р-р 5</t>
  </si>
  <si>
    <t>Славин-дельта д.с.1л</t>
  </si>
  <si>
    <t>Спирт этиловый 96.5% - 1000гр</t>
  </si>
  <si>
    <t>гр</t>
  </si>
  <si>
    <t>Стакан фарфоровый 250мл №4</t>
  </si>
  <si>
    <t>Столик медицинский инстр. СИ-03</t>
  </si>
  <si>
    <t xml:space="preserve">Стрептоцид мазь 100мг/г-25г </t>
  </si>
  <si>
    <t>Сульфацил глаз.капли 200мг/мл-5мл</t>
  </si>
  <si>
    <t>Терилен ЕР2 треуг.3/8</t>
  </si>
  <si>
    <t>Термометр ТС-7АМ д/холод.</t>
  </si>
  <si>
    <t>Термометр рефреж. ТП-11М</t>
  </si>
  <si>
    <t>Термометр цифровой Pic</t>
  </si>
  <si>
    <t>Термометр эл. "Интеграл" ТЭ-04</t>
  </si>
  <si>
    <t>Термометр эл "Интеграл ТЭ-06"</t>
  </si>
  <si>
    <t>Трибэль д.с.с моющ. 1л</t>
  </si>
  <si>
    <t>Трибэль спрей д.с. 1л (д/рук)</t>
  </si>
  <si>
    <t>Уголь активированный 250 мг №30</t>
  </si>
  <si>
    <t>Унодез д.с. д/экс.0.1л</t>
  </si>
  <si>
    <t>Устройство дозирующее локтевое</t>
  </si>
  <si>
    <t>Фартук хир.однораз.125*85</t>
  </si>
  <si>
    <t>Фильтр к коробке КСКФ-6</t>
  </si>
  <si>
    <t>Фильтр к коробке КСФС-9</t>
  </si>
  <si>
    <t>Формалин р-р 10%-10мл</t>
  </si>
  <si>
    <t>Фурацилин таб. 20 мг №10</t>
  </si>
  <si>
    <t>Фурацилин р-р 0.2 мг/мл-100 мл</t>
  </si>
  <si>
    <t>Фуросемид р-р 10 мг/мл-1,0</t>
  </si>
  <si>
    <t>Хлоргексидина  0.5 мг/мл-100 мл</t>
  </si>
  <si>
    <t>Хлоропирамин р-р 20 мг/мл-1.0</t>
  </si>
  <si>
    <t>Цефтриаксон пор.д/инъекц.1000мг</t>
  </si>
  <si>
    <t>уп/10фл</t>
  </si>
  <si>
    <t>Цитоклин-лайт д.с.экстр.0.75</t>
  </si>
  <si>
    <t>Цитрамон таблетки №6</t>
  </si>
  <si>
    <t>Шапочка-колпак стерил.</t>
  </si>
  <si>
    <t>Шапочка-колпак н/стер. на завязках</t>
  </si>
  <si>
    <t>Шапочка-шарлотта (берет) ст. уп/100</t>
  </si>
  <si>
    <t>Шпатели мед. дерев. однораз. уп/85 шт</t>
  </si>
  <si>
    <t>Шпатели мед. дерев. однораз. уп/100 шт</t>
  </si>
  <si>
    <t>Шприцы инъек. трех.туб. 1А "Луер"</t>
  </si>
  <si>
    <t>Шприцы инъекц. однор. 10Б "Луер"</t>
  </si>
  <si>
    <t>Шприцы инъекц. однор. 20Б "Луер"</t>
  </si>
  <si>
    <t>Шприцы инъекц. однор. 2А "Луер"</t>
  </si>
  <si>
    <t>Шприцы инъекц. однор. 5Б "Луер"</t>
  </si>
  <si>
    <t>Штатив д/в.венного влив.</t>
  </si>
  <si>
    <t>Штатив д/пробирок</t>
  </si>
  <si>
    <t>Электроды мед. (арт.2228)</t>
  </si>
  <si>
    <t xml:space="preserve">Электроды ЭКГ 3M Red Dot 2660-5 </t>
  </si>
  <si>
    <t>Электроды ЭКГ "Э.К-09"</t>
  </si>
  <si>
    <t>Электроды ЭКГ "Э.К-10"</t>
  </si>
  <si>
    <t>Электроды-зажимы д/кон. 4шт/комп</t>
  </si>
  <si>
    <t>Этанол антисептический 70%-100мл</t>
  </si>
  <si>
    <t>Этанол антисептический 70%-1л</t>
  </si>
  <si>
    <t>Эуфиллин таб. 150мг №30</t>
  </si>
  <si>
    <t>Эуфиллин р-р д/инъекц. 24мг/мл-5.0</t>
  </si>
  <si>
    <t>Приход</t>
  </si>
  <si>
    <t>Расход</t>
  </si>
  <si>
    <t>Остаток</t>
  </si>
  <si>
    <t>Приход2</t>
  </si>
  <si>
    <t>Расход3</t>
  </si>
  <si>
    <t>Остаток4</t>
  </si>
  <si>
    <t>Столбец5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</si>
</sst>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Times New Roman"/>
      <family val="2"/>
      <charset val="204"/>
    </font>
    <font>
      <sz val="11"/>
      <color rgb="FFFF0000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4" fontId="1" fillId="0" borderId="0" xfId="0" applyNumberFormat="1" applyFont="1"/>
  </cellXfs>
  <cellStyles count="1">
    <cellStyle name="Обычный" xfId="0" builtinId="0"/>
  </cellStyles>
  <dxfs count="28">
    <dxf>
      <font>
        <color rgb="FF006100"/>
      </font>
      <fill>
        <patternFill>
          <bgColor rgb="FFC6EFCE"/>
        </patternFill>
      </fill>
    </dxf>
    <dxf>
      <fill>
        <patternFill>
          <bgColor rgb="FF00F26D"/>
        </patternFill>
      </fill>
    </dxf>
    <dxf>
      <fill>
        <patternFill>
          <bgColor rgb="FF0092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FA71"/>
        </patternFill>
      </fill>
    </dxf>
    <dxf>
      <fill>
        <patternFill>
          <bgColor rgb="FF01FF74"/>
        </patternFill>
      </fill>
    </dxf>
    <dxf>
      <fill>
        <patternFill>
          <bgColor rgb="FF009242"/>
        </patternFill>
      </fill>
    </dxf>
    <dxf>
      <fill>
        <patternFill>
          <bgColor theme="5" tint="0.39994506668294322"/>
        </patternFill>
      </fill>
    </dxf>
    <dxf>
      <fill>
        <patternFill>
          <bgColor rgb="FFFF2121"/>
        </patternFill>
      </fill>
    </dxf>
    <dxf>
      <fill>
        <patternFill>
          <bgColor rgb="FFFF6DB6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F26D"/>
        </patternFill>
      </fill>
    </dxf>
    <dxf>
      <fill>
        <patternFill>
          <bgColor rgb="FF0092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FA71"/>
        </patternFill>
      </fill>
    </dxf>
    <dxf>
      <fill>
        <patternFill>
          <bgColor rgb="FF01FF74"/>
        </patternFill>
      </fill>
    </dxf>
    <dxf>
      <fill>
        <patternFill>
          <bgColor rgb="FF009242"/>
        </patternFill>
      </fill>
    </dxf>
    <dxf>
      <numFmt numFmtId="19" formatCode="dd/mm/yyyy"/>
    </dxf>
    <dxf>
      <numFmt numFmtId="19" formatCode="dd/mm/yyyy"/>
    </dxf>
  </dxfs>
  <tableStyles count="0" defaultTableStyle="TableStyleMedium2" defaultPivotStyle="PivotStyleLight16"/>
  <colors>
    <mruColors>
      <color rgb="FFFF2121"/>
      <color rgb="FFFF7575"/>
      <color rgb="FFFFFF81"/>
      <color rgb="FFFF6DB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5;&#1080;&#1075;&#1072;%20&#1087;&#1086;&#1083;&#1085;&#1072;&#1103;%20&#1089;%20&#1080;&#1079;&#1084;&#1077;&#1085;&#1077;&#1085;&#1080;&#1103;&#1084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"/>
      <sheetName val="Склад"/>
      <sheetName val="Движение"/>
      <sheetName val="Октябрь"/>
      <sheetName val="Сводная"/>
      <sheetName val="Накладная"/>
    </sheetNames>
    <sheetDataSet>
      <sheetData sheetId="0"/>
      <sheetData sheetId="1"/>
      <sheetData sheetId="2">
        <row r="3">
          <cell r="E3" t="str">
            <v>Азопирам набор реагентов</v>
          </cell>
          <cell r="G3" t="str">
            <v>Приход</v>
          </cell>
          <cell r="H3">
            <v>18</v>
          </cell>
        </row>
        <row r="4">
          <cell r="E4" t="str">
            <v>Бахилы "Стандарт" син. Уп/100шт</v>
          </cell>
          <cell r="G4" t="str">
            <v>Приход</v>
          </cell>
          <cell r="H4">
            <v>26</v>
          </cell>
        </row>
        <row r="5">
          <cell r="E5" t="str">
            <v>Воздуховод</v>
          </cell>
          <cell r="G5" t="str">
            <v>Приход</v>
          </cell>
          <cell r="H5">
            <v>2</v>
          </cell>
        </row>
        <row r="6">
          <cell r="E6" t="str">
            <v>Контейнер д/острого инстр. 1.0л</v>
          </cell>
          <cell r="G6" t="str">
            <v>Приход</v>
          </cell>
          <cell r="H6">
            <v>34</v>
          </cell>
        </row>
        <row r="7">
          <cell r="E7" t="str">
            <v>Контейнер д/острого инстр. 3.0л</v>
          </cell>
          <cell r="G7" t="str">
            <v>Приход</v>
          </cell>
          <cell r="H7">
            <v>16</v>
          </cell>
        </row>
        <row r="8">
          <cell r="E8" t="str">
            <v>Жгут медицинский</v>
          </cell>
          <cell r="G8" t="str">
            <v>Приход</v>
          </cell>
          <cell r="H8">
            <v>7</v>
          </cell>
        </row>
        <row r="9">
          <cell r="E9" t="str">
            <v>Иглодержатель уп/100</v>
          </cell>
          <cell r="G9" t="str">
            <v>Приход</v>
          </cell>
          <cell r="H9">
            <v>700</v>
          </cell>
        </row>
        <row r="10">
          <cell r="E10" t="str">
            <v>Индикаторы 132/60 пар. вн</v>
          </cell>
          <cell r="G10" t="str">
            <v>Приход</v>
          </cell>
          <cell r="H10">
            <v>15</v>
          </cell>
        </row>
        <row r="11">
          <cell r="E11" t="str">
            <v>Индикаторы 132/60 пар. нар</v>
          </cell>
          <cell r="G11" t="str">
            <v>Приход</v>
          </cell>
          <cell r="H11">
            <v>15</v>
          </cell>
        </row>
        <row r="12">
          <cell r="E12" t="str">
            <v>Лезвия хирург. однор.№ 12</v>
          </cell>
          <cell r="G12" t="str">
            <v>Приход</v>
          </cell>
          <cell r="H12">
            <v>16</v>
          </cell>
        </row>
        <row r="13">
          <cell r="E13" t="str">
            <v>Ложка Фолькмана</v>
          </cell>
          <cell r="G13" t="str">
            <v>Приход</v>
          </cell>
          <cell r="H13">
            <v>10</v>
          </cell>
        </row>
        <row r="14">
          <cell r="E14" t="str">
            <v>Мундштуки картонные однораз.</v>
          </cell>
          <cell r="G14" t="str">
            <v>Приход</v>
          </cell>
          <cell r="H14">
            <v>350</v>
          </cell>
        </row>
        <row r="15">
          <cell r="E15" t="str">
            <v>Пакет д/стер. 150*250 (уп/100шт)</v>
          </cell>
          <cell r="G15" t="str">
            <v>Приход</v>
          </cell>
          <cell r="H15">
            <v>6</v>
          </cell>
        </row>
        <row r="16">
          <cell r="E16" t="str">
            <v>Пакет д/стер. 250*320 (уп/100шт)</v>
          </cell>
          <cell r="G16" t="str">
            <v>Приход</v>
          </cell>
          <cell r="H16">
            <v>1.5</v>
          </cell>
        </row>
        <row r="17">
          <cell r="E17" t="str">
            <v>Пакет д/стер. 200*330 (уп/100шт)</v>
          </cell>
          <cell r="G17" t="str">
            <v>Приход</v>
          </cell>
          <cell r="H17">
            <v>2</v>
          </cell>
        </row>
        <row r="18">
          <cell r="E18" t="str">
            <v>Пакет фасовка 20*30 (класс Б) желтый</v>
          </cell>
          <cell r="G18" t="str">
            <v>Приход</v>
          </cell>
          <cell r="H18">
            <v>400</v>
          </cell>
        </row>
        <row r="19">
          <cell r="E19" t="str">
            <v>Пинцет</v>
          </cell>
          <cell r="G19" t="str">
            <v>Приход</v>
          </cell>
          <cell r="H19">
            <v>5</v>
          </cell>
        </row>
        <row r="20">
          <cell r="E20" t="str">
            <v>Пинцет анатомический</v>
          </cell>
          <cell r="G20" t="str">
            <v>Приход</v>
          </cell>
          <cell r="H20">
            <v>3</v>
          </cell>
        </row>
        <row r="21">
          <cell r="E21" t="str">
            <v>Пробирка вакуум. 5мл 13*100</v>
          </cell>
          <cell r="G21" t="str">
            <v>Приход</v>
          </cell>
          <cell r="H21">
            <v>900</v>
          </cell>
        </row>
        <row r="22">
          <cell r="E22" t="str">
            <v>Пробирка вакуум.3мл</v>
          </cell>
          <cell r="G22" t="str">
            <v>Приход</v>
          </cell>
          <cell r="H22">
            <v>100</v>
          </cell>
        </row>
        <row r="23">
          <cell r="E23" t="str">
            <v>Системы инфуз. д/в.венного вл.</v>
          </cell>
          <cell r="G23" t="str">
            <v>Приход</v>
          </cell>
          <cell r="H23">
            <v>8</v>
          </cell>
        </row>
        <row r="24">
          <cell r="E24" t="str">
            <v>Стакан фарфоровый 250мл №4</v>
          </cell>
          <cell r="G24" t="str">
            <v>Приход</v>
          </cell>
          <cell r="H24">
            <v>10</v>
          </cell>
        </row>
        <row r="25">
          <cell r="E25" t="str">
            <v>Маска мед. нестер. (уп/90шт)</v>
          </cell>
          <cell r="G25" t="str">
            <v>Приход</v>
          </cell>
          <cell r="H25">
            <v>1350</v>
          </cell>
        </row>
        <row r="26">
          <cell r="E26" t="str">
            <v>Нарукавники хир.ламинир</v>
          </cell>
          <cell r="G26" t="str">
            <v>Приход</v>
          </cell>
          <cell r="H26">
            <v>120</v>
          </cell>
        </row>
        <row r="27">
          <cell r="E27" t="str">
            <v>Фартук хир.однораз.125*85</v>
          </cell>
          <cell r="G27" t="str">
            <v>Приход</v>
          </cell>
          <cell r="H27">
            <v>63</v>
          </cell>
        </row>
        <row r="28">
          <cell r="E28" t="str">
            <v>Пеленка операц. 70*70</v>
          </cell>
          <cell r="G28" t="str">
            <v>Приход</v>
          </cell>
          <cell r="H28">
            <v>85</v>
          </cell>
        </row>
        <row r="29">
          <cell r="E29" t="str">
            <v>Шапочка-шарлотта (берет) ст. уп/100</v>
          </cell>
          <cell r="G29" t="str">
            <v>Приход</v>
          </cell>
          <cell r="H29">
            <v>120</v>
          </cell>
        </row>
        <row r="30">
          <cell r="E30" t="str">
            <v>Шапочка-колпак н/стер. на завязках</v>
          </cell>
          <cell r="G30" t="str">
            <v>Приход</v>
          </cell>
          <cell r="H30">
            <v>70</v>
          </cell>
        </row>
        <row r="31">
          <cell r="E31" t="str">
            <v>Шапочка-колпак стерил.</v>
          </cell>
          <cell r="G31" t="str">
            <v>Приход</v>
          </cell>
          <cell r="H31">
            <v>81</v>
          </cell>
        </row>
        <row r="32">
          <cell r="E32" t="str">
            <v>Вата мед. нестерильная 250 гр/уп</v>
          </cell>
          <cell r="G32" t="str">
            <v>Приход</v>
          </cell>
          <cell r="H32">
            <v>16</v>
          </cell>
        </row>
        <row r="33">
          <cell r="E33" t="str">
            <v>Лейкопластырь бак. 6*10</v>
          </cell>
          <cell r="G33" t="str">
            <v>Приход</v>
          </cell>
          <cell r="H33">
            <v>40</v>
          </cell>
        </row>
        <row r="34">
          <cell r="E34" t="str">
            <v>Напальчник мед. Рез. (уп/10 шт)</v>
          </cell>
          <cell r="G34" t="str">
            <v>Приход</v>
          </cell>
          <cell r="H34">
            <v>290</v>
          </cell>
        </row>
        <row r="35">
          <cell r="E35" t="str">
            <v>Пипетка глазная</v>
          </cell>
          <cell r="G35" t="str">
            <v>Приход</v>
          </cell>
          <cell r="H35">
            <v>1</v>
          </cell>
        </row>
        <row r="36">
          <cell r="E36" t="str">
            <v>Адреналин р-р  1.82мг/мл-1.0</v>
          </cell>
          <cell r="G36" t="str">
            <v>Приход</v>
          </cell>
          <cell r="H36">
            <v>9</v>
          </cell>
        </row>
        <row r="37">
          <cell r="E37" t="str">
            <v>Аммиак р-р д/наруж. 10%-1мл</v>
          </cell>
          <cell r="G37" t="str">
            <v>Приход</v>
          </cell>
          <cell r="H37">
            <v>15</v>
          </cell>
        </row>
        <row r="38">
          <cell r="E38" t="str">
            <v>Анальгин р-р  500 мг/мл-2.0</v>
          </cell>
          <cell r="G38" t="str">
            <v>Приход</v>
          </cell>
          <cell r="H38">
            <v>2</v>
          </cell>
        </row>
        <row r="39">
          <cell r="E39" t="str">
            <v>Анальгин таб. 500мг № 20</v>
          </cell>
          <cell r="G39" t="str">
            <v>Приход</v>
          </cell>
          <cell r="H39">
            <v>9</v>
          </cell>
        </row>
        <row r="40">
          <cell r="E40" t="str">
            <v>Атропин р-р 1 мг/мл-1.0 №10</v>
          </cell>
          <cell r="G40" t="str">
            <v>Приход</v>
          </cell>
          <cell r="H40">
            <v>2</v>
          </cell>
        </row>
        <row r="41">
          <cell r="E41" t="str">
            <v>Бекарбон таб. №20</v>
          </cell>
          <cell r="G41" t="str">
            <v>Приход</v>
          </cell>
          <cell r="H41">
            <v>34</v>
          </cell>
        </row>
        <row r="42">
          <cell r="E42" t="str">
            <v>Бинт  мед.х/б, (100*5) стер</v>
          </cell>
          <cell r="G42" t="str">
            <v>Приход</v>
          </cell>
          <cell r="H42">
            <v>29</v>
          </cell>
        </row>
        <row r="43">
          <cell r="E43" t="str">
            <v>Бинт  мед.х/б, (100*5) н/ст</v>
          </cell>
          <cell r="G43" t="str">
            <v>Приход</v>
          </cell>
          <cell r="H43">
            <v>230</v>
          </cell>
        </row>
        <row r="44">
          <cell r="E44" t="str">
            <v>Бинт  мед.х/б, (140*7) н/ст</v>
          </cell>
          <cell r="G44" t="str">
            <v>Приход</v>
          </cell>
          <cell r="H44">
            <v>524</v>
          </cell>
        </row>
        <row r="45">
          <cell r="E45" t="str">
            <v>Бинт  мед.х/б, (140*7) стер</v>
          </cell>
          <cell r="G45" t="str">
            <v>Приход</v>
          </cell>
          <cell r="H45">
            <v>39</v>
          </cell>
        </row>
        <row r="46">
          <cell r="E46" t="str">
            <v>Бриллиант.зел 10 мг/мл-30 мл</v>
          </cell>
          <cell r="G46" t="str">
            <v>Приход</v>
          </cell>
          <cell r="H46">
            <v>2</v>
          </cell>
        </row>
        <row r="47">
          <cell r="E47" t="str">
            <v>Будесонид аэрозоль 50мкг/200доз</v>
          </cell>
          <cell r="G47" t="str">
            <v>Приход</v>
          </cell>
          <cell r="H47">
            <v>1</v>
          </cell>
        </row>
        <row r="48">
          <cell r="E48" t="str">
            <v>Вазелиновое масло 30мл</v>
          </cell>
          <cell r="G48" t="str">
            <v>Приход</v>
          </cell>
          <cell r="H48">
            <v>6</v>
          </cell>
        </row>
        <row r="49">
          <cell r="E49" t="str">
            <v>Валерианы настойка 50 мл</v>
          </cell>
          <cell r="G49" t="str">
            <v>Приход</v>
          </cell>
          <cell r="H49">
            <v>31</v>
          </cell>
        </row>
        <row r="50">
          <cell r="E50" t="str">
            <v>Валерианы экстракт таб.20 мг № 50</v>
          </cell>
          <cell r="G50" t="str">
            <v>Приход</v>
          </cell>
          <cell r="H50">
            <v>4</v>
          </cell>
        </row>
        <row r="51">
          <cell r="E51" t="str">
            <v>Валидол таблетки 60мг №10</v>
          </cell>
          <cell r="G51" t="str">
            <v>Приход</v>
          </cell>
          <cell r="H51">
            <v>20</v>
          </cell>
        </row>
        <row r="52">
          <cell r="E52" t="str">
            <v>Вата мед. нестерильная 100 гр/уп</v>
          </cell>
          <cell r="G52" t="str">
            <v>Приход</v>
          </cell>
          <cell r="H52">
            <v>70</v>
          </cell>
        </row>
        <row r="53">
          <cell r="E53" t="str">
            <v>Вода д/ин. 5мл уп/10 амп.</v>
          </cell>
          <cell r="G53" t="str">
            <v>Приход</v>
          </cell>
          <cell r="H53">
            <v>1</v>
          </cell>
        </row>
        <row r="54">
          <cell r="E54" t="str">
            <v>Глюкоза р-р д/инъекц. 400мг/мл-5.0</v>
          </cell>
          <cell r="G54" t="str">
            <v>Приход</v>
          </cell>
          <cell r="H54">
            <v>11</v>
          </cell>
        </row>
        <row r="55">
          <cell r="E55" t="str">
            <v>Крышталин-Оптима д.с. 1л</v>
          </cell>
          <cell r="G55" t="str">
            <v>Приход</v>
          </cell>
          <cell r="H55">
            <v>4</v>
          </cell>
        </row>
        <row r="56">
          <cell r="E56" t="str">
            <v>Дезариус спрей д/экстр. 0,75</v>
          </cell>
          <cell r="G56" t="str">
            <v>Приход</v>
          </cell>
          <cell r="H56">
            <v>4</v>
          </cell>
        </row>
        <row r="57">
          <cell r="E57" t="str">
            <v>Дезариус д.с. С моющ. 1л</v>
          </cell>
          <cell r="G57" t="str">
            <v>Приход</v>
          </cell>
          <cell r="H57">
            <v>6</v>
          </cell>
        </row>
        <row r="58">
          <cell r="E58" t="str">
            <v>Крышталин-Аминолюкс д.с. с м. 1л</v>
          </cell>
          <cell r="G58" t="str">
            <v>Приход</v>
          </cell>
          <cell r="H58">
            <v>20</v>
          </cell>
        </row>
        <row r="59">
          <cell r="E59" t="str">
            <v>Крышталин-Дезолюкс д.с. 1л</v>
          </cell>
          <cell r="G59" t="str">
            <v>Приход</v>
          </cell>
          <cell r="H59">
            <v>21</v>
          </cell>
        </row>
        <row r="60">
          <cell r="E60" t="str">
            <v xml:space="preserve">Виродез-форте Р д.с. 5л </v>
          </cell>
          <cell r="G60" t="str">
            <v>Приход</v>
          </cell>
          <cell r="H60">
            <v>2</v>
          </cell>
        </row>
        <row r="61">
          <cell r="E61" t="str">
            <v>Гексадекон д.с. 1.0л</v>
          </cell>
          <cell r="G61" t="str">
            <v>Приход</v>
          </cell>
          <cell r="H61">
            <v>18</v>
          </cell>
        </row>
        <row r="62">
          <cell r="E62" t="str">
            <v>Изаптин д.с.с моющ. 1л</v>
          </cell>
          <cell r="G62" t="str">
            <v>Приход</v>
          </cell>
          <cell r="H62">
            <v>1</v>
          </cell>
        </row>
        <row r="63">
          <cell r="E63" t="str">
            <v>Инклин П порошок д/пред.</v>
          </cell>
          <cell r="G63" t="str">
            <v>Приход</v>
          </cell>
          <cell r="H63">
            <v>4</v>
          </cell>
        </row>
        <row r="64">
          <cell r="E64" t="str">
            <v>Клинклаб д.с.с моющ. 5л</v>
          </cell>
          <cell r="G64" t="str">
            <v>Приход</v>
          </cell>
          <cell r="H64">
            <v>4</v>
          </cell>
        </row>
        <row r="65">
          <cell r="E65" t="str">
            <v>Комбинированный дезинфектант 1л</v>
          </cell>
          <cell r="G65" t="str">
            <v>Приход</v>
          </cell>
          <cell r="H65">
            <v>3</v>
          </cell>
        </row>
        <row r="66">
          <cell r="E66" t="str">
            <v>Крышталин-Альдолюкс д.с. 1л</v>
          </cell>
          <cell r="G66" t="str">
            <v>Приход</v>
          </cell>
          <cell r="H66">
            <v>14</v>
          </cell>
        </row>
        <row r="67">
          <cell r="E67" t="str">
            <v>Окси-плюс-мед д.с. 1л</v>
          </cell>
          <cell r="G67" t="str">
            <v>Приход</v>
          </cell>
          <cell r="H67">
            <v>18</v>
          </cell>
        </row>
        <row r="68">
          <cell r="E68" t="str">
            <v>Перосан-лайт д.с. 1л</v>
          </cell>
          <cell r="G68" t="str">
            <v>Приход</v>
          </cell>
          <cell r="H68">
            <v>2</v>
          </cell>
        </row>
        <row r="69">
          <cell r="E69" t="str">
            <v>Продез Р д.с. 1л</v>
          </cell>
          <cell r="G69" t="str">
            <v>Приход</v>
          </cell>
          <cell r="H69">
            <v>6</v>
          </cell>
        </row>
        <row r="70">
          <cell r="E70" t="str">
            <v>Продез д.с. 1л</v>
          </cell>
          <cell r="G70" t="str">
            <v>Приход</v>
          </cell>
          <cell r="H70">
            <v>18</v>
          </cell>
        </row>
        <row r="71">
          <cell r="E71" t="str">
            <v>Септоцид-синержи 100мл</v>
          </cell>
          <cell r="G71" t="str">
            <v>Приход</v>
          </cell>
          <cell r="H71">
            <v>80</v>
          </cell>
        </row>
        <row r="72">
          <cell r="E72" t="str">
            <v>Септоцид Р 100 мл спрей</v>
          </cell>
          <cell r="G72" t="str">
            <v>Приход</v>
          </cell>
          <cell r="H72">
            <v>4</v>
          </cell>
        </row>
        <row r="73">
          <cell r="E73" t="str">
            <v>Трибэль спрей д.с. 1л (д/рук)</v>
          </cell>
          <cell r="G73" t="str">
            <v>Приход</v>
          </cell>
          <cell r="H73">
            <v>15</v>
          </cell>
        </row>
        <row r="74">
          <cell r="E74" t="str">
            <v>Трибэль д.с.с моющ. 1л</v>
          </cell>
          <cell r="G74" t="str">
            <v>Приход</v>
          </cell>
          <cell r="H74">
            <v>4</v>
          </cell>
        </row>
        <row r="75">
          <cell r="E75" t="str">
            <v>Дар-вин ЕР2 треуг.3/8</v>
          </cell>
          <cell r="G75" t="str">
            <v>Приход</v>
          </cell>
          <cell r="H75">
            <v>8</v>
          </cell>
        </row>
        <row r="76">
          <cell r="E76" t="str">
            <v>Дексаметазон р-р 4мг/мл-1.0</v>
          </cell>
          <cell r="G76" t="str">
            <v>Приход</v>
          </cell>
          <cell r="H76">
            <v>8.4</v>
          </cell>
        </row>
        <row r="77">
          <cell r="E77" t="str">
            <v xml:space="preserve">Диазепам р-р 5 мг/мл-2,0 </v>
          </cell>
          <cell r="G77" t="str">
            <v>Приход</v>
          </cell>
          <cell r="H77">
            <v>0.2</v>
          </cell>
        </row>
        <row r="78">
          <cell r="E78" t="str">
            <v>Дибазол р-р д/инъекц. 5мг/мл-2.0</v>
          </cell>
          <cell r="G78" t="str">
            <v>Приход</v>
          </cell>
          <cell r="H78">
            <v>1</v>
          </cell>
        </row>
        <row r="79">
          <cell r="E79" t="str">
            <v>Димедрол р-р д/инъкц. 10мг/мл-1.0</v>
          </cell>
          <cell r="G79" t="str">
            <v>Приход</v>
          </cell>
          <cell r="H79">
            <v>9.5</v>
          </cell>
        </row>
        <row r="80">
          <cell r="E80" t="str">
            <v>Димексид д/наруж. 100 мл</v>
          </cell>
          <cell r="G80" t="str">
            <v>Приход</v>
          </cell>
          <cell r="H80">
            <v>4</v>
          </cell>
        </row>
        <row r="81">
          <cell r="E81" t="str">
            <v xml:space="preserve">Дротаверин р-р </v>
          </cell>
          <cell r="G81" t="str">
            <v>Приход</v>
          </cell>
          <cell r="H81">
            <v>5.6</v>
          </cell>
        </row>
        <row r="82">
          <cell r="E82" t="str">
            <v>Иглы ст. (G) 22:(0.7*30) (уп/100шт)</v>
          </cell>
          <cell r="G82" t="str">
            <v>Приход</v>
          </cell>
          <cell r="H82">
            <v>10000</v>
          </cell>
        </row>
        <row r="83">
          <cell r="E83" t="str">
            <v>Иглы ст. (G) 22:(0.7*40) (уп/100шт)</v>
          </cell>
          <cell r="G83" t="str">
            <v>Приход</v>
          </cell>
          <cell r="H83">
            <v>600</v>
          </cell>
        </row>
        <row r="84">
          <cell r="E84" t="str">
            <v>Иглы ст. (G) 23:(0.6*30) (уп/100шт)</v>
          </cell>
          <cell r="G84" t="str">
            <v>Приход</v>
          </cell>
          <cell r="H84">
            <v>10000</v>
          </cell>
        </row>
        <row r="85">
          <cell r="E85" t="str">
            <v>Игла двусторонняя 100/уп</v>
          </cell>
          <cell r="G85" t="str">
            <v>Приход</v>
          </cell>
          <cell r="H85">
            <v>800</v>
          </cell>
        </row>
        <row r="86">
          <cell r="E86" t="str">
            <v>Иглы ст. (G) 25:(0.5*25) (уп/100шт)</v>
          </cell>
          <cell r="G86" t="str">
            <v>Приход</v>
          </cell>
          <cell r="H86">
            <v>2400</v>
          </cell>
        </row>
        <row r="87">
          <cell r="E87" t="str">
            <v>Индикаторы кон. стер.180/60 нар</v>
          </cell>
          <cell r="G87" t="str">
            <v>Приход</v>
          </cell>
          <cell r="H87">
            <v>43</v>
          </cell>
        </row>
        <row r="88">
          <cell r="E88" t="str">
            <v>Индикаторы кон. стер.180/60 вн</v>
          </cell>
          <cell r="G88" t="str">
            <v>Приход</v>
          </cell>
          <cell r="H88">
            <v>43</v>
          </cell>
        </row>
        <row r="89">
          <cell r="E89" t="str">
            <v>Индикатор повыш. темп."ВомМарк"</v>
          </cell>
          <cell r="G89" t="str">
            <v>Приход</v>
          </cell>
          <cell r="H89">
            <v>5</v>
          </cell>
        </row>
        <row r="90">
          <cell r="E90" t="str">
            <v>Индикатор пониж. темп. "КолдМарк"</v>
          </cell>
          <cell r="G90" t="str">
            <v>Приход</v>
          </cell>
          <cell r="H90">
            <v>5</v>
          </cell>
        </row>
        <row r="91">
          <cell r="E91" t="str">
            <v>Йод р-р д/наруж. 50 мг/мл-10,0</v>
          </cell>
          <cell r="G91" t="str">
            <v>Приход</v>
          </cell>
          <cell r="H91">
            <v>1</v>
          </cell>
        </row>
        <row r="92">
          <cell r="E92" t="str">
            <v>Йодиксин р-р 500 мл</v>
          </cell>
          <cell r="G92" t="str">
            <v>Приход</v>
          </cell>
          <cell r="H92">
            <v>2</v>
          </cell>
        </row>
        <row r="93">
          <cell r="E93" t="str">
            <v>Калия перманганат пор. 5гр.</v>
          </cell>
          <cell r="G93" t="str">
            <v>Приход</v>
          </cell>
          <cell r="H93">
            <v>11</v>
          </cell>
        </row>
        <row r="94">
          <cell r="E94" t="str">
            <v>Кеторолак таб. 10 мг № 20</v>
          </cell>
          <cell r="G94" t="str">
            <v>Приход</v>
          </cell>
          <cell r="H94">
            <v>1</v>
          </cell>
        </row>
        <row r="95">
          <cell r="E95" t="str">
            <v>Клеенка мед. на тк.основе КМ-Т</v>
          </cell>
          <cell r="G95" t="str">
            <v>Приход</v>
          </cell>
          <cell r="H95">
            <v>7</v>
          </cell>
        </row>
        <row r="96">
          <cell r="E96" t="str">
            <v>Корвалол капли 25 мл</v>
          </cell>
          <cell r="G96" t="str">
            <v>Приход</v>
          </cell>
          <cell r="H96">
            <v>31</v>
          </cell>
        </row>
        <row r="97">
          <cell r="E97" t="str">
            <v>Кордиамин р-р 250мг/мл-2.0</v>
          </cell>
          <cell r="G97" t="str">
            <v>Приход</v>
          </cell>
          <cell r="H97">
            <v>1</v>
          </cell>
        </row>
        <row r="98">
          <cell r="E98" t="str">
            <v>Кофеин р-р 200 мг\мл-1.0 № 10</v>
          </cell>
          <cell r="G98" t="str">
            <v>Приход</v>
          </cell>
          <cell r="H98">
            <v>1</v>
          </cell>
        </row>
        <row r="99">
          <cell r="E99" t="str">
            <v>Септоцид Р плюс 1л л.с.</v>
          </cell>
          <cell r="G99" t="str">
            <v>Приход</v>
          </cell>
          <cell r="H99">
            <v>10</v>
          </cell>
        </row>
        <row r="100">
          <cell r="E100" t="str">
            <v>Этанол антисептический 70%-100мл</v>
          </cell>
          <cell r="G100" t="str">
            <v>Приход</v>
          </cell>
          <cell r="H100">
            <v>101</v>
          </cell>
        </row>
        <row r="101">
          <cell r="E101" t="str">
            <v>Этанол антисептический 70%-1л</v>
          </cell>
          <cell r="G101" t="str">
            <v>Приход</v>
          </cell>
          <cell r="H101">
            <v>44</v>
          </cell>
        </row>
        <row r="102">
          <cell r="E102" t="str">
            <v>Лезвия хирург.однор.№10</v>
          </cell>
          <cell r="G102" t="str">
            <v>Приход</v>
          </cell>
          <cell r="H102">
            <v>40</v>
          </cell>
        </row>
        <row r="103">
          <cell r="E103" t="str">
            <v>Лейкопластырь нетканный 2.5*500</v>
          </cell>
          <cell r="G103" t="str">
            <v>Приход</v>
          </cell>
          <cell r="H103">
            <v>86</v>
          </cell>
        </row>
        <row r="104">
          <cell r="E104" t="str">
            <v>Лейкопластырь 2*500</v>
          </cell>
          <cell r="G104" t="str">
            <v>Приход</v>
          </cell>
          <cell r="H104">
            <v>1</v>
          </cell>
        </row>
        <row r="105">
          <cell r="E105" t="str">
            <v>Лейкопластырь тканевой 3*500</v>
          </cell>
          <cell r="G105" t="str">
            <v>Приход</v>
          </cell>
          <cell r="H105">
            <v>39</v>
          </cell>
        </row>
        <row r="106">
          <cell r="E106" t="str">
            <v>Лейкопластырь пленочный 4*500</v>
          </cell>
          <cell r="G106" t="str">
            <v>Приход</v>
          </cell>
          <cell r="H106">
            <v>83</v>
          </cell>
        </row>
        <row r="107">
          <cell r="E107" t="str">
            <v>Лента диаграммная рул. 110*20</v>
          </cell>
          <cell r="G107" t="str">
            <v>Приход</v>
          </cell>
          <cell r="H107">
            <v>25</v>
          </cell>
        </row>
        <row r="108">
          <cell r="E108" t="str">
            <v>Лента диаграммная рул. 145*30</v>
          </cell>
          <cell r="G108" t="str">
            <v>Приход</v>
          </cell>
          <cell r="H108">
            <v>20</v>
          </cell>
        </row>
        <row r="109">
          <cell r="E109" t="str">
            <v>Лидокаин р-р 10 мг/мл-5.0 №10</v>
          </cell>
          <cell r="G109" t="str">
            <v>Приход</v>
          </cell>
          <cell r="H109">
            <v>7.2</v>
          </cell>
        </row>
        <row r="110">
          <cell r="E110" t="str">
            <v>Лоратадин таблетки 10 мг №10</v>
          </cell>
          <cell r="G110" t="str">
            <v>Приход</v>
          </cell>
          <cell r="H110">
            <v>14</v>
          </cell>
        </row>
        <row r="111">
          <cell r="E111" t="str">
            <v>Магния сульфат пор.20г</v>
          </cell>
          <cell r="G111" t="str">
            <v>Приход</v>
          </cell>
          <cell r="H111">
            <v>13</v>
          </cell>
        </row>
        <row r="112">
          <cell r="E112" t="str">
            <v>Максилен ЕР1.5 треуг 3/8</v>
          </cell>
          <cell r="G112" t="str">
            <v>Приход</v>
          </cell>
          <cell r="H112">
            <v>1</v>
          </cell>
        </row>
        <row r="113">
          <cell r="E113" t="str">
            <v>Мезатон р-р 10 мг/мл-1.0 №10</v>
          </cell>
          <cell r="G113" t="str">
            <v>Приход</v>
          </cell>
          <cell r="H113">
            <v>1</v>
          </cell>
        </row>
        <row r="114">
          <cell r="E114" t="str">
            <v>Мыло "Айсид-софт" 1л</v>
          </cell>
          <cell r="G114" t="str">
            <v>Приход</v>
          </cell>
          <cell r="H114">
            <v>3</v>
          </cell>
        </row>
        <row r="115">
          <cell r="E115" t="str">
            <v>Натрия хлорид р-р 9мг/мл-5мл</v>
          </cell>
          <cell r="G115" t="str">
            <v>Приход</v>
          </cell>
          <cell r="H115">
            <v>2</v>
          </cell>
        </row>
        <row r="116">
          <cell r="E116" t="str">
            <v>Натрия хлорид р-р 9мг/мл-250мл</v>
          </cell>
          <cell r="G116" t="str">
            <v>Приход</v>
          </cell>
          <cell r="H116">
            <v>18</v>
          </cell>
        </row>
        <row r="117">
          <cell r="E117" t="str">
            <v>Нитроглицерин 0,5 мг таб.</v>
          </cell>
          <cell r="G117" t="str">
            <v>Приход</v>
          </cell>
          <cell r="H117">
            <v>1</v>
          </cell>
        </row>
        <row r="118">
          <cell r="E118" t="str">
            <v>Пантенол аэрозоль 58г</v>
          </cell>
          <cell r="G118" t="str">
            <v>Приход</v>
          </cell>
          <cell r="H118">
            <v>22</v>
          </cell>
        </row>
        <row r="119">
          <cell r="E119" t="str">
            <v>Папаверина гидрохл. 20 мг/мл-2.0</v>
          </cell>
          <cell r="G119" t="str">
            <v>Приход</v>
          </cell>
          <cell r="H119">
            <v>2</v>
          </cell>
        </row>
        <row r="120">
          <cell r="E120" t="str">
            <v>Парацетамол 200 мг №20</v>
          </cell>
          <cell r="G120" t="str">
            <v>Приход</v>
          </cell>
          <cell r="H120">
            <v>10</v>
          </cell>
        </row>
        <row r="121">
          <cell r="E121" t="str">
            <v>Перекись водорода 30 мг/мл-100 мл</v>
          </cell>
          <cell r="G121" t="str">
            <v>Приход</v>
          </cell>
          <cell r="H121">
            <v>32</v>
          </cell>
        </row>
        <row r="122">
          <cell r="E122" t="str">
            <v>Перекись водорода 30 мг/мл-400 мл</v>
          </cell>
          <cell r="G122" t="str">
            <v>Приход</v>
          </cell>
          <cell r="H122">
            <v>98</v>
          </cell>
        </row>
        <row r="123">
          <cell r="E123" t="str">
            <v>Перчатки латексные, стер. 50 пар/уп</v>
          </cell>
          <cell r="G123" t="str">
            <v>Приход</v>
          </cell>
          <cell r="H123">
            <v>5200</v>
          </cell>
        </row>
        <row r="124">
          <cell r="E124" t="str">
            <v>Повитон-йод мазь д/нар.10мг/г-20г</v>
          </cell>
          <cell r="G124" t="str">
            <v>Приход</v>
          </cell>
          <cell r="H124">
            <v>5</v>
          </cell>
        </row>
        <row r="125">
          <cell r="E125" t="str">
            <v>Преднизолон р-р д/ин. 30 мг/мл-1.0</v>
          </cell>
          <cell r="G125" t="str">
            <v>Приход</v>
          </cell>
          <cell r="H125">
            <v>1.3</v>
          </cell>
        </row>
        <row r="126">
          <cell r="E126" t="str">
            <v>Раствор пероксида 6%-400</v>
          </cell>
          <cell r="G126" t="str">
            <v>Приход</v>
          </cell>
          <cell r="H126">
            <v>19</v>
          </cell>
        </row>
        <row r="127">
          <cell r="E127" t="str">
            <v>Салфетки Дезариус 60шт/уп</v>
          </cell>
          <cell r="G127" t="str">
            <v>Приход</v>
          </cell>
          <cell r="H127">
            <v>4</v>
          </cell>
        </row>
        <row r="128">
          <cell r="E128" t="str">
            <v>Салфетка д/э."Санет-экстра" уп/60шт</v>
          </cell>
          <cell r="G128" t="str">
            <v>Приход</v>
          </cell>
          <cell r="H128">
            <v>40</v>
          </cell>
        </row>
        <row r="129">
          <cell r="E129" t="str">
            <v>Салфетки влаж. с Этанолом</v>
          </cell>
          <cell r="G129" t="str">
            <v>Приход</v>
          </cell>
          <cell r="H129">
            <v>1000</v>
          </cell>
        </row>
        <row r="130">
          <cell r="E130" t="str">
            <v>Системы инфуз. д/в.венного вл.</v>
          </cell>
          <cell r="G130" t="str">
            <v>Приход</v>
          </cell>
          <cell r="H130">
            <v>20</v>
          </cell>
        </row>
        <row r="131">
          <cell r="E131" t="str">
            <v>Спирт этиловый 96.5% - 1000гр</v>
          </cell>
          <cell r="G131" t="str">
            <v>Приход</v>
          </cell>
          <cell r="H131">
            <v>420</v>
          </cell>
        </row>
        <row r="132">
          <cell r="E132" t="str">
            <v>Сульфацил глаз.капли 200мг/мл-5мл</v>
          </cell>
          <cell r="G132" t="str">
            <v>Приход</v>
          </cell>
          <cell r="H132">
            <v>30</v>
          </cell>
        </row>
        <row r="133">
          <cell r="E133" t="str">
            <v>Терилен ЕР2 треуг.3/8</v>
          </cell>
          <cell r="G133" t="str">
            <v>Приход</v>
          </cell>
          <cell r="H133">
            <v>16</v>
          </cell>
        </row>
        <row r="134">
          <cell r="E134" t="str">
            <v>Уголь активированный 250 мг №30</v>
          </cell>
          <cell r="G134" t="str">
            <v>Приход</v>
          </cell>
          <cell r="H134">
            <v>1.65</v>
          </cell>
        </row>
        <row r="135">
          <cell r="E135" t="str">
            <v>Фильтр к коробке КСКФ-6</v>
          </cell>
          <cell r="G135" t="str">
            <v>Приход</v>
          </cell>
          <cell r="H135">
            <v>10</v>
          </cell>
        </row>
        <row r="136">
          <cell r="E136" t="str">
            <v>Фильтр к коробке КСФС-9</v>
          </cell>
          <cell r="G136" t="str">
            <v>Приход</v>
          </cell>
          <cell r="H136">
            <v>4</v>
          </cell>
        </row>
        <row r="137">
          <cell r="E137" t="str">
            <v>Фуросемид р-р 10 мг/мл-1,0</v>
          </cell>
          <cell r="G137" t="str">
            <v>Приход</v>
          </cell>
          <cell r="H137">
            <v>2.2999999999999998</v>
          </cell>
        </row>
        <row r="138">
          <cell r="E138" t="str">
            <v>Хлоргексидина  0.5 мг/мл-100 мл</v>
          </cell>
          <cell r="G138" t="str">
            <v>Приход</v>
          </cell>
          <cell r="H138">
            <v>25</v>
          </cell>
        </row>
        <row r="139">
          <cell r="E139" t="str">
            <v>Хлоропирамин р-р 20 мг/мл-1.0</v>
          </cell>
          <cell r="G139" t="str">
            <v>Приход</v>
          </cell>
          <cell r="H139">
            <v>8</v>
          </cell>
        </row>
        <row r="140">
          <cell r="E140" t="str">
            <v>Цефтриаксон пор.д/инъекц.1000мг</v>
          </cell>
          <cell r="G140" t="str">
            <v>Приход</v>
          </cell>
          <cell r="H140">
            <v>2</v>
          </cell>
        </row>
        <row r="141">
          <cell r="E141" t="str">
            <v>Цитрамон таблетки №6</v>
          </cell>
          <cell r="G141" t="str">
            <v>Приход</v>
          </cell>
          <cell r="H141">
            <v>54</v>
          </cell>
        </row>
        <row r="142">
          <cell r="E142" t="str">
            <v>Шпатели мед. дерев. однораз. уп/85 шт</v>
          </cell>
          <cell r="G142" t="str">
            <v>Приход</v>
          </cell>
          <cell r="H142">
            <v>600</v>
          </cell>
        </row>
        <row r="143">
          <cell r="E143" t="str">
            <v>Шпатели мед. дерев. однораз. уп/100 шт</v>
          </cell>
          <cell r="G143" t="str">
            <v>Приход</v>
          </cell>
          <cell r="H143">
            <v>4500</v>
          </cell>
        </row>
        <row r="144">
          <cell r="E144" t="str">
            <v>Шприцы инъекц. однор. 2А "Луер"</v>
          </cell>
          <cell r="G144" t="str">
            <v>Приход</v>
          </cell>
          <cell r="H144">
            <v>5400</v>
          </cell>
        </row>
        <row r="145">
          <cell r="E145" t="str">
            <v>Шприцы инъекц. однор. 5Б "Луер"</v>
          </cell>
          <cell r="G145" t="str">
            <v>Приход</v>
          </cell>
          <cell r="H145">
            <v>50</v>
          </cell>
        </row>
        <row r="146">
          <cell r="E146" t="str">
            <v>Шприцы инъек. трех.туб. 1А "Луер"</v>
          </cell>
          <cell r="G146" t="str">
            <v>Приход</v>
          </cell>
          <cell r="H146">
            <v>9900</v>
          </cell>
        </row>
        <row r="147">
          <cell r="E147" t="str">
            <v>Шприцы инъекц. однор. 10Б "Луер"</v>
          </cell>
          <cell r="G147" t="str">
            <v>Приход</v>
          </cell>
          <cell r="H147">
            <v>620</v>
          </cell>
        </row>
        <row r="148">
          <cell r="E148" t="str">
            <v>Шприцы инъекц. однор. 20Б "Луер"</v>
          </cell>
          <cell r="G148" t="str">
            <v>Приход</v>
          </cell>
          <cell r="H148">
            <v>210</v>
          </cell>
        </row>
        <row r="149">
          <cell r="E149" t="str">
            <v>Эуфиллин р-р д/инъекц. 24мг/мл-5.0</v>
          </cell>
          <cell r="G149" t="str">
            <v>Приход</v>
          </cell>
          <cell r="H149">
            <v>2.5</v>
          </cell>
        </row>
        <row r="150">
          <cell r="E150" t="str">
            <v>Адреналин р-р  1.82мг/мл-1.0</v>
          </cell>
          <cell r="G150" t="str">
            <v>Расход</v>
          </cell>
          <cell r="H150">
            <v>1</v>
          </cell>
        </row>
        <row r="151">
          <cell r="E151" t="str">
            <v>Димедрол р-р д/инъкц. 10мг/мл-1.0</v>
          </cell>
          <cell r="G151" t="str">
            <v>Расход</v>
          </cell>
          <cell r="H151">
            <v>1</v>
          </cell>
        </row>
        <row r="152">
          <cell r="E152" t="str">
            <v>Эуфиллин р-р д/инъекц. 24мг/мл-5.0</v>
          </cell>
          <cell r="G152" t="str">
            <v>Расход</v>
          </cell>
          <cell r="H152">
            <v>1</v>
          </cell>
        </row>
        <row r="153">
          <cell r="E153" t="str">
            <v>Папаверина гидрохл. 20 мг/мл-2.0</v>
          </cell>
          <cell r="G153" t="str">
            <v>Расход</v>
          </cell>
          <cell r="H153">
            <v>1</v>
          </cell>
        </row>
        <row r="154">
          <cell r="E154" t="str">
            <v>Устройство дозирующее локтевое</v>
          </cell>
          <cell r="G154" t="str">
            <v>Расход</v>
          </cell>
          <cell r="H154">
            <v>1</v>
          </cell>
        </row>
        <row r="155">
          <cell r="E155" t="str">
            <v>Адреналин р-р  1.82мг/мл-1.0</v>
          </cell>
          <cell r="G155" t="str">
            <v>Расход</v>
          </cell>
          <cell r="H155">
            <v>0.5</v>
          </cell>
        </row>
        <row r="156">
          <cell r="E156" t="str">
            <v>Дексаметазон р-р 4мг/мл-1.0</v>
          </cell>
          <cell r="G156" t="str">
            <v>Расход</v>
          </cell>
          <cell r="H156">
            <v>0.5</v>
          </cell>
        </row>
        <row r="157">
          <cell r="E157" t="str">
            <v>Эуфиллин р-р д/инъекц. 24мг/мл-5.0</v>
          </cell>
          <cell r="G157" t="str">
            <v>Расход</v>
          </cell>
          <cell r="H157">
            <v>0.5</v>
          </cell>
        </row>
        <row r="158">
          <cell r="E158" t="str">
            <v>Трибэль спрей д.с. 1л (д/рук)</v>
          </cell>
          <cell r="G158" t="str">
            <v>Расход</v>
          </cell>
          <cell r="H158">
            <v>5</v>
          </cell>
        </row>
        <row r="159">
          <cell r="E159" t="str">
            <v>Преднизолон р-р д/ин. 30 мг/мл-1.0</v>
          </cell>
          <cell r="G159" t="str">
            <v>Расход</v>
          </cell>
          <cell r="H159">
            <v>0.5</v>
          </cell>
        </row>
        <row r="160">
          <cell r="E160" t="str">
            <v>Перчатки латексные, стер. 50 пар/уп</v>
          </cell>
          <cell r="G160" t="str">
            <v>Расход</v>
          </cell>
          <cell r="H160">
            <v>1800</v>
          </cell>
        </row>
        <row r="161">
          <cell r="E161" t="str">
            <v>Пробирка вакуум. 5мл 13*100</v>
          </cell>
          <cell r="G161" t="str">
            <v>Расход</v>
          </cell>
          <cell r="H161">
            <v>200</v>
          </cell>
        </row>
        <row r="162">
          <cell r="E162" t="str">
            <v>Игла двусторонняя 100/уп</v>
          </cell>
          <cell r="G162" t="str">
            <v>Расход</v>
          </cell>
          <cell r="H162">
            <v>200</v>
          </cell>
        </row>
        <row r="163">
          <cell r="E163" t="str">
            <v>Шприцы инъекц. однор. 5Б "Луер"</v>
          </cell>
          <cell r="G163" t="str">
            <v>Расход</v>
          </cell>
          <cell r="H163">
            <v>50</v>
          </cell>
        </row>
        <row r="164">
          <cell r="E164" t="str">
            <v>Шприцы инъекц. однор. 10Б "Луер"</v>
          </cell>
          <cell r="G164" t="str">
            <v>Расход</v>
          </cell>
          <cell r="H164">
            <v>160</v>
          </cell>
        </row>
        <row r="165">
          <cell r="E165" t="str">
            <v>Шприцы инъекц. однор. 2А "Луер"</v>
          </cell>
          <cell r="G165" t="str">
            <v>Расход</v>
          </cell>
          <cell r="H165">
            <v>100</v>
          </cell>
        </row>
        <row r="166">
          <cell r="E166" t="str">
            <v>Анальгин р-р  500 мг/мл-2.0</v>
          </cell>
          <cell r="G166" t="str">
            <v>Расход</v>
          </cell>
          <cell r="H166">
            <v>2</v>
          </cell>
        </row>
        <row r="167">
          <cell r="E167" t="str">
            <v>Лейкопластырь пленочный 4*500</v>
          </cell>
          <cell r="G167" t="str">
            <v>Расход</v>
          </cell>
          <cell r="H167">
            <v>2</v>
          </cell>
        </row>
        <row r="168">
          <cell r="E168" t="str">
            <v>Пробирка вакуум.3мл</v>
          </cell>
          <cell r="G168" t="str">
            <v>Расход</v>
          </cell>
          <cell r="H168">
            <v>100</v>
          </cell>
        </row>
        <row r="169">
          <cell r="E169" t="str">
            <v>Иглы ст. (G) 25:(0.5*25) (уп/100шт)</v>
          </cell>
          <cell r="G169" t="str">
            <v>Расход</v>
          </cell>
          <cell r="H169">
            <v>100</v>
          </cell>
        </row>
        <row r="170">
          <cell r="E170" t="str">
            <v>Перчатки латексные, стер. 50 пар/уп</v>
          </cell>
          <cell r="G170" t="str">
            <v>Расход</v>
          </cell>
          <cell r="H170">
            <v>1800</v>
          </cell>
        </row>
        <row r="171">
          <cell r="E171" t="str">
            <v>Иглы ст. (G) 22:(0.7*40) (уп/100шт)</v>
          </cell>
          <cell r="G171" t="str">
            <v>Расход</v>
          </cell>
          <cell r="H171">
            <v>600</v>
          </cell>
        </row>
        <row r="172">
          <cell r="E172" t="str">
            <v>Иглы ст. (G) 23:(0.6*30) (уп/100шт)</v>
          </cell>
          <cell r="G172" t="str">
            <v>Расход</v>
          </cell>
          <cell r="H172">
            <v>400</v>
          </cell>
        </row>
        <row r="173">
          <cell r="E173" t="str">
            <v>Лейкопластырь пленочный 4*500</v>
          </cell>
          <cell r="G173" t="str">
            <v>Расход</v>
          </cell>
          <cell r="H173">
            <v>5</v>
          </cell>
        </row>
        <row r="174">
          <cell r="E174" t="str">
            <v>Лейкопластырь тканевой 3*500</v>
          </cell>
          <cell r="G174" t="str">
            <v>Расход</v>
          </cell>
          <cell r="H174">
            <v>5</v>
          </cell>
        </row>
        <row r="175">
          <cell r="E175" t="str">
            <v>Пробирка конич. 10мл с крышкой</v>
          </cell>
          <cell r="G175" t="str">
            <v>Расход</v>
          </cell>
          <cell r="H175">
            <v>200</v>
          </cell>
        </row>
        <row r="176">
          <cell r="E176" t="str">
            <v>Пробирка для быст. пол. сыворотки</v>
          </cell>
          <cell r="G176" t="str">
            <v>Расход</v>
          </cell>
          <cell r="H176">
            <v>200</v>
          </cell>
        </row>
        <row r="177">
          <cell r="E177" t="str">
            <v>Вата мед. нестерильная 250 гр/уп</v>
          </cell>
          <cell r="G177" t="str">
            <v>Расход</v>
          </cell>
          <cell r="H177">
            <v>12</v>
          </cell>
        </row>
        <row r="178">
          <cell r="E178" t="str">
            <v>Вата мед. нестерильная 250 гр/уп</v>
          </cell>
          <cell r="G178" t="str">
            <v>Приход</v>
          </cell>
          <cell r="H178">
            <v>72</v>
          </cell>
        </row>
        <row r="179">
          <cell r="E179" t="str">
            <v>Шпатели мед. дерев. однораз. уп/85 шт</v>
          </cell>
          <cell r="G179" t="str">
            <v>Приход</v>
          </cell>
          <cell r="H179">
            <v>2550</v>
          </cell>
        </row>
        <row r="180">
          <cell r="E180" t="str">
            <v>Шприцы инъекц. однор. 5Б "Луер"</v>
          </cell>
          <cell r="G180" t="str">
            <v>Приход</v>
          </cell>
          <cell r="H180">
            <v>1000</v>
          </cell>
        </row>
        <row r="181">
          <cell r="E181" t="str">
            <v>Перчатки латексные, стер. 50 пар/уп</v>
          </cell>
          <cell r="G181" t="str">
            <v>Приход</v>
          </cell>
          <cell r="H181">
            <v>12000</v>
          </cell>
        </row>
        <row r="182">
          <cell r="E182" t="str">
            <v>Перчатки латексные, стер. 50 пар/уп</v>
          </cell>
          <cell r="G182" t="str">
            <v>Расход</v>
          </cell>
          <cell r="H182">
            <v>1800</v>
          </cell>
        </row>
        <row r="183">
          <cell r="E183" t="str">
            <v>Этанол антисептический 70%-100мл</v>
          </cell>
          <cell r="G183" t="str">
            <v>Расход</v>
          </cell>
          <cell r="H183">
            <v>2</v>
          </cell>
        </row>
        <row r="184">
          <cell r="E184" t="str">
            <v>Перчатки латексные, стер. 50 пар/уп</v>
          </cell>
          <cell r="G184" t="str">
            <v>Расход</v>
          </cell>
          <cell r="H184">
            <v>1800</v>
          </cell>
        </row>
        <row r="185">
          <cell r="E185" t="str">
            <v>Раствор пероксида 6%-400</v>
          </cell>
          <cell r="G185" t="str">
            <v>Расход</v>
          </cell>
          <cell r="H185">
            <v>19</v>
          </cell>
        </row>
        <row r="186">
          <cell r="E186" t="str">
            <v>Перекись водорода 30 мг/мл-400 мл</v>
          </cell>
          <cell r="G186" t="str">
            <v>Расход</v>
          </cell>
          <cell r="H186">
            <v>16</v>
          </cell>
        </row>
        <row r="187">
          <cell r="E187" t="str">
            <v>Хлоргексидина  0.5 мг/мл-100 мл</v>
          </cell>
          <cell r="G187" t="str">
            <v>Расход</v>
          </cell>
          <cell r="H187">
            <v>10</v>
          </cell>
        </row>
        <row r="188">
          <cell r="E188" t="str">
            <v>Адреналин р-р  1.82мг/мл-1.0</v>
          </cell>
          <cell r="G188" t="str">
            <v>Расход</v>
          </cell>
          <cell r="H188">
            <v>0.5</v>
          </cell>
        </row>
        <row r="189">
          <cell r="E189" t="str">
            <v>Окси-плюс-мед д.с. 1л</v>
          </cell>
          <cell r="G189" t="str">
            <v>Расход</v>
          </cell>
          <cell r="H189">
            <v>2</v>
          </cell>
        </row>
        <row r="190">
          <cell r="E190" t="str">
            <v>Мыло "Айсид-софт" 1л</v>
          </cell>
          <cell r="G190" t="str">
            <v>Расход</v>
          </cell>
          <cell r="H190">
            <v>2</v>
          </cell>
        </row>
        <row r="191">
          <cell r="E191" t="str">
            <v>Септоцид Р плюс 1л л.с.</v>
          </cell>
          <cell r="G191" t="str">
            <v>Расход</v>
          </cell>
          <cell r="H191">
            <v>2</v>
          </cell>
        </row>
        <row r="192">
          <cell r="E192" t="str">
            <v>Салфетка д/э."Санет-экстра" уп/60шт</v>
          </cell>
          <cell r="G192" t="str">
            <v>Расход</v>
          </cell>
          <cell r="H192">
            <v>3</v>
          </cell>
        </row>
        <row r="193">
          <cell r="E193" t="str">
            <v>Устройство дозирующее локтевое</v>
          </cell>
          <cell r="G193" t="str">
            <v>Расход</v>
          </cell>
          <cell r="H193">
            <v>1</v>
          </cell>
        </row>
        <row r="194">
          <cell r="E194" t="str">
            <v>Трибэль спрей д.с. 1л (д/рук)</v>
          </cell>
          <cell r="G194" t="str">
            <v>Расход</v>
          </cell>
          <cell r="H194">
            <v>3</v>
          </cell>
        </row>
        <row r="195">
          <cell r="E195" t="str">
            <v>Анальгин р-р  500 мг/мл-2.0</v>
          </cell>
          <cell r="G195" t="str">
            <v>Приход</v>
          </cell>
          <cell r="H195">
            <v>3</v>
          </cell>
        </row>
        <row r="196">
          <cell r="E196" t="str">
            <v>Раствор пероксида 6%-400</v>
          </cell>
          <cell r="G196" t="str">
            <v>Приход</v>
          </cell>
          <cell r="H196">
            <v>96</v>
          </cell>
        </row>
        <row r="197">
          <cell r="E197" t="str">
            <v>Йод р-р д/наруж. 50 мг/мл-10,0</v>
          </cell>
          <cell r="G197" t="str">
            <v>Приход</v>
          </cell>
          <cell r="H197">
            <v>40</v>
          </cell>
        </row>
        <row r="198">
          <cell r="E198" t="str">
            <v>Преднизолон р-р д/ин. 30 мг/мл-1.0</v>
          </cell>
          <cell r="G198" t="str">
            <v>Приход</v>
          </cell>
          <cell r="H198">
            <v>2</v>
          </cell>
        </row>
        <row r="199">
          <cell r="E199" t="str">
            <v>Шпатели мед. дерев. однораз. уп/85 шт</v>
          </cell>
          <cell r="G199" t="str">
            <v>Расход</v>
          </cell>
          <cell r="H199">
            <v>510</v>
          </cell>
        </row>
        <row r="200">
          <cell r="E200" t="str">
            <v>Салфетка д/э."Санет-экстра" уп/60шт</v>
          </cell>
          <cell r="G200" t="str">
            <v>Расход</v>
          </cell>
          <cell r="H200">
            <v>1</v>
          </cell>
        </row>
        <row r="201">
          <cell r="E201" t="str">
            <v>Контейнер мед. КМ-ДС 3.0</v>
          </cell>
          <cell r="G201" t="str">
            <v>Расход</v>
          </cell>
          <cell r="H201">
            <v>1</v>
          </cell>
        </row>
        <row r="202">
          <cell r="E202" t="str">
            <v>Пробирка для быст. пол. сыворотки</v>
          </cell>
          <cell r="G202" t="str">
            <v>Приход</v>
          </cell>
          <cell r="H202">
            <v>200</v>
          </cell>
        </row>
        <row r="203">
          <cell r="E203" t="str">
            <v>Пробирка конич. 10мл с крышкой</v>
          </cell>
          <cell r="G203" t="str">
            <v>Приход</v>
          </cell>
          <cell r="H203">
            <v>200</v>
          </cell>
        </row>
        <row r="204">
          <cell r="E204" t="str">
            <v>Кордиамин р-р 250мг/мл-2.0</v>
          </cell>
          <cell r="G204" t="str">
            <v>Расход</v>
          </cell>
          <cell r="H204">
            <v>1</v>
          </cell>
        </row>
        <row r="205">
          <cell r="E205" t="str">
            <v>Преднизолон р-р д/ин. 30 мг/мл-1.0</v>
          </cell>
          <cell r="G205" t="str">
            <v>Расход</v>
          </cell>
          <cell r="H205">
            <v>0.5</v>
          </cell>
        </row>
        <row r="206">
          <cell r="E206" t="str">
            <v>Адреналин р-р  1.82мг/мл-1.0</v>
          </cell>
          <cell r="G206" t="str">
            <v>Расход</v>
          </cell>
          <cell r="H206">
            <v>0.3</v>
          </cell>
        </row>
        <row r="207">
          <cell r="E207" t="str">
            <v>Будесонид аэрозоль 50мкг/200доз</v>
          </cell>
          <cell r="G207" t="str">
            <v>Расход</v>
          </cell>
          <cell r="H207">
            <v>1</v>
          </cell>
        </row>
        <row r="208">
          <cell r="E208" t="str">
            <v>Адреналин р-р  1.82мг/мл-1.0</v>
          </cell>
          <cell r="G208" t="str">
            <v>Расход</v>
          </cell>
          <cell r="H208">
            <v>0.5</v>
          </cell>
        </row>
        <row r="209">
          <cell r="E209" t="str">
            <v>Контейнер теплоизол. КТМ-4</v>
          </cell>
          <cell r="G209" t="str">
            <v>Приход</v>
          </cell>
          <cell r="H209">
            <v>10</v>
          </cell>
        </row>
        <row r="210">
          <cell r="E210" t="str">
            <v>Перчатки латексные, стер. 50 пар/уп</v>
          </cell>
          <cell r="G210" t="str">
            <v>Расход</v>
          </cell>
          <cell r="H210">
            <v>1800</v>
          </cell>
        </row>
        <row r="211">
          <cell r="E211" t="str">
            <v>Вата мед. нестерильная 250 гр/уп</v>
          </cell>
          <cell r="G211" t="str">
            <v>Расход</v>
          </cell>
          <cell r="H211">
            <v>12</v>
          </cell>
        </row>
        <row r="212">
          <cell r="E212" t="str">
            <v>Шпатели мед. дерев. однораз. уп/85 шт</v>
          </cell>
          <cell r="G212" t="str">
            <v>Расход</v>
          </cell>
          <cell r="H212">
            <v>340</v>
          </cell>
        </row>
        <row r="213">
          <cell r="E213" t="str">
            <v>Дезариус спрей д/экстр. 0,75</v>
          </cell>
          <cell r="G213" t="str">
            <v>Расход</v>
          </cell>
          <cell r="H213">
            <v>2</v>
          </cell>
        </row>
        <row r="214">
          <cell r="E214" t="str">
            <v>Крышталин-Аминолюкс д.с. с м. 1л</v>
          </cell>
          <cell r="G214" t="str">
            <v>Расход</v>
          </cell>
          <cell r="H214">
            <v>3</v>
          </cell>
        </row>
        <row r="215">
          <cell r="E215" t="str">
            <v>Перосан-лайт д.с. 1л</v>
          </cell>
          <cell r="G215" t="str">
            <v>Расход</v>
          </cell>
          <cell r="H215">
            <v>1</v>
          </cell>
        </row>
        <row r="216">
          <cell r="E216" t="str">
            <v>Перчатки латексные, стер. 50 пар/уп</v>
          </cell>
          <cell r="G216" t="str">
            <v>Расход</v>
          </cell>
          <cell r="H216">
            <v>100</v>
          </cell>
        </row>
        <row r="217">
          <cell r="E217" t="str">
            <v>Трибэль спрей д.с. 1л (д/рук)</v>
          </cell>
          <cell r="G217" t="str">
            <v>Расход</v>
          </cell>
          <cell r="H217">
            <v>2</v>
          </cell>
        </row>
        <row r="218">
          <cell r="E218" t="str">
            <v>Мыло "Айсид-софт" 1л</v>
          </cell>
          <cell r="G218" t="str">
            <v>Расход</v>
          </cell>
          <cell r="H218">
            <v>1</v>
          </cell>
        </row>
        <row r="219">
          <cell r="E219" t="str">
            <v>Трибэль спрей д.с. 1л (д/рук)</v>
          </cell>
          <cell r="G219" t="str">
            <v>Расход</v>
          </cell>
          <cell r="H219">
            <v>1</v>
          </cell>
        </row>
        <row r="220">
          <cell r="E220" t="str">
            <v>Перосан-лайт д.с. 1л</v>
          </cell>
          <cell r="G220" t="str">
            <v>Расход</v>
          </cell>
          <cell r="H220">
            <v>1</v>
          </cell>
        </row>
        <row r="221">
          <cell r="E221" t="str">
            <v>Измерители арт. давления LD-30</v>
          </cell>
          <cell r="G221" t="str">
            <v>Расход</v>
          </cell>
          <cell r="H221">
            <v>1</v>
          </cell>
        </row>
        <row r="222">
          <cell r="E222" t="str">
            <v>Контейнер теплоизол. КТМ-4</v>
          </cell>
          <cell r="G222" t="str">
            <v>Расход</v>
          </cell>
          <cell r="H222">
            <v>10</v>
          </cell>
        </row>
        <row r="223">
          <cell r="E223" t="str">
            <v>Этанол антисептический 70%-100мл</v>
          </cell>
          <cell r="G223" t="str">
            <v>Расход</v>
          </cell>
          <cell r="H223">
            <v>10</v>
          </cell>
        </row>
        <row r="224">
          <cell r="E224" t="str">
            <v>Адреналин р-р  1.82мг/мл-1.0</v>
          </cell>
          <cell r="G224" t="str">
            <v>Расход</v>
          </cell>
          <cell r="H224">
            <v>0.2</v>
          </cell>
        </row>
        <row r="225">
          <cell r="E225" t="str">
            <v>Перчатки нитриловые нестер. 200/уп</v>
          </cell>
          <cell r="G225" t="str">
            <v>Приход</v>
          </cell>
          <cell r="H225">
            <v>20000</v>
          </cell>
        </row>
        <row r="226">
          <cell r="E226" t="str">
            <v>Шапочка-шарлотта (берет) ст. уп/100</v>
          </cell>
          <cell r="G226" t="str">
            <v>Расход</v>
          </cell>
          <cell r="H226">
            <v>30</v>
          </cell>
        </row>
        <row r="227">
          <cell r="E227" t="str">
            <v>Перекись водорода 30 мг/мл-400 мл</v>
          </cell>
          <cell r="G227" t="str">
            <v>Расход</v>
          </cell>
          <cell r="H227">
            <v>16</v>
          </cell>
        </row>
        <row r="228">
          <cell r="E228" t="str">
            <v>Раствор пероксида 6%-400</v>
          </cell>
          <cell r="G228" t="str">
            <v>Расход</v>
          </cell>
          <cell r="H228">
            <v>16</v>
          </cell>
        </row>
        <row r="229">
          <cell r="E229" t="str">
            <v>Бинт  мед.х/б, (140*7) н/ст</v>
          </cell>
          <cell r="G229" t="str">
            <v>Расход</v>
          </cell>
          <cell r="H229">
            <v>100</v>
          </cell>
        </row>
        <row r="230">
          <cell r="E230" t="str">
            <v>Лидокаин р-р 10 мг/мл-5.0 №10</v>
          </cell>
          <cell r="G230" t="str">
            <v>Расход</v>
          </cell>
          <cell r="H230">
            <v>3.2</v>
          </cell>
        </row>
        <row r="231">
          <cell r="E231" t="str">
            <v>Вата мед. нестерильная 250 гр/уп</v>
          </cell>
          <cell r="G231" t="str">
            <v>Расход</v>
          </cell>
          <cell r="H231">
            <v>10</v>
          </cell>
        </row>
        <row r="232">
          <cell r="E232" t="str">
            <v>Этанол антисептический 70%-1л</v>
          </cell>
          <cell r="G232" t="str">
            <v>Расход</v>
          </cell>
          <cell r="H232">
            <v>2</v>
          </cell>
        </row>
        <row r="233">
          <cell r="E233" t="str">
            <v>Крышталин-Аминолюкс д.с. с м. 1л</v>
          </cell>
          <cell r="G233" t="str">
            <v>Расход</v>
          </cell>
          <cell r="H233">
            <v>1</v>
          </cell>
        </row>
        <row r="234">
          <cell r="E234" t="str">
            <v>Перчатки латексные, стер. 50 пар/уп</v>
          </cell>
          <cell r="G234" t="str">
            <v>Расход</v>
          </cell>
          <cell r="H234">
            <v>1800</v>
          </cell>
        </row>
        <row r="235">
          <cell r="E235" t="str">
            <v>Перчатки нитриловые нестер. 200/уп</v>
          </cell>
          <cell r="G235" t="str">
            <v>Расход</v>
          </cell>
          <cell r="H235">
            <v>2000</v>
          </cell>
        </row>
        <row r="236">
          <cell r="E236" t="str">
            <v>Салфетка д/э."Санет-экстра" уп/60шт</v>
          </cell>
          <cell r="G236" t="str">
            <v>Расход</v>
          </cell>
          <cell r="H236">
            <v>4</v>
          </cell>
        </row>
        <row r="237">
          <cell r="E237" t="str">
            <v>Шапочка-колпак стерил.</v>
          </cell>
          <cell r="G237" t="str">
            <v>Расход</v>
          </cell>
          <cell r="H237">
            <v>20</v>
          </cell>
        </row>
        <row r="238">
          <cell r="E238" t="str">
            <v>Шапочка-колпак н/стер. на завязках</v>
          </cell>
          <cell r="G238" t="str">
            <v>Расход</v>
          </cell>
          <cell r="H238">
            <v>20</v>
          </cell>
        </row>
        <row r="239">
          <cell r="E239" t="str">
            <v>Перчатки латексные, стер. 50 пар/уп</v>
          </cell>
          <cell r="G239" t="str">
            <v>Расход</v>
          </cell>
          <cell r="H239">
            <v>3000</v>
          </cell>
        </row>
        <row r="240">
          <cell r="E240" t="str">
            <v>Маска мед. нестер. (уп/90шт)</v>
          </cell>
          <cell r="G240" t="str">
            <v>Расход</v>
          </cell>
          <cell r="H240">
            <v>360</v>
          </cell>
        </row>
        <row r="241">
          <cell r="E241" t="str">
            <v>Этанол антисептический 70%-1л</v>
          </cell>
          <cell r="G241" t="str">
            <v>Расход</v>
          </cell>
          <cell r="H241">
            <v>2</v>
          </cell>
        </row>
        <row r="242">
          <cell r="E242" t="str">
            <v>Септоцид Р плюс 1л л.с.</v>
          </cell>
          <cell r="G242" t="str">
            <v>Расход</v>
          </cell>
          <cell r="H242">
            <v>4</v>
          </cell>
        </row>
        <row r="243">
          <cell r="E243" t="str">
            <v>Вата мед. нестерильная 250 гр/уп</v>
          </cell>
          <cell r="G243" t="str">
            <v>Расход</v>
          </cell>
          <cell r="H243">
            <v>3</v>
          </cell>
        </row>
        <row r="244">
          <cell r="E244" t="str">
            <v>Бинт  мед.х/б, (100*5) н/ст</v>
          </cell>
          <cell r="G244" t="str">
            <v>Расход</v>
          </cell>
          <cell r="H244">
            <v>20</v>
          </cell>
        </row>
        <row r="245">
          <cell r="E245" t="str">
            <v>Салфетка д/э."Санет-экстра" уп/60шт</v>
          </cell>
          <cell r="G245" t="str">
            <v>Расход</v>
          </cell>
          <cell r="H245">
            <v>3</v>
          </cell>
        </row>
        <row r="246">
          <cell r="E246" t="str">
            <v>Лента диаграммная рул. 145*30</v>
          </cell>
          <cell r="G246" t="str">
            <v>Расход</v>
          </cell>
          <cell r="H246">
            <v>20</v>
          </cell>
        </row>
        <row r="247">
          <cell r="E247" t="str">
            <v>Азопирам набор реагентов</v>
          </cell>
          <cell r="G247" t="str">
            <v>Расход</v>
          </cell>
          <cell r="H247">
            <v>1</v>
          </cell>
        </row>
        <row r="248">
          <cell r="E248" t="str">
            <v>Индикаторы кон. стер.180/60 нар</v>
          </cell>
          <cell r="G248" t="str">
            <v>Расход</v>
          </cell>
          <cell r="H248">
            <v>7</v>
          </cell>
        </row>
        <row r="249">
          <cell r="E249" t="str">
            <v>Индикаторы кон. стер.180/60 вн</v>
          </cell>
          <cell r="G249" t="str">
            <v>Расход</v>
          </cell>
          <cell r="H249">
            <v>7</v>
          </cell>
        </row>
        <row r="250">
          <cell r="E250" t="str">
            <v>Шапочка-шарлотта (берет) ст. уп/100</v>
          </cell>
          <cell r="G250" t="str">
            <v>Расход</v>
          </cell>
          <cell r="H250">
            <v>2</v>
          </cell>
        </row>
        <row r="251">
          <cell r="E251" t="str">
            <v>Шпатели мед. дерев. однораз. уп/85 шт</v>
          </cell>
          <cell r="G251" t="str">
            <v>Расход</v>
          </cell>
          <cell r="H251">
            <v>255</v>
          </cell>
        </row>
        <row r="252">
          <cell r="E252" t="str">
            <v>Вата мед. нестерильная 250 гр/уп</v>
          </cell>
          <cell r="G252" t="str">
            <v>Расход</v>
          </cell>
          <cell r="H252">
            <v>12</v>
          </cell>
        </row>
        <row r="253">
          <cell r="E253" t="str">
            <v>Индикаторы 132/60 пар. нар</v>
          </cell>
          <cell r="G253" t="str">
            <v>Расход</v>
          </cell>
          <cell r="H253">
            <v>2</v>
          </cell>
        </row>
        <row r="254">
          <cell r="E254" t="str">
            <v>Индикаторы 132/60 пар. вн</v>
          </cell>
          <cell r="G254" t="str">
            <v>Расход</v>
          </cell>
          <cell r="H254">
            <v>2</v>
          </cell>
        </row>
        <row r="255">
          <cell r="E255" t="str">
            <v>Перчатки латексные, стер. 50 пар/уп</v>
          </cell>
          <cell r="G255" t="str">
            <v>Расход</v>
          </cell>
          <cell r="H255">
            <v>100</v>
          </cell>
        </row>
        <row r="256">
          <cell r="E256" t="str">
            <v>Септоцид Р плюс 1л л.с.</v>
          </cell>
          <cell r="G256" t="str">
            <v>Расход</v>
          </cell>
          <cell r="H256">
            <v>2</v>
          </cell>
        </row>
        <row r="257">
          <cell r="E257" t="str">
            <v>Спирт этиловый 96.5% - 1000гр</v>
          </cell>
          <cell r="G257" t="str">
            <v>Расход</v>
          </cell>
          <cell r="H257">
            <v>100</v>
          </cell>
        </row>
        <row r="258">
          <cell r="E258" t="str">
            <v>Адреналин р-р  1.82мг/мл-1.0</v>
          </cell>
          <cell r="G258" t="str">
            <v>Расход</v>
          </cell>
          <cell r="H258">
            <v>2</v>
          </cell>
        </row>
        <row r="259">
          <cell r="E259" t="str">
            <v>Преднизолон р-р д/ин. 30 мг/мл-1.0</v>
          </cell>
          <cell r="G259" t="str">
            <v>Расход</v>
          </cell>
          <cell r="H259">
            <v>1.3</v>
          </cell>
        </row>
        <row r="260">
          <cell r="E260" t="str">
            <v>Этанол антисептический 70%-100мл</v>
          </cell>
          <cell r="G260" t="str">
            <v>Расход</v>
          </cell>
          <cell r="H260">
            <v>6</v>
          </cell>
        </row>
        <row r="261">
          <cell r="E261" t="str">
            <v>Шприцы инъек. трех.туб. 1А "Луер"</v>
          </cell>
          <cell r="G261" t="str">
            <v>Расход</v>
          </cell>
          <cell r="H261">
            <v>2000</v>
          </cell>
        </row>
        <row r="262">
          <cell r="E262" t="str">
            <v>Иглы ст. (G) 23:(0.6*30) (уп/100шт)</v>
          </cell>
          <cell r="G262" t="str">
            <v>Расход</v>
          </cell>
          <cell r="H262">
            <v>2000</v>
          </cell>
        </row>
        <row r="263">
          <cell r="E263" t="str">
            <v>Шприцы инъекц. однор. 5Б "Луер"</v>
          </cell>
          <cell r="G263" t="str">
            <v>Расход</v>
          </cell>
          <cell r="H263">
            <v>180</v>
          </cell>
        </row>
        <row r="264">
          <cell r="E264" t="str">
            <v>Перчатки нитриловые нестер. 200/уп</v>
          </cell>
          <cell r="G264" t="str">
            <v>Расход</v>
          </cell>
          <cell r="H264">
            <v>2000</v>
          </cell>
        </row>
        <row r="265">
          <cell r="E265" t="str">
            <v>Перчатки латексные, стер. 50 пар/уп</v>
          </cell>
          <cell r="G265" t="str">
            <v>Расход</v>
          </cell>
          <cell r="H265">
            <v>600</v>
          </cell>
        </row>
      </sheetData>
      <sheetData sheetId="3">
        <row r="3">
          <cell r="E3" t="str">
            <v>Перчатки латексные, стер. 50 пар/уп</v>
          </cell>
          <cell r="G3" t="str">
            <v>Расход</v>
          </cell>
          <cell r="H3">
            <v>2600</v>
          </cell>
        </row>
        <row r="4">
          <cell r="E4" t="str">
            <v>Оксидез Р 5л</v>
          </cell>
          <cell r="G4" t="str">
            <v>Приход</v>
          </cell>
          <cell r="H4">
            <v>4</v>
          </cell>
        </row>
        <row r="5">
          <cell r="E5" t="str">
            <v>Септоцид Р плюс 1л л.с.</v>
          </cell>
          <cell r="G5" t="str">
            <v>Приход</v>
          </cell>
          <cell r="H5">
            <v>50</v>
          </cell>
        </row>
        <row r="6">
          <cell r="E6" t="str">
            <v>Продез д.с. 1л</v>
          </cell>
          <cell r="G6" t="str">
            <v>Приход</v>
          </cell>
          <cell r="H6">
            <v>40</v>
          </cell>
        </row>
        <row r="7">
          <cell r="E7" t="str">
            <v>Унодез д.с. д/экс.0.1л</v>
          </cell>
          <cell r="G7" t="str">
            <v>Приход</v>
          </cell>
          <cell r="H7">
            <v>50</v>
          </cell>
        </row>
        <row r="8">
          <cell r="E8" t="str">
            <v>Мыло "Антибактериальное" 1л</v>
          </cell>
          <cell r="G8" t="str">
            <v>Приход</v>
          </cell>
          <cell r="H8">
            <v>100</v>
          </cell>
        </row>
        <row r="9">
          <cell r="E9" t="str">
            <v>Измерители арт. давления LD-30</v>
          </cell>
          <cell r="G9" t="str">
            <v>Расход</v>
          </cell>
          <cell r="H9">
            <v>1</v>
          </cell>
        </row>
        <row r="10">
          <cell r="E10" t="str">
            <v>Дезариус спрей д/экстр. 1.0 л</v>
          </cell>
          <cell r="G10" t="str">
            <v>Приход</v>
          </cell>
          <cell r="H10">
            <v>30</v>
          </cell>
        </row>
        <row r="11">
          <cell r="E11" t="str">
            <v>Дезариус-актив д.с.с моющ. 1.0</v>
          </cell>
          <cell r="G11" t="str">
            <v>Приход</v>
          </cell>
          <cell r="H11">
            <v>30</v>
          </cell>
        </row>
        <row r="12">
          <cell r="E12" t="str">
            <v>Райнер ЭКО 1л</v>
          </cell>
          <cell r="G12" t="str">
            <v>Приход</v>
          </cell>
          <cell r="H12">
            <v>10</v>
          </cell>
        </row>
        <row r="13">
          <cell r="E13" t="str">
            <v>Трибэль спрей д.с. 1л (д/рук)</v>
          </cell>
          <cell r="G13" t="str">
            <v>Приход</v>
          </cell>
          <cell r="H13">
            <v>40</v>
          </cell>
        </row>
        <row r="14">
          <cell r="E14" t="str">
            <v xml:space="preserve">Дротаверин р-р </v>
          </cell>
          <cell r="G14" t="str">
            <v>Приход</v>
          </cell>
          <cell r="H14">
            <v>2</v>
          </cell>
        </row>
        <row r="15">
          <cell r="E15" t="str">
            <v>Парацетамол 200 мг №20</v>
          </cell>
          <cell r="G15" t="str">
            <v>Приход</v>
          </cell>
          <cell r="H15">
            <v>10</v>
          </cell>
        </row>
        <row r="16">
          <cell r="E16" t="str">
            <v>Доксициклин 100мг капс. №10</v>
          </cell>
          <cell r="G16" t="str">
            <v>Приход</v>
          </cell>
          <cell r="H16">
            <v>2</v>
          </cell>
        </row>
        <row r="17">
          <cell r="E17" t="str">
            <v>Левомицетин гл.капли 2.5 мг/мл-5.0</v>
          </cell>
          <cell r="G17" t="str">
            <v>Приход</v>
          </cell>
          <cell r="H17">
            <v>20</v>
          </cell>
        </row>
        <row r="18">
          <cell r="E18" t="str">
            <v>Меколь мазь 40г</v>
          </cell>
          <cell r="G18" t="str">
            <v>Приход</v>
          </cell>
          <cell r="H18">
            <v>30</v>
          </cell>
        </row>
        <row r="19">
          <cell r="E19" t="str">
            <v>Фурацилин таб. 20 мг №10</v>
          </cell>
          <cell r="G19" t="str">
            <v>Приход</v>
          </cell>
          <cell r="H19">
            <v>4</v>
          </cell>
        </row>
        <row r="20">
          <cell r="E20" t="str">
            <v>Викасол р-р 10мг/мл-2мл</v>
          </cell>
          <cell r="G20" t="str">
            <v>Приход</v>
          </cell>
          <cell r="H20">
            <v>1</v>
          </cell>
        </row>
        <row r="21">
          <cell r="E21" t="str">
            <v>Дибазол р-р д/инъекц. 5мг/мл-2.0</v>
          </cell>
          <cell r="G21" t="str">
            <v>Приход</v>
          </cell>
          <cell r="H21">
            <v>3</v>
          </cell>
        </row>
        <row r="22">
          <cell r="E22" t="str">
            <v>Преднизолон р-р д/ин. 30 мг/мл-1.0</v>
          </cell>
          <cell r="G22" t="str">
            <v>Приход</v>
          </cell>
          <cell r="H22">
            <v>7</v>
          </cell>
        </row>
        <row r="23">
          <cell r="E23" t="str">
            <v>Артикаин с эпин. 40мг/мл - 2.0 №10</v>
          </cell>
          <cell r="G23" t="str">
            <v>Приход</v>
          </cell>
          <cell r="H23">
            <v>40</v>
          </cell>
        </row>
        <row r="24">
          <cell r="E24" t="str">
            <v>Борная кислота р-р спирт.30 мг/мл-10</v>
          </cell>
          <cell r="G24" t="str">
            <v>Приход</v>
          </cell>
          <cell r="H24">
            <v>20</v>
          </cell>
        </row>
        <row r="25">
          <cell r="E25" t="str">
            <v>Перметрин спрей 0.5%-50г</v>
          </cell>
          <cell r="G25" t="str">
            <v>Приход</v>
          </cell>
          <cell r="H25">
            <v>10</v>
          </cell>
        </row>
        <row r="26">
          <cell r="E26" t="str">
            <v>Беродуал р-р д/инг. 0.5/0.25мг/мл-20</v>
          </cell>
          <cell r="G26" t="str">
            <v>Приход</v>
          </cell>
          <cell r="H26">
            <v>6</v>
          </cell>
        </row>
        <row r="27">
          <cell r="E27" t="str">
            <v>Метоклопрамид таб. 10 мг №50</v>
          </cell>
          <cell r="G27" t="str">
            <v>Приход</v>
          </cell>
          <cell r="H27">
            <v>4</v>
          </cell>
        </row>
        <row r="28">
          <cell r="E28" t="str">
            <v>Нафазолин капли в нос 0.05%-10мл</v>
          </cell>
          <cell r="G28" t="str">
            <v>Приход</v>
          </cell>
          <cell r="H28">
            <v>20</v>
          </cell>
        </row>
        <row r="29">
          <cell r="E29" t="str">
            <v>Нормогидрон 20 пакетов в/уп.</v>
          </cell>
          <cell r="G29" t="str">
            <v>Приход</v>
          </cell>
          <cell r="H29">
            <v>1</v>
          </cell>
        </row>
        <row r="30">
          <cell r="E30" t="str">
            <v>Сальбутамол аэр. 100/200</v>
          </cell>
          <cell r="G30" t="str">
            <v>Приход</v>
          </cell>
          <cell r="H30">
            <v>6</v>
          </cell>
        </row>
        <row r="31">
          <cell r="E31" t="str">
            <v>Продез д.с. 1л</v>
          </cell>
          <cell r="G31" t="str">
            <v>Расход</v>
          </cell>
          <cell r="H31">
            <v>4</v>
          </cell>
        </row>
        <row r="32">
          <cell r="E32" t="str">
            <v>Дезариус-актив д.с.с моющ. 1.0</v>
          </cell>
          <cell r="G32" t="str">
            <v>Расход</v>
          </cell>
          <cell r="H32">
            <v>2</v>
          </cell>
        </row>
        <row r="33">
          <cell r="E33" t="str">
            <v>Нормогидрон 20 пакетов в/уп.</v>
          </cell>
          <cell r="G33" t="str">
            <v>Расход</v>
          </cell>
          <cell r="H33">
            <v>1</v>
          </cell>
        </row>
        <row r="34">
          <cell r="E34" t="str">
            <v>Мыло "Антибактериальное" 1л</v>
          </cell>
          <cell r="G34" t="str">
            <v>Расход</v>
          </cell>
          <cell r="H34">
            <v>5</v>
          </cell>
        </row>
        <row r="35">
          <cell r="E35" t="str">
            <v>Преднизолон р-р д/ин. 30 мг/мл-1.0</v>
          </cell>
          <cell r="G35" t="str">
            <v>Расход</v>
          </cell>
          <cell r="H35">
            <v>0.6</v>
          </cell>
        </row>
        <row r="36">
          <cell r="E36" t="str">
            <v>Унодез д.с. д/экс.0.1л</v>
          </cell>
          <cell r="G36" t="str">
            <v>Расход</v>
          </cell>
          <cell r="H36">
            <v>5</v>
          </cell>
        </row>
        <row r="37">
          <cell r="E37" t="str">
            <v>Преднизолон р-р д/ин. 30 мг/мл-1.0</v>
          </cell>
          <cell r="G37" t="str">
            <v>Расход</v>
          </cell>
          <cell r="H37">
            <v>1</v>
          </cell>
        </row>
        <row r="38">
          <cell r="E38" t="str">
            <v>Преднизолон р-р д/ин. 30 мг/мл-1.0</v>
          </cell>
          <cell r="G38" t="str">
            <v>Расход</v>
          </cell>
          <cell r="H38">
            <v>0.5</v>
          </cell>
        </row>
        <row r="39">
          <cell r="E39" t="str">
            <v>Шприцы инъек. трех.туб. 1А "Луер"</v>
          </cell>
          <cell r="G39" t="str">
            <v>Расход</v>
          </cell>
          <cell r="H39">
            <v>2000</v>
          </cell>
        </row>
        <row r="40">
          <cell r="E40" t="str">
            <v>Шприцы инъекц. однор. 2А "Луер"</v>
          </cell>
          <cell r="G40" t="str">
            <v>Расход</v>
          </cell>
          <cell r="H40">
            <v>500</v>
          </cell>
        </row>
        <row r="41">
          <cell r="E41" t="str">
            <v>Перекись водорода 30 мг/мл-400 мл</v>
          </cell>
          <cell r="G41" t="str">
            <v>Расход</v>
          </cell>
          <cell r="H41">
            <v>10</v>
          </cell>
        </row>
        <row r="42">
          <cell r="E42" t="str">
            <v>Иглы ст. (G) 22:(0.7*30) (уп/100шт)</v>
          </cell>
          <cell r="G42" t="str">
            <v>Расход</v>
          </cell>
          <cell r="H42">
            <v>1000</v>
          </cell>
        </row>
        <row r="43">
          <cell r="E43" t="str">
            <v>Этанол антисептический 70%-1л</v>
          </cell>
          <cell r="G43" t="str">
            <v>Расход</v>
          </cell>
          <cell r="H43">
            <v>3</v>
          </cell>
        </row>
        <row r="44">
          <cell r="E44" t="str">
            <v>Продез д.с. 1л</v>
          </cell>
          <cell r="G44" t="str">
            <v>Расход</v>
          </cell>
          <cell r="H44">
            <v>3</v>
          </cell>
        </row>
        <row r="45">
          <cell r="E45" t="str">
            <v>Дезариус-актив д.с.с моющ. 1.0</v>
          </cell>
          <cell r="G45" t="str">
            <v>Расход</v>
          </cell>
          <cell r="H45">
            <v>2</v>
          </cell>
        </row>
        <row r="46">
          <cell r="E46" t="str">
            <v>Мыло "Антибактериальное" 1л</v>
          </cell>
          <cell r="G46" t="str">
            <v>Расход</v>
          </cell>
          <cell r="H46">
            <v>3</v>
          </cell>
        </row>
        <row r="47">
          <cell r="E47" t="str">
            <v>Септоцид Р плюс 1л л.с.</v>
          </cell>
          <cell r="G47" t="str">
            <v>Расход</v>
          </cell>
          <cell r="H47">
            <v>2</v>
          </cell>
        </row>
        <row r="48">
          <cell r="E48" t="str">
            <v>Мыло "Антибактериальное" 1л</v>
          </cell>
          <cell r="G48" t="str">
            <v>Расход</v>
          </cell>
          <cell r="H48">
            <v>4</v>
          </cell>
        </row>
        <row r="49">
          <cell r="E49" t="str">
            <v>Продез д.с. 1л</v>
          </cell>
          <cell r="G49" t="str">
            <v>Расход</v>
          </cell>
          <cell r="H49">
            <v>2</v>
          </cell>
        </row>
        <row r="50">
          <cell r="E50" t="str">
            <v>Дезариус-актив д.с.с моющ. 1.0</v>
          </cell>
          <cell r="G50" t="str">
            <v>Расход</v>
          </cell>
          <cell r="H50">
            <v>1</v>
          </cell>
        </row>
        <row r="51">
          <cell r="E51" t="str">
            <v>Пакет д/стер. 150*250 (уп/100шт)</v>
          </cell>
          <cell r="G51" t="str">
            <v>Расход</v>
          </cell>
          <cell r="H51">
            <v>1</v>
          </cell>
        </row>
        <row r="52">
          <cell r="E52" t="str">
            <v>Пакет д/стер. 200*330 (уп/100шт)</v>
          </cell>
          <cell r="G52" t="str">
            <v>Расход</v>
          </cell>
          <cell r="H52">
            <v>1</v>
          </cell>
        </row>
        <row r="53">
          <cell r="E53" t="str">
            <v>Пакет д/стер. 250*320 (уп/100шт)</v>
          </cell>
          <cell r="G53" t="str">
            <v>Расход</v>
          </cell>
          <cell r="H53">
            <v>1</v>
          </cell>
        </row>
        <row r="54">
          <cell r="E54" t="str">
            <v>Дезариус спрей д/экстр. 0,75</v>
          </cell>
          <cell r="G54" t="str">
            <v>Расход</v>
          </cell>
          <cell r="H54">
            <v>2</v>
          </cell>
        </row>
        <row r="55">
          <cell r="E55" t="str">
            <v>Пробирка вакуум. 5мл 13*100</v>
          </cell>
          <cell r="G55" t="str">
            <v>Расход</v>
          </cell>
          <cell r="H55">
            <v>100</v>
          </cell>
        </row>
        <row r="56">
          <cell r="E56" t="str">
            <v>Дексаметазон р-р 4мг/мл-1.0</v>
          </cell>
          <cell r="G56" t="str">
            <v>Расход</v>
          </cell>
          <cell r="H56">
            <v>1</v>
          </cell>
        </row>
        <row r="57">
          <cell r="E57" t="str">
            <v>Адреналин р-р  1.82мг/мл-1.0</v>
          </cell>
          <cell r="G57" t="str">
            <v>Расход</v>
          </cell>
          <cell r="H57">
            <v>1</v>
          </cell>
        </row>
        <row r="58">
          <cell r="E58" t="str">
            <v xml:space="preserve">Дротаверин р-р </v>
          </cell>
          <cell r="G58" t="str">
            <v>Расход</v>
          </cell>
          <cell r="H58">
            <v>2</v>
          </cell>
        </row>
        <row r="59">
          <cell r="E59" t="str">
            <v>Преднизолон р-р д/ин. 30 мг/мл-1.0</v>
          </cell>
          <cell r="G59" t="str">
            <v>Расход</v>
          </cell>
          <cell r="H59">
            <v>1</v>
          </cell>
        </row>
        <row r="60">
          <cell r="E60" t="str">
            <v>Хлоропирамин р-р 20 мг/мл-1.0</v>
          </cell>
          <cell r="G60" t="str">
            <v>Расход</v>
          </cell>
          <cell r="H60">
            <v>1</v>
          </cell>
        </row>
        <row r="61">
          <cell r="E61" t="str">
            <v>Продез д.с. 1л</v>
          </cell>
          <cell r="G61" t="str">
            <v>Расход</v>
          </cell>
          <cell r="H61">
            <v>2</v>
          </cell>
        </row>
        <row r="62">
          <cell r="E62" t="str">
            <v>Дезариус-актив д.с.с моющ. 1.0</v>
          </cell>
          <cell r="G62" t="str">
            <v>Расход</v>
          </cell>
          <cell r="H62">
            <v>1</v>
          </cell>
        </row>
        <row r="63">
          <cell r="E63" t="str">
            <v>Мыло "Антибактериальное" 1л</v>
          </cell>
          <cell r="G63" t="str">
            <v>Расход</v>
          </cell>
          <cell r="H63">
            <v>10</v>
          </cell>
        </row>
        <row r="64">
          <cell r="E64" t="str">
            <v>Вата мед. нестерильная 100 гр/уп</v>
          </cell>
          <cell r="G64" t="str">
            <v>Расход</v>
          </cell>
          <cell r="H64">
            <v>10</v>
          </cell>
        </row>
        <row r="65">
          <cell r="E65" t="str">
            <v>Трибэль спрей д.с. 1л (д/рук)</v>
          </cell>
          <cell r="G65" t="str">
            <v>Расход</v>
          </cell>
          <cell r="H65">
            <v>5</v>
          </cell>
        </row>
        <row r="66">
          <cell r="E66" t="str">
            <v>Продез д.с. 1л</v>
          </cell>
          <cell r="G66" t="str">
            <v>Расход</v>
          </cell>
          <cell r="H66">
            <v>10</v>
          </cell>
        </row>
        <row r="67">
          <cell r="E67" t="str">
            <v>Дезариус-актив д.с.с моющ. 1.0</v>
          </cell>
          <cell r="G67" t="str">
            <v>Расход</v>
          </cell>
          <cell r="H67">
            <v>10</v>
          </cell>
        </row>
        <row r="68">
          <cell r="E68" t="str">
            <v>Дезариус спрей д/экстр. 1.0 л</v>
          </cell>
          <cell r="G68" t="str">
            <v>Расход</v>
          </cell>
          <cell r="H68">
            <v>2</v>
          </cell>
        </row>
        <row r="69">
          <cell r="E69" t="str">
            <v>Унодез д.с. д/экс.0.1л</v>
          </cell>
          <cell r="G69" t="str">
            <v>Расход</v>
          </cell>
          <cell r="H69">
            <v>5</v>
          </cell>
        </row>
        <row r="70">
          <cell r="E70" t="str">
            <v>Салфетка д/э."Санет-экстра" уп/60шт</v>
          </cell>
          <cell r="G70" t="str">
            <v>Расход</v>
          </cell>
          <cell r="H70">
            <v>20</v>
          </cell>
        </row>
        <row r="71">
          <cell r="E71" t="str">
            <v>Шпатели мед. дерев. однораз. уп/85 шт</v>
          </cell>
          <cell r="G71" t="str">
            <v>Расход</v>
          </cell>
          <cell r="H71">
            <v>850</v>
          </cell>
        </row>
        <row r="72">
          <cell r="E72" t="str">
            <v>Перчатки нитриловые нестер. 200/уп</v>
          </cell>
          <cell r="G72" t="str">
            <v>Расход</v>
          </cell>
          <cell r="H72">
            <v>800</v>
          </cell>
        </row>
        <row r="73">
          <cell r="E73" t="str">
            <v>Лейкопластырь нетканный 2.5*500</v>
          </cell>
          <cell r="G73" t="str">
            <v>Расход</v>
          </cell>
          <cell r="H73">
            <v>10</v>
          </cell>
        </row>
        <row r="74">
          <cell r="E74" t="str">
            <v>Уголь активированный 250 мг №30</v>
          </cell>
          <cell r="G74" t="str">
            <v>Расход</v>
          </cell>
          <cell r="H74">
            <v>1.65</v>
          </cell>
        </row>
        <row r="75">
          <cell r="E75" t="str">
            <v>Трибэль спрей д.с. 1л (д/рук)</v>
          </cell>
          <cell r="G75" t="str">
            <v>Расход</v>
          </cell>
          <cell r="H75">
            <v>10</v>
          </cell>
        </row>
        <row r="76">
          <cell r="E76" t="str">
            <v>Перекись водорода 30 мг/мл-100 мл</v>
          </cell>
          <cell r="G76" t="str">
            <v>Расход</v>
          </cell>
          <cell r="H76">
            <v>25</v>
          </cell>
        </row>
        <row r="77">
          <cell r="E77" t="str">
            <v>Йод р-р д/наруж. 50 мг/мл-10,0</v>
          </cell>
          <cell r="G77" t="str">
            <v>Расход</v>
          </cell>
          <cell r="H77">
            <v>15</v>
          </cell>
        </row>
        <row r="78">
          <cell r="E78" t="str">
            <v>Бриллиант.зел 10 мг/мл-30 мл</v>
          </cell>
          <cell r="G78" t="str">
            <v>Расход</v>
          </cell>
          <cell r="H78">
            <v>2</v>
          </cell>
        </row>
        <row r="79">
          <cell r="E79" t="str">
            <v>Борная кислота р-р спирт.30 мг/мл-10</v>
          </cell>
          <cell r="G79" t="str">
            <v>Расход</v>
          </cell>
          <cell r="H79">
            <v>15</v>
          </cell>
        </row>
        <row r="80">
          <cell r="E80" t="str">
            <v>Аммиак р-р д/наруж. 10%-1мл</v>
          </cell>
          <cell r="G80" t="str">
            <v>Расход</v>
          </cell>
          <cell r="H80">
            <v>5</v>
          </cell>
        </row>
        <row r="81">
          <cell r="E81" t="str">
            <v>Вата мед. нестерильная 100 гр/уп</v>
          </cell>
          <cell r="G81" t="str">
            <v>Расход</v>
          </cell>
          <cell r="H81">
            <v>10</v>
          </cell>
        </row>
        <row r="82">
          <cell r="E82" t="str">
            <v>Нафазолин капли в нос 0.05%-10мл</v>
          </cell>
          <cell r="G82" t="str">
            <v>Расход</v>
          </cell>
          <cell r="H82">
            <v>20</v>
          </cell>
        </row>
        <row r="83">
          <cell r="E83" t="str">
            <v>Перметрин спрей 0.5%-50г</v>
          </cell>
          <cell r="G83" t="str">
            <v>Расход</v>
          </cell>
          <cell r="H83">
            <v>10</v>
          </cell>
        </row>
        <row r="84">
          <cell r="E84" t="str">
            <v>Корвалол капли 25 мл</v>
          </cell>
          <cell r="G84" t="str">
            <v>Расход</v>
          </cell>
          <cell r="H84">
            <v>5</v>
          </cell>
        </row>
        <row r="85">
          <cell r="E85" t="str">
            <v>Валерианы настойка 50 мл</v>
          </cell>
          <cell r="G85" t="str">
            <v>Расход</v>
          </cell>
          <cell r="H85">
            <v>5</v>
          </cell>
        </row>
        <row r="86">
          <cell r="E86" t="str">
            <v>Мыло "Антибактериальное" 1л</v>
          </cell>
          <cell r="G86" t="str">
            <v>Расход</v>
          </cell>
          <cell r="H86">
            <v>10</v>
          </cell>
        </row>
        <row r="87">
          <cell r="E87" t="str">
            <v>Инклин П порошок д/пред.</v>
          </cell>
          <cell r="G87" t="str">
            <v>Расход</v>
          </cell>
          <cell r="H87">
            <v>2</v>
          </cell>
        </row>
        <row r="88">
          <cell r="E88" t="str">
            <v>Клинклаб д.с.с моющ. 5л</v>
          </cell>
          <cell r="G88" t="str">
            <v>Расход</v>
          </cell>
          <cell r="H88">
            <v>3</v>
          </cell>
        </row>
        <row r="89">
          <cell r="E89" t="str">
            <v>Мыло "Антибактериальное" 1л</v>
          </cell>
          <cell r="G89" t="str">
            <v>Расход</v>
          </cell>
          <cell r="H89">
            <v>10</v>
          </cell>
        </row>
        <row r="90">
          <cell r="E90" t="str">
            <v xml:space="preserve">Виродез-форте Р д.с. 5л </v>
          </cell>
          <cell r="G90" t="str">
            <v>Расход</v>
          </cell>
          <cell r="H90">
            <v>2</v>
          </cell>
        </row>
        <row r="91">
          <cell r="E91" t="str">
            <v>Продез д.с. 1л</v>
          </cell>
          <cell r="G91" t="str">
            <v>Расход</v>
          </cell>
          <cell r="H91">
            <v>10</v>
          </cell>
        </row>
        <row r="92">
          <cell r="E92" t="str">
            <v>Дезариус-актив д.с.с моющ. 1.0</v>
          </cell>
          <cell r="G92" t="str">
            <v>Расход</v>
          </cell>
          <cell r="H92">
            <v>6</v>
          </cell>
        </row>
        <row r="93">
          <cell r="E93" t="str">
            <v>Бинт  мед.х/б, (100*5) н/ст</v>
          </cell>
          <cell r="G93" t="str">
            <v>Расход</v>
          </cell>
          <cell r="H93">
            <v>20</v>
          </cell>
        </row>
        <row r="94">
          <cell r="E94" t="str">
            <v>Вата мед. нестерильная 250 гр/уп</v>
          </cell>
          <cell r="G94" t="str">
            <v>Расход</v>
          </cell>
          <cell r="H94">
            <v>8</v>
          </cell>
        </row>
        <row r="95">
          <cell r="E95" t="str">
            <v>Септоцид Р плюс 1л л.с.</v>
          </cell>
          <cell r="G95" t="str">
            <v>Расход</v>
          </cell>
          <cell r="H95">
            <v>10</v>
          </cell>
        </row>
        <row r="96">
          <cell r="E96" t="str">
            <v>Перекись водорода 30 мг/мл-400 мл</v>
          </cell>
          <cell r="G96" t="str">
            <v>Расход</v>
          </cell>
          <cell r="H96">
            <v>2</v>
          </cell>
        </row>
        <row r="97">
          <cell r="E97" t="str">
            <v>Перекись водорода 30 мг/мл-100 мл</v>
          </cell>
          <cell r="G97" t="str">
            <v>Расход</v>
          </cell>
          <cell r="H97">
            <v>1</v>
          </cell>
        </row>
        <row r="98">
          <cell r="E98" t="str">
            <v>Шапочка-колпак стерил.</v>
          </cell>
          <cell r="G98" t="str">
            <v>Расход</v>
          </cell>
          <cell r="H98">
            <v>12</v>
          </cell>
        </row>
        <row r="99">
          <cell r="E99" t="str">
            <v>Продез д.с. 1л</v>
          </cell>
          <cell r="G99" t="str">
            <v>Расход</v>
          </cell>
          <cell r="H99">
            <v>2</v>
          </cell>
        </row>
        <row r="100">
          <cell r="E100" t="str">
            <v>Дезариус-актив д.с.с моющ. 1.0</v>
          </cell>
          <cell r="G100" t="str">
            <v>Расход</v>
          </cell>
          <cell r="H100">
            <v>1</v>
          </cell>
        </row>
        <row r="101">
          <cell r="E101" t="str">
            <v>Мыло "Антибактериальное" 1л</v>
          </cell>
          <cell r="G101" t="str">
            <v>Расход</v>
          </cell>
          <cell r="H101">
            <v>2</v>
          </cell>
        </row>
        <row r="102">
          <cell r="E102" t="str">
            <v>Шпатели мед. дерев. однораз. уп/85 шт</v>
          </cell>
          <cell r="G102" t="str">
            <v>Расход</v>
          </cell>
          <cell r="H102">
            <v>595</v>
          </cell>
        </row>
        <row r="103">
          <cell r="E103" t="str">
            <v>Мыло "Антибактериальное" 1л</v>
          </cell>
          <cell r="G103" t="str">
            <v>Расход</v>
          </cell>
          <cell r="H103">
            <v>10</v>
          </cell>
        </row>
        <row r="104">
          <cell r="E104" t="str">
            <v>Продез д.с. 1л</v>
          </cell>
          <cell r="G104" t="str">
            <v>Расход</v>
          </cell>
          <cell r="H104">
            <v>5</v>
          </cell>
        </row>
        <row r="105">
          <cell r="E105" t="str">
            <v>Дезариус д.с. С моющ. 1л</v>
          </cell>
          <cell r="G105" t="str">
            <v>Расход</v>
          </cell>
          <cell r="H105">
            <v>5</v>
          </cell>
        </row>
        <row r="106">
          <cell r="E106" t="str">
            <v>Этанол антисептический 70%-1л</v>
          </cell>
          <cell r="G106" t="str">
            <v>Расход</v>
          </cell>
          <cell r="H106">
            <v>6</v>
          </cell>
        </row>
        <row r="107">
          <cell r="E107" t="str">
            <v>Перчатки нитриловые нестер. 200/уп</v>
          </cell>
          <cell r="G107" t="str">
            <v>Расход</v>
          </cell>
          <cell r="H107">
            <v>2000</v>
          </cell>
        </row>
        <row r="108">
          <cell r="E108" t="str">
            <v>Продез д.с. 1л</v>
          </cell>
          <cell r="G108" t="str">
            <v>Расход</v>
          </cell>
          <cell r="H108">
            <v>3</v>
          </cell>
        </row>
        <row r="109">
          <cell r="E109" t="str">
            <v>Мыло "Антибактериальное" 1л</v>
          </cell>
          <cell r="G109" t="str">
            <v>Расход</v>
          </cell>
          <cell r="H109">
            <v>6</v>
          </cell>
        </row>
        <row r="110">
          <cell r="E110" t="str">
            <v>Дезариус спрей д/экстр. 1.0 л</v>
          </cell>
          <cell r="G110" t="str">
            <v>Расход</v>
          </cell>
          <cell r="H110">
            <v>2</v>
          </cell>
        </row>
        <row r="111">
          <cell r="E111" t="str">
            <v>Салфетки Дезариус 60шт/уп</v>
          </cell>
          <cell r="G111" t="str">
            <v>Расход</v>
          </cell>
          <cell r="H111">
            <v>4</v>
          </cell>
        </row>
        <row r="112">
          <cell r="E112" t="str">
            <v>Септоцид Р плюс 1л л.с.</v>
          </cell>
          <cell r="G112" t="str">
            <v>Расход</v>
          </cell>
          <cell r="H112">
            <v>4</v>
          </cell>
        </row>
        <row r="113">
          <cell r="E113" t="str">
            <v>Маска мед. нестер. (уп/90шт)</v>
          </cell>
          <cell r="G113" t="str">
            <v>Расход</v>
          </cell>
          <cell r="H113">
            <v>450</v>
          </cell>
        </row>
        <row r="114">
          <cell r="E114" t="str">
            <v>Иглы ст. (G) 25:(0.5*25) (уп/100шт)</v>
          </cell>
          <cell r="G114" t="str">
            <v>Расход</v>
          </cell>
          <cell r="H114">
            <v>2</v>
          </cell>
        </row>
        <row r="115">
          <cell r="E115" t="str">
            <v>Артикаин с эпин. 40мг/мл - 2.0 №10</v>
          </cell>
          <cell r="G115" t="str">
            <v>Расход</v>
          </cell>
          <cell r="H115">
            <v>40</v>
          </cell>
        </row>
        <row r="116">
          <cell r="E116" t="str">
            <v>Хлоргексидина  0.5 мг/мл-100 мл</v>
          </cell>
          <cell r="G116" t="str">
            <v>Расход</v>
          </cell>
          <cell r="H116">
            <v>5</v>
          </cell>
        </row>
        <row r="117">
          <cell r="E117" t="str">
            <v>Аммиак р-р д/наруж. 10%-1мл</v>
          </cell>
          <cell r="G117" t="str">
            <v>Расход</v>
          </cell>
          <cell r="H117">
            <v>2</v>
          </cell>
        </row>
        <row r="118">
          <cell r="E118" t="str">
            <v>Термометр цифровой Pic</v>
          </cell>
          <cell r="G118" t="str">
            <v>Расход</v>
          </cell>
          <cell r="H118">
            <v>1</v>
          </cell>
        </row>
        <row r="119">
          <cell r="E119" t="str">
            <v>Мыло "Антибактериальное" 1л</v>
          </cell>
          <cell r="G119" t="str">
            <v>Расход</v>
          </cell>
          <cell r="H119">
            <v>3</v>
          </cell>
        </row>
        <row r="120">
          <cell r="E120" t="str">
            <v>Преднизолон р-р д/ин. 30 мг/мл-1.0</v>
          </cell>
          <cell r="G120" t="str">
            <v>Расход</v>
          </cell>
          <cell r="H120">
            <v>0.6</v>
          </cell>
        </row>
        <row r="121">
          <cell r="E121" t="str">
            <v>Бахилы "Стандарт" син. Уп/100шт</v>
          </cell>
          <cell r="G121" t="str">
            <v>Расход</v>
          </cell>
          <cell r="H121">
            <v>12</v>
          </cell>
        </row>
        <row r="122">
          <cell r="E122" t="str">
            <v>Маска мед. нестер. (уп/90шт)</v>
          </cell>
          <cell r="G122" t="str">
            <v>Расход</v>
          </cell>
          <cell r="H122">
            <v>90</v>
          </cell>
        </row>
        <row r="123">
          <cell r="E123" t="str">
            <v>Унодез д.с. д/экс.0.1л</v>
          </cell>
          <cell r="G123" t="str">
            <v>Расход</v>
          </cell>
          <cell r="H123">
            <v>5</v>
          </cell>
        </row>
        <row r="124">
          <cell r="E124" t="str">
            <v>Шпатели мед. дерев. однораз. уп/100 шт</v>
          </cell>
          <cell r="G124" t="str">
            <v>Расход</v>
          </cell>
          <cell r="H124">
            <v>1</v>
          </cell>
        </row>
        <row r="125">
          <cell r="E125" t="str">
            <v>Этанол антисептический 70%-100мл</v>
          </cell>
          <cell r="G125" t="str">
            <v>Расход</v>
          </cell>
          <cell r="H125">
            <v>10</v>
          </cell>
        </row>
        <row r="126">
          <cell r="E126" t="str">
            <v>Индикаторы кон. стер.180/60 нар</v>
          </cell>
          <cell r="G126" t="str">
            <v>Расход</v>
          </cell>
          <cell r="H126">
            <v>7</v>
          </cell>
        </row>
        <row r="127">
          <cell r="E127" t="str">
            <v>Индикаторы кон. стер.180/60 вн</v>
          </cell>
          <cell r="G127" t="str">
            <v>Расход</v>
          </cell>
          <cell r="H127">
            <v>7</v>
          </cell>
        </row>
        <row r="128">
          <cell r="E128" t="str">
            <v>Пакет д/стер. 150*250 (уп/100шт)</v>
          </cell>
          <cell r="G128" t="str">
            <v>Расход</v>
          </cell>
          <cell r="H128">
            <v>1</v>
          </cell>
        </row>
        <row r="129">
          <cell r="E129" t="str">
            <v>Пакет д/стер. 200*330 (уп/100шт)</v>
          </cell>
          <cell r="G129" t="str">
            <v>Расход</v>
          </cell>
          <cell r="H129">
            <v>1</v>
          </cell>
        </row>
        <row r="130">
          <cell r="E130" t="str">
            <v>Пакет д/стер. 250*320 (уп/100шт)</v>
          </cell>
          <cell r="G130" t="str">
            <v>Расход</v>
          </cell>
          <cell r="H130">
            <v>0.5</v>
          </cell>
        </row>
        <row r="131">
          <cell r="E131" t="str">
            <v>Маска мед. нестер. (уп/90шт)</v>
          </cell>
          <cell r="G131" t="str">
            <v>Расход</v>
          </cell>
          <cell r="H131">
            <v>180</v>
          </cell>
        </row>
        <row r="132">
          <cell r="E132" t="str">
            <v>Перчатки нитриловые нестер. 200/уп</v>
          </cell>
          <cell r="G132" t="str">
            <v>Расход</v>
          </cell>
          <cell r="H132">
            <v>400</v>
          </cell>
        </row>
        <row r="133">
          <cell r="E133" t="str">
            <v>Инклин П порошок д/пред.</v>
          </cell>
          <cell r="G133" t="str">
            <v>Расход</v>
          </cell>
          <cell r="H133">
            <v>2</v>
          </cell>
        </row>
        <row r="134">
          <cell r="E134" t="str">
            <v>Шприцы инъекц. однор. 10Б "Луер"</v>
          </cell>
          <cell r="G134" t="str">
            <v>Расход</v>
          </cell>
          <cell r="H134">
            <v>16</v>
          </cell>
        </row>
        <row r="135">
          <cell r="E135" t="str">
            <v>Бахилы "Стандарт" син. Уп/100шт</v>
          </cell>
          <cell r="G135" t="str">
            <v>Расход</v>
          </cell>
          <cell r="H135">
            <v>14</v>
          </cell>
        </row>
        <row r="136">
          <cell r="E136" t="str">
            <v>Перекись водорода 30 мг/мл-400 мл</v>
          </cell>
          <cell r="G136" t="str">
            <v>Расход</v>
          </cell>
          <cell r="H136">
            <v>2</v>
          </cell>
        </row>
        <row r="137">
          <cell r="E137" t="str">
            <v>Спирт этиловый 96.5% - 1000гр</v>
          </cell>
          <cell r="G137" t="str">
            <v>Расход</v>
          </cell>
          <cell r="H137">
            <v>80</v>
          </cell>
        </row>
        <row r="138">
          <cell r="E138" t="str">
            <v>Азопирам набор реагентов</v>
          </cell>
          <cell r="G138" t="str">
            <v>Расход</v>
          </cell>
          <cell r="H138">
            <v>2</v>
          </cell>
        </row>
        <row r="139">
          <cell r="E139" t="str">
            <v>Вата мед. нестерильная 100 гр/уп</v>
          </cell>
          <cell r="G139" t="str">
            <v>Расход</v>
          </cell>
          <cell r="H139">
            <v>4</v>
          </cell>
        </row>
        <row r="140">
          <cell r="E140" t="str">
            <v>Мыло "Антибактериальное" 1л</v>
          </cell>
          <cell r="G140" t="str">
            <v>Расход</v>
          </cell>
          <cell r="H140">
            <v>2</v>
          </cell>
        </row>
        <row r="141">
          <cell r="E141" t="str">
            <v>Продез д.с. 1л</v>
          </cell>
          <cell r="G141" t="str">
            <v>Расход</v>
          </cell>
          <cell r="H141">
            <v>4</v>
          </cell>
        </row>
        <row r="142">
          <cell r="E142" t="str">
            <v>Дезариус-актив д.с.с моющ. 1.0</v>
          </cell>
          <cell r="G142" t="str">
            <v>Расход</v>
          </cell>
          <cell r="H142">
            <v>1</v>
          </cell>
        </row>
        <row r="143">
          <cell r="E143" t="str">
            <v>Дезариус д.с. С моющ. 1л</v>
          </cell>
          <cell r="G143" t="str">
            <v>Расход</v>
          </cell>
          <cell r="H143">
            <v>1</v>
          </cell>
        </row>
        <row r="144">
          <cell r="E144" t="str">
            <v>Дезариус спрей д/экстр. 1.0 л</v>
          </cell>
          <cell r="G144" t="str">
            <v>Расход</v>
          </cell>
          <cell r="H144">
            <v>2</v>
          </cell>
        </row>
        <row r="145">
          <cell r="E145" t="str">
            <v>Септоцид Р плюс 1л л.с.</v>
          </cell>
          <cell r="G145" t="str">
            <v>Расход</v>
          </cell>
          <cell r="H145">
            <v>2</v>
          </cell>
        </row>
        <row r="146">
          <cell r="E146" t="str">
            <v>Бинт  мед.х/б, (140*7) н/ст</v>
          </cell>
          <cell r="G146" t="str">
            <v>Расход</v>
          </cell>
          <cell r="H146">
            <v>1</v>
          </cell>
        </row>
        <row r="147">
          <cell r="E147" t="str">
            <v>Лента диаграммная рул. 145*30</v>
          </cell>
          <cell r="G147" t="str">
            <v>Приход</v>
          </cell>
          <cell r="H147">
            <v>80</v>
          </cell>
        </row>
        <row r="148">
          <cell r="E148" t="str">
            <v>Детеринокс минус 20</v>
          </cell>
          <cell r="G148" t="str">
            <v>Приход</v>
          </cell>
          <cell r="H148">
            <v>10</v>
          </cell>
        </row>
        <row r="149">
          <cell r="E149" t="str">
            <v>Неохлор 20</v>
          </cell>
          <cell r="G149" t="str">
            <v>Приход</v>
          </cell>
          <cell r="H149">
            <v>10</v>
          </cell>
        </row>
        <row r="150">
          <cell r="E150" t="str">
            <v>Перчатки нитриловые нестер. 200/уп</v>
          </cell>
          <cell r="G150" t="str">
            <v>Расход</v>
          </cell>
          <cell r="H150">
            <v>200</v>
          </cell>
        </row>
        <row r="151">
          <cell r="E151" t="str">
            <v>Вата мед. нестерильная 250 гр/уп</v>
          </cell>
          <cell r="G151" t="str">
            <v>Расход</v>
          </cell>
          <cell r="H151">
            <v>16</v>
          </cell>
        </row>
        <row r="152">
          <cell r="E152" t="str">
            <v>Шпатели мед. дерев. однораз. уп/100 шт</v>
          </cell>
          <cell r="G152" t="str">
            <v>Расход</v>
          </cell>
          <cell r="H152">
            <v>200</v>
          </cell>
        </row>
        <row r="153">
          <cell r="E153" t="str">
            <v>Спирт этиловый 96.5% - 1000гр</v>
          </cell>
          <cell r="G153" t="str">
            <v>Расход</v>
          </cell>
          <cell r="H153">
            <v>80</v>
          </cell>
        </row>
        <row r="154">
          <cell r="E154" t="str">
            <v>Неохлор 20</v>
          </cell>
          <cell r="G154" t="str">
            <v>Расход</v>
          </cell>
          <cell r="H154">
            <v>4</v>
          </cell>
        </row>
        <row r="155">
          <cell r="E155" t="str">
            <v>Детеринокс минус 20</v>
          </cell>
          <cell r="G155" t="str">
            <v>Расход</v>
          </cell>
          <cell r="H155">
            <v>4</v>
          </cell>
        </row>
        <row r="156">
          <cell r="E156" t="str">
            <v>Райнер ЭКО 1л</v>
          </cell>
          <cell r="G156" t="str">
            <v>Расход</v>
          </cell>
          <cell r="H156">
            <v>4</v>
          </cell>
        </row>
        <row r="157">
          <cell r="E157" t="str">
            <v>Этанол антисептический 70%-1л</v>
          </cell>
          <cell r="G157" t="str">
            <v>Расход</v>
          </cell>
          <cell r="H157">
            <v>3</v>
          </cell>
        </row>
        <row r="158">
          <cell r="E158" t="str">
            <v>Иглы ст. (G) 23:(0.6*30) (уп/100шт)</v>
          </cell>
          <cell r="G158" t="str">
            <v>Расход</v>
          </cell>
          <cell r="H158">
            <v>200</v>
          </cell>
        </row>
        <row r="159">
          <cell r="E159" t="str">
            <v>Мыло "Антибактериальное" 1л</v>
          </cell>
          <cell r="G159" t="str">
            <v>Расход</v>
          </cell>
          <cell r="H159">
            <v>1</v>
          </cell>
        </row>
        <row r="160">
          <cell r="E160" t="str">
            <v>Шприцы инъекц. однор. 5Б "Луер"</v>
          </cell>
          <cell r="G160" t="str">
            <v>Расход</v>
          </cell>
          <cell r="H160">
            <v>180</v>
          </cell>
        </row>
        <row r="161">
          <cell r="E161" t="str">
            <v>Иглы ст. (G) 22:(0.7*30) (уп/100шт)</v>
          </cell>
          <cell r="G161" t="str">
            <v>Расход</v>
          </cell>
          <cell r="H161">
            <v>1000</v>
          </cell>
        </row>
        <row r="162">
          <cell r="E162" t="str">
            <v>Пробирка для быст. пол. сыворотки</v>
          </cell>
          <cell r="G162" t="str">
            <v>Приход</v>
          </cell>
          <cell r="H162">
            <v>200</v>
          </cell>
        </row>
        <row r="163">
          <cell r="E163" t="str">
            <v>Бахилы "Стандарт" син. Уп/100шт</v>
          </cell>
          <cell r="G163" t="str">
            <v>Приход</v>
          </cell>
          <cell r="H163">
            <v>30</v>
          </cell>
        </row>
        <row r="164">
          <cell r="E164" t="str">
            <v>Маска мед. нестер. (уп/50шт)</v>
          </cell>
          <cell r="G164" t="str">
            <v>Приход</v>
          </cell>
          <cell r="H164">
            <v>80</v>
          </cell>
        </row>
        <row r="165">
          <cell r="E165" t="str">
            <v>Бриллиант.зел 10 мг/мл-30 мл</v>
          </cell>
          <cell r="G165" t="str">
            <v>Приход</v>
          </cell>
          <cell r="H165">
            <v>20</v>
          </cell>
        </row>
        <row r="166">
          <cell r="E166" t="str">
            <v>Нифуроксазид 100мг №30</v>
          </cell>
          <cell r="G166" t="str">
            <v>Приход</v>
          </cell>
          <cell r="H166">
            <v>30</v>
          </cell>
        </row>
        <row r="167">
          <cell r="E167" t="str">
            <v xml:space="preserve">Стрептоцид мазь 100мг/г-25г </v>
          </cell>
          <cell r="G167" t="str">
            <v>Приход</v>
          </cell>
          <cell r="H167">
            <v>30</v>
          </cell>
        </row>
        <row r="168">
          <cell r="E168" t="str">
            <v>Адреналин р-р  1.82мг/мл-1.0</v>
          </cell>
          <cell r="G168" t="str">
            <v>Приход</v>
          </cell>
          <cell r="H168">
            <v>10</v>
          </cell>
        </row>
        <row r="169">
          <cell r="E169" t="str">
            <v>Магния сульфат р-р 250 мг/мл-5.0 № 10</v>
          </cell>
          <cell r="G169" t="str">
            <v>Приход</v>
          </cell>
          <cell r="H169">
            <v>2</v>
          </cell>
        </row>
        <row r="170">
          <cell r="E170" t="str">
            <v>Борная кислота р-р спирт.30 мг/мл-10</v>
          </cell>
          <cell r="G170" t="str">
            <v>Приход</v>
          </cell>
          <cell r="H170">
            <v>10</v>
          </cell>
        </row>
        <row r="171">
          <cell r="E171" t="str">
            <v>Дротаверин 40мг № 20</v>
          </cell>
          <cell r="G171" t="str">
            <v>Приход</v>
          </cell>
          <cell r="H171">
            <v>40</v>
          </cell>
        </row>
        <row r="172">
          <cell r="E172" t="str">
            <v>Лидокаин  спрей 10%-38г</v>
          </cell>
          <cell r="G172" t="str">
            <v>Приход</v>
          </cell>
          <cell r="H172">
            <v>20</v>
          </cell>
        </row>
        <row r="173">
          <cell r="E173" t="str">
            <v>Перекись водорода 30 мг/мл-100 мл</v>
          </cell>
          <cell r="G173" t="str">
            <v>Приход</v>
          </cell>
          <cell r="H173">
            <v>75</v>
          </cell>
        </row>
        <row r="174">
          <cell r="E174" t="str">
            <v>Перметрин спрей 0.5%-50г</v>
          </cell>
          <cell r="G174" t="str">
            <v>Приход</v>
          </cell>
          <cell r="H174">
            <v>10</v>
          </cell>
        </row>
        <row r="175">
          <cell r="E175" t="str">
            <v>Септефрил таб. 0.2 мг №50</v>
          </cell>
          <cell r="G175" t="str">
            <v>Приход</v>
          </cell>
          <cell r="H175">
            <v>40</v>
          </cell>
        </row>
        <row r="176">
          <cell r="E176" t="str">
            <v>Будесонид аэрозоль 100мкг/200доз</v>
          </cell>
          <cell r="G176" t="str">
            <v>Приход</v>
          </cell>
          <cell r="H176">
            <v>6</v>
          </cell>
        </row>
        <row r="177">
          <cell r="E177" t="str">
            <v>Нафазолин капли в нос 0.05%-10мл</v>
          </cell>
          <cell r="G177" t="str">
            <v>Приход</v>
          </cell>
          <cell r="H177">
            <v>10</v>
          </cell>
        </row>
        <row r="178">
          <cell r="E178" t="str">
            <v>Уголь активированный 250 мг №30</v>
          </cell>
          <cell r="G178" t="str">
            <v>Приход</v>
          </cell>
          <cell r="H178">
            <v>3</v>
          </cell>
        </row>
        <row r="179">
          <cell r="E179" t="str">
            <v>Эуфиллин таб. 150мг №30</v>
          </cell>
          <cell r="G179" t="str">
            <v>Приход</v>
          </cell>
          <cell r="H179">
            <v>2</v>
          </cell>
        </row>
        <row r="180">
          <cell r="E180" t="str">
            <v>Синтомицин мазь 50мг/г-30г</v>
          </cell>
          <cell r="G180" t="str">
            <v>Приход</v>
          </cell>
          <cell r="H180">
            <v>30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id="1" name="Товар" displayName="Товар" ref="A1:D257" totalsRowShown="0">
  <autoFilter ref="A1:D257"/>
  <tableColumns count="4">
    <tableColumn id="1" name="Наименование"/>
    <tableColumn id="2" name="ед.изм"/>
    <tableColumn id="3" name="Цены"/>
    <tableColumn id="4" name="Срок годн." dataDxfId="2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Таблица3" displayName="Таблица3" ref="A1:H257" totalsRowShown="0">
  <autoFilter ref="A1:H257"/>
  <tableColumns count="8">
    <tableColumn id="1" name="Наименование">
      <calculatedColumnFormula>[1]!Товар[[#This Row],[Наименование]]</calculatedColumnFormula>
    </tableColumn>
    <tableColumn id="2" name="Приход">
      <calculatedColumnFormula>SUMPRODUCT([1]Движение!$H$5:$H$710*([1]Движение!$E$5:$E$710=A2)*([1]Движение!$G$5:$G$710="Приход"))</calculatedColumnFormula>
    </tableColumn>
    <tableColumn id="3" name="Расход">
      <calculatedColumnFormula>SUMPRODUCT([1]Движение!$H$5:$H$710*([1]Движение!$E$5:$E$710=A2)*([1]Движение!$G$5:$G$710="Расход"))</calculatedColumnFormula>
    </tableColumn>
    <tableColumn id="4" name="Остаток">
      <calculatedColumnFormula>B2-C2</calculatedColumnFormula>
    </tableColumn>
    <tableColumn id="5" name="Приход2">
      <calculatedColumnFormula>SUMPRODUCT([1]Октябрь!$H$3:$H$545*([1]Октябрь!$E$3:$E$545=A2)*([1]Октябрь!$G$3:$G$545="Приход"))</calculatedColumnFormula>
    </tableColumn>
    <tableColumn id="6" name="Расход3">
      <calculatedColumnFormula>SUMPRODUCT([1]Октябрь!$H$3:$H$545*([1]Октябрь!$E$3:$E$545=A2)*([1]Октябрь!$G$3:$G$545="Расход"))</calculatedColumnFormula>
    </tableColumn>
    <tableColumn id="7" name="Остаток4">
      <calculatedColumnFormula>E2-F2+D2</calculatedColumnFormula>
    </tableColumn>
    <tableColumn id="8" name="Столбец5" dataDxfId="26">
      <calculatedColumnFormula>IF(ISNA(VLOOKUP(Таблица3[Наименование],Товар[],4,0)),"",VLOOKUP(Таблица3[Наименование],Товар[],4,0))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7"/>
  <sheetViews>
    <sheetView workbookViewId="0">
      <selection activeCell="D29" sqref="D29"/>
    </sheetView>
  </sheetViews>
  <sheetFormatPr defaultRowHeight="15" x14ac:dyDescent="0.25"/>
  <cols>
    <col min="1" max="1" width="35.140625" customWidth="1"/>
    <col min="4" max="4" width="12.2851562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 t="s">
        <v>5</v>
      </c>
      <c r="C2">
        <v>3.4</v>
      </c>
      <c r="D2" s="1">
        <v>44378</v>
      </c>
    </row>
    <row r="3" spans="1:4" x14ac:dyDescent="0.25">
      <c r="A3" t="s">
        <v>6</v>
      </c>
      <c r="B3" t="s">
        <v>7</v>
      </c>
      <c r="C3">
        <v>2.54</v>
      </c>
      <c r="D3" s="1">
        <v>44166</v>
      </c>
    </row>
    <row r="4" spans="1:4" x14ac:dyDescent="0.25">
      <c r="A4" t="s">
        <v>8</v>
      </c>
      <c r="B4" t="s">
        <v>9</v>
      </c>
      <c r="C4">
        <v>5.99</v>
      </c>
      <c r="D4" s="1">
        <v>45658</v>
      </c>
    </row>
    <row r="5" spans="1:4" x14ac:dyDescent="0.25">
      <c r="A5" t="s">
        <v>10</v>
      </c>
      <c r="B5" t="s">
        <v>5</v>
      </c>
      <c r="C5">
        <v>1.76</v>
      </c>
      <c r="D5" s="1">
        <v>45323</v>
      </c>
    </row>
    <row r="6" spans="1:4" x14ac:dyDescent="0.25">
      <c r="A6" t="s">
        <v>11</v>
      </c>
      <c r="B6" t="s">
        <v>12</v>
      </c>
      <c r="C6">
        <v>0.71</v>
      </c>
      <c r="D6" s="1">
        <v>45261</v>
      </c>
    </row>
    <row r="7" spans="1:4" x14ac:dyDescent="0.25">
      <c r="A7" t="s">
        <v>13</v>
      </c>
      <c r="B7" t="s">
        <v>5</v>
      </c>
      <c r="C7">
        <v>3.99</v>
      </c>
      <c r="D7" s="1">
        <v>44682</v>
      </c>
    </row>
    <row r="8" spans="1:4" x14ac:dyDescent="0.25">
      <c r="A8" t="s">
        <v>14</v>
      </c>
      <c r="B8" t="s">
        <v>12</v>
      </c>
      <c r="C8">
        <v>4.66</v>
      </c>
      <c r="D8" s="1">
        <v>45292</v>
      </c>
    </row>
    <row r="9" spans="1:4" x14ac:dyDescent="0.25">
      <c r="A9" t="s">
        <v>15</v>
      </c>
      <c r="B9" t="s">
        <v>5</v>
      </c>
      <c r="C9">
        <v>1.42</v>
      </c>
      <c r="D9" s="1">
        <v>44348</v>
      </c>
    </row>
    <row r="10" spans="1:4" x14ac:dyDescent="0.25">
      <c r="A10" t="s">
        <v>16</v>
      </c>
      <c r="B10" t="s">
        <v>17</v>
      </c>
      <c r="C10">
        <v>115</v>
      </c>
      <c r="D10" s="1">
        <v>47484</v>
      </c>
    </row>
    <row r="11" spans="1:4" x14ac:dyDescent="0.25">
      <c r="A11" t="s">
        <v>18</v>
      </c>
      <c r="B11" t="s">
        <v>12</v>
      </c>
      <c r="C11">
        <v>7.87</v>
      </c>
      <c r="D11" s="1">
        <v>45505</v>
      </c>
    </row>
    <row r="12" spans="1:4" x14ac:dyDescent="0.25">
      <c r="A12" t="s">
        <v>19</v>
      </c>
      <c r="B12" t="s">
        <v>12</v>
      </c>
      <c r="C12">
        <v>1.82</v>
      </c>
      <c r="D12" s="1">
        <v>44348</v>
      </c>
    </row>
    <row r="13" spans="1:4" x14ac:dyDescent="0.25">
      <c r="A13" t="s">
        <v>20</v>
      </c>
      <c r="B13" t="s">
        <v>12</v>
      </c>
      <c r="C13">
        <v>1.93</v>
      </c>
      <c r="D13" s="1"/>
    </row>
    <row r="14" spans="1:4" x14ac:dyDescent="0.25">
      <c r="A14" t="s">
        <v>21</v>
      </c>
      <c r="B14" t="s">
        <v>9</v>
      </c>
      <c r="C14">
        <v>11.06</v>
      </c>
      <c r="D14" s="1">
        <v>44713</v>
      </c>
    </row>
    <row r="15" spans="1:4" x14ac:dyDescent="0.25">
      <c r="A15" t="s">
        <v>22</v>
      </c>
      <c r="B15" t="s">
        <v>9</v>
      </c>
      <c r="C15">
        <v>16.32</v>
      </c>
      <c r="D15" s="1"/>
    </row>
    <row r="16" spans="1:4" x14ac:dyDescent="0.25">
      <c r="A16" t="s">
        <v>23</v>
      </c>
      <c r="B16" t="s">
        <v>17</v>
      </c>
      <c r="C16">
        <v>0.49</v>
      </c>
      <c r="D16" s="1">
        <v>45413</v>
      </c>
    </row>
    <row r="17" spans="1:4" x14ac:dyDescent="0.25">
      <c r="A17" t="s">
        <v>24</v>
      </c>
      <c r="B17" t="s">
        <v>17</v>
      </c>
      <c r="C17">
        <v>0.59</v>
      </c>
      <c r="D17" s="1">
        <v>45444</v>
      </c>
    </row>
    <row r="18" spans="1:4" x14ac:dyDescent="0.25">
      <c r="A18" t="s">
        <v>25</v>
      </c>
      <c r="B18" t="s">
        <v>17</v>
      </c>
      <c r="C18">
        <v>0.37</v>
      </c>
      <c r="D18" s="1">
        <v>45261</v>
      </c>
    </row>
    <row r="19" spans="1:4" x14ac:dyDescent="0.25">
      <c r="A19" t="s">
        <v>26</v>
      </c>
      <c r="B19" t="s">
        <v>17</v>
      </c>
      <c r="C19">
        <v>1.65</v>
      </c>
      <c r="D19" s="1">
        <v>45261</v>
      </c>
    </row>
    <row r="20" spans="1:4" x14ac:dyDescent="0.25">
      <c r="A20" t="s">
        <v>27</v>
      </c>
      <c r="B20" t="s">
        <v>9</v>
      </c>
      <c r="C20">
        <v>1.1100000000000001</v>
      </c>
      <c r="D20" s="1">
        <v>44682</v>
      </c>
    </row>
    <row r="21" spans="1:4" x14ac:dyDescent="0.25">
      <c r="A21" t="s">
        <v>28</v>
      </c>
      <c r="B21" t="s">
        <v>29</v>
      </c>
      <c r="C21">
        <v>0.33</v>
      </c>
      <c r="D21" s="1"/>
    </row>
    <row r="22" spans="1:4" x14ac:dyDescent="0.25">
      <c r="A22" t="s">
        <v>30</v>
      </c>
      <c r="B22" t="s">
        <v>9</v>
      </c>
      <c r="C22">
        <v>1.05</v>
      </c>
      <c r="D22" s="1">
        <v>44713</v>
      </c>
    </row>
    <row r="23" spans="1:4" x14ac:dyDescent="0.25">
      <c r="A23" t="s">
        <v>31</v>
      </c>
      <c r="B23" t="s">
        <v>9</v>
      </c>
      <c r="C23">
        <v>13.89</v>
      </c>
      <c r="D23" s="1">
        <v>43831</v>
      </c>
    </row>
    <row r="24" spans="1:4" x14ac:dyDescent="0.25">
      <c r="A24" t="s">
        <v>32</v>
      </c>
      <c r="B24" t="s">
        <v>9</v>
      </c>
      <c r="C24">
        <v>25.92</v>
      </c>
      <c r="D24" s="1">
        <v>44105</v>
      </c>
    </row>
    <row r="25" spans="1:4" x14ac:dyDescent="0.25">
      <c r="A25" t="s">
        <v>33</v>
      </c>
      <c r="B25" t="s">
        <v>12</v>
      </c>
      <c r="C25">
        <v>16.655999999999999</v>
      </c>
      <c r="D25" s="1">
        <v>47119</v>
      </c>
    </row>
    <row r="26" spans="1:4" x14ac:dyDescent="0.25">
      <c r="A26" t="s">
        <v>34</v>
      </c>
      <c r="B26" t="s">
        <v>12</v>
      </c>
      <c r="C26">
        <v>13.14</v>
      </c>
      <c r="D26" s="1">
        <v>47119</v>
      </c>
    </row>
    <row r="27" spans="1:4" x14ac:dyDescent="0.25">
      <c r="A27" t="s">
        <v>35</v>
      </c>
      <c r="B27" t="s">
        <v>12</v>
      </c>
      <c r="C27">
        <v>35.4</v>
      </c>
      <c r="D27" s="1">
        <v>47119</v>
      </c>
    </row>
    <row r="28" spans="1:4" x14ac:dyDescent="0.25">
      <c r="A28" t="s">
        <v>36</v>
      </c>
      <c r="B28" t="s">
        <v>12</v>
      </c>
      <c r="C28">
        <v>46.512</v>
      </c>
      <c r="D28" s="1">
        <v>47119</v>
      </c>
    </row>
    <row r="29" spans="1:4" x14ac:dyDescent="0.25">
      <c r="A29" t="s">
        <v>37</v>
      </c>
      <c r="B29" t="s">
        <v>9</v>
      </c>
      <c r="C29">
        <v>1.57</v>
      </c>
      <c r="D29" s="1">
        <v>45017</v>
      </c>
    </row>
    <row r="30" spans="1:4" x14ac:dyDescent="0.25">
      <c r="A30" t="s">
        <v>38</v>
      </c>
      <c r="B30" t="s">
        <v>12</v>
      </c>
      <c r="C30">
        <v>18</v>
      </c>
      <c r="D30" s="1"/>
    </row>
    <row r="31" spans="1:4" x14ac:dyDescent="0.25">
      <c r="A31" t="s">
        <v>39</v>
      </c>
      <c r="B31" t="s">
        <v>12</v>
      </c>
      <c r="C31">
        <v>15</v>
      </c>
      <c r="D31" s="1"/>
    </row>
    <row r="32" spans="1:4" x14ac:dyDescent="0.25">
      <c r="A32" t="s">
        <v>40</v>
      </c>
      <c r="B32" t="s">
        <v>9</v>
      </c>
      <c r="C32">
        <v>0.72</v>
      </c>
      <c r="D32" s="1"/>
    </row>
    <row r="33" spans="1:4" x14ac:dyDescent="0.25">
      <c r="A33" t="s">
        <v>41</v>
      </c>
      <c r="B33" t="s">
        <v>9</v>
      </c>
      <c r="C33">
        <v>0.61</v>
      </c>
      <c r="D33" s="1"/>
    </row>
    <row r="34" spans="1:4" x14ac:dyDescent="0.25">
      <c r="A34" t="s">
        <v>42</v>
      </c>
      <c r="B34" t="s">
        <v>12</v>
      </c>
      <c r="C34">
        <v>0.32</v>
      </c>
      <c r="D34" s="1"/>
    </row>
    <row r="35" spans="1:4" x14ac:dyDescent="0.25">
      <c r="A35" t="s">
        <v>43</v>
      </c>
      <c r="B35" t="s">
        <v>12</v>
      </c>
      <c r="C35">
        <v>0.25</v>
      </c>
      <c r="D35" s="1"/>
    </row>
    <row r="36" spans="1:4" x14ac:dyDescent="0.25">
      <c r="A36" t="s">
        <v>44</v>
      </c>
      <c r="B36" t="s">
        <v>12</v>
      </c>
      <c r="C36">
        <v>4.4800000000000004</v>
      </c>
      <c r="D36" s="1"/>
    </row>
    <row r="37" spans="1:4" x14ac:dyDescent="0.25">
      <c r="A37" t="s">
        <v>45</v>
      </c>
      <c r="B37" t="s">
        <v>12</v>
      </c>
      <c r="C37">
        <v>16.78</v>
      </c>
      <c r="D37" s="1"/>
    </row>
    <row r="38" spans="1:4" x14ac:dyDescent="0.25">
      <c r="A38" t="s">
        <v>46</v>
      </c>
      <c r="B38" t="s">
        <v>17</v>
      </c>
      <c r="C38">
        <v>539.34</v>
      </c>
      <c r="D38" s="1"/>
    </row>
    <row r="39" spans="1:4" x14ac:dyDescent="0.25">
      <c r="A39" t="s">
        <v>47</v>
      </c>
      <c r="B39" t="s">
        <v>17</v>
      </c>
      <c r="C39">
        <v>591.6</v>
      </c>
      <c r="D39" s="1"/>
    </row>
    <row r="40" spans="1:4" x14ac:dyDescent="0.25">
      <c r="A40" t="s">
        <v>48</v>
      </c>
      <c r="B40" t="s">
        <v>49</v>
      </c>
      <c r="C40">
        <v>1.66</v>
      </c>
      <c r="D40" s="1"/>
    </row>
    <row r="41" spans="1:4" x14ac:dyDescent="0.25">
      <c r="A41" t="s">
        <v>50</v>
      </c>
      <c r="B41" t="s">
        <v>51</v>
      </c>
      <c r="C41">
        <v>25.1</v>
      </c>
      <c r="D41" s="1"/>
    </row>
    <row r="42" spans="1:4" x14ac:dyDescent="0.25">
      <c r="A42" t="s">
        <v>52</v>
      </c>
      <c r="B42" t="s">
        <v>17</v>
      </c>
      <c r="C42">
        <v>1.2</v>
      </c>
      <c r="D42" s="1"/>
    </row>
    <row r="43" spans="1:4" x14ac:dyDescent="0.25">
      <c r="A43" t="s">
        <v>53</v>
      </c>
      <c r="B43" t="s">
        <v>12</v>
      </c>
      <c r="C43">
        <v>1.67</v>
      </c>
      <c r="D43" s="1"/>
    </row>
    <row r="44" spans="1:4" x14ac:dyDescent="0.25">
      <c r="A44" t="s">
        <v>54</v>
      </c>
      <c r="B44" t="s">
        <v>9</v>
      </c>
      <c r="C44">
        <v>18.34</v>
      </c>
      <c r="D44" s="1"/>
    </row>
    <row r="45" spans="1:4" x14ac:dyDescent="0.25">
      <c r="A45" t="s">
        <v>55</v>
      </c>
      <c r="B45" t="s">
        <v>9</v>
      </c>
      <c r="C45">
        <v>1.67</v>
      </c>
      <c r="D45" s="1"/>
    </row>
    <row r="46" spans="1:4" x14ac:dyDescent="0.25">
      <c r="A46" t="s">
        <v>56</v>
      </c>
      <c r="B46" t="s">
        <v>12</v>
      </c>
      <c r="C46">
        <v>15.4</v>
      </c>
      <c r="D46" s="1"/>
    </row>
    <row r="47" spans="1:4" x14ac:dyDescent="0.25">
      <c r="A47" t="s">
        <v>57</v>
      </c>
      <c r="B47" t="s">
        <v>17</v>
      </c>
      <c r="C47">
        <v>9.58</v>
      </c>
      <c r="D47" s="1"/>
    </row>
    <row r="48" spans="1:4" x14ac:dyDescent="0.25">
      <c r="A48" t="s">
        <v>58</v>
      </c>
      <c r="B48" t="s">
        <v>17</v>
      </c>
      <c r="C48">
        <v>9.58</v>
      </c>
      <c r="D48" s="1"/>
    </row>
    <row r="49" spans="1:4" x14ac:dyDescent="0.25">
      <c r="A49" t="s">
        <v>59</v>
      </c>
      <c r="B49" t="s">
        <v>60</v>
      </c>
      <c r="D49" s="1"/>
    </row>
    <row r="50" spans="1:4" x14ac:dyDescent="0.25">
      <c r="A50" t="s">
        <v>61</v>
      </c>
      <c r="B50" t="s">
        <v>12</v>
      </c>
      <c r="C50">
        <v>6.17</v>
      </c>
      <c r="D50" s="1"/>
    </row>
    <row r="51" spans="1:4" x14ac:dyDescent="0.25">
      <c r="A51" t="s">
        <v>62</v>
      </c>
      <c r="B51" t="s">
        <v>12</v>
      </c>
      <c r="C51">
        <v>3.19</v>
      </c>
      <c r="D51" s="1"/>
    </row>
    <row r="52" spans="1:4" x14ac:dyDescent="0.25">
      <c r="A52" t="s">
        <v>63</v>
      </c>
      <c r="B52" t="s">
        <v>9</v>
      </c>
      <c r="C52">
        <v>22.28</v>
      </c>
      <c r="D52" s="1"/>
    </row>
    <row r="53" spans="1:4" x14ac:dyDescent="0.25">
      <c r="A53" t="s">
        <v>64</v>
      </c>
      <c r="B53" t="s">
        <v>9</v>
      </c>
      <c r="C53">
        <v>3.85</v>
      </c>
      <c r="D53" s="1"/>
    </row>
    <row r="54" spans="1:4" x14ac:dyDescent="0.25">
      <c r="A54" t="s">
        <v>65</v>
      </c>
      <c r="B54" t="s">
        <v>17</v>
      </c>
      <c r="C54">
        <v>4.55</v>
      </c>
      <c r="D54" s="1"/>
    </row>
    <row r="55" spans="1:4" x14ac:dyDescent="0.25">
      <c r="A55" t="s">
        <v>66</v>
      </c>
      <c r="B55" t="s">
        <v>9</v>
      </c>
      <c r="C55">
        <v>8.93</v>
      </c>
      <c r="D55" s="1"/>
    </row>
    <row r="56" spans="1:4" x14ac:dyDescent="0.25">
      <c r="A56" t="s">
        <v>67</v>
      </c>
      <c r="B56" t="s">
        <v>9</v>
      </c>
      <c r="C56">
        <v>5.6</v>
      </c>
      <c r="D56" s="1"/>
    </row>
    <row r="57" spans="1:4" x14ac:dyDescent="0.25">
      <c r="A57" t="s">
        <v>68</v>
      </c>
      <c r="B57" t="s">
        <v>9</v>
      </c>
      <c r="D57" s="1"/>
    </row>
    <row r="58" spans="1:4" x14ac:dyDescent="0.25">
      <c r="A58" t="s">
        <v>69</v>
      </c>
      <c r="B58" t="s">
        <v>9</v>
      </c>
      <c r="C58">
        <v>2.8</v>
      </c>
      <c r="D58" s="1"/>
    </row>
    <row r="59" spans="1:4" x14ac:dyDescent="0.25">
      <c r="A59" t="s">
        <v>70</v>
      </c>
      <c r="B59" t="s">
        <v>71</v>
      </c>
      <c r="C59">
        <v>8.9</v>
      </c>
      <c r="D59" s="1"/>
    </row>
    <row r="60" spans="1:4" x14ac:dyDescent="0.25">
      <c r="A60" t="s">
        <v>72</v>
      </c>
      <c r="B60" t="s">
        <v>12</v>
      </c>
      <c r="C60">
        <v>3.74</v>
      </c>
      <c r="D60" s="1"/>
    </row>
    <row r="61" spans="1:4" x14ac:dyDescent="0.25">
      <c r="A61" t="s">
        <v>73</v>
      </c>
      <c r="B61" t="s">
        <v>9</v>
      </c>
      <c r="C61">
        <v>1.87</v>
      </c>
      <c r="D61" s="1"/>
    </row>
    <row r="62" spans="1:4" x14ac:dyDescent="0.25">
      <c r="A62" t="s">
        <v>74</v>
      </c>
      <c r="B62" t="s">
        <v>5</v>
      </c>
      <c r="D62" s="1"/>
    </row>
    <row r="63" spans="1:4" x14ac:dyDescent="0.25">
      <c r="A63" t="s">
        <v>75</v>
      </c>
      <c r="B63" t="s">
        <v>5</v>
      </c>
      <c r="C63">
        <v>3.37</v>
      </c>
      <c r="D63" s="1"/>
    </row>
    <row r="64" spans="1:4" x14ac:dyDescent="0.25">
      <c r="A64" t="s">
        <v>76</v>
      </c>
      <c r="B64" t="s">
        <v>5</v>
      </c>
      <c r="C64">
        <v>1.63</v>
      </c>
      <c r="D64" s="1"/>
    </row>
    <row r="65" spans="1:4" x14ac:dyDescent="0.25">
      <c r="A65" t="s">
        <v>77</v>
      </c>
      <c r="B65" t="s">
        <v>9</v>
      </c>
      <c r="C65">
        <v>2.35</v>
      </c>
      <c r="D65" s="1"/>
    </row>
    <row r="66" spans="1:4" x14ac:dyDescent="0.25">
      <c r="A66" t="s">
        <v>78</v>
      </c>
      <c r="B66" t="s">
        <v>12</v>
      </c>
      <c r="C66">
        <v>1.47</v>
      </c>
      <c r="D66" s="1"/>
    </row>
    <row r="67" spans="1:4" x14ac:dyDescent="0.25">
      <c r="A67" t="s">
        <v>79</v>
      </c>
      <c r="B67" t="s">
        <v>5</v>
      </c>
      <c r="C67">
        <v>1.46</v>
      </c>
      <c r="D67" s="1"/>
    </row>
    <row r="68" spans="1:4" x14ac:dyDescent="0.25">
      <c r="A68" t="s">
        <v>80</v>
      </c>
      <c r="B68" t="s">
        <v>12</v>
      </c>
      <c r="C68">
        <v>1.0900000000000001</v>
      </c>
      <c r="D68" s="1">
        <v>44743</v>
      </c>
    </row>
    <row r="69" spans="1:4" x14ac:dyDescent="0.25">
      <c r="A69" t="s">
        <v>81</v>
      </c>
      <c r="B69" t="s">
        <v>17</v>
      </c>
      <c r="C69">
        <v>3.75</v>
      </c>
      <c r="D69" s="1"/>
    </row>
    <row r="70" spans="1:4" x14ac:dyDescent="0.25">
      <c r="A70" t="s">
        <v>82</v>
      </c>
      <c r="B70" t="s">
        <v>12</v>
      </c>
      <c r="C70">
        <v>1.04</v>
      </c>
      <c r="D70" s="1"/>
    </row>
    <row r="71" spans="1:4" x14ac:dyDescent="0.25">
      <c r="A71" t="s">
        <v>83</v>
      </c>
      <c r="B71" t="s">
        <v>12</v>
      </c>
      <c r="C71">
        <v>11.62</v>
      </c>
      <c r="D71" s="1"/>
    </row>
    <row r="72" spans="1:4" x14ac:dyDescent="0.25">
      <c r="A72" t="s">
        <v>84</v>
      </c>
      <c r="B72" t="s">
        <v>12</v>
      </c>
      <c r="C72">
        <v>8.14</v>
      </c>
      <c r="D72" s="1"/>
    </row>
    <row r="73" spans="1:4" x14ac:dyDescent="0.25">
      <c r="A73" t="s">
        <v>85</v>
      </c>
      <c r="B73" t="s">
        <v>12</v>
      </c>
      <c r="D73" s="1"/>
    </row>
    <row r="74" spans="1:4" x14ac:dyDescent="0.25">
      <c r="A74" t="s">
        <v>86</v>
      </c>
      <c r="B74" t="s">
        <v>12</v>
      </c>
      <c r="C74">
        <v>2.31</v>
      </c>
      <c r="D74" s="1"/>
    </row>
    <row r="75" spans="1:4" x14ac:dyDescent="0.25">
      <c r="A75" t="s">
        <v>87</v>
      </c>
      <c r="B75" t="s">
        <v>12</v>
      </c>
      <c r="C75">
        <v>2.97</v>
      </c>
      <c r="D75" s="1"/>
    </row>
    <row r="76" spans="1:4" x14ac:dyDescent="0.25">
      <c r="A76" t="s">
        <v>88</v>
      </c>
      <c r="B76" t="s">
        <v>12</v>
      </c>
      <c r="C76">
        <v>2.4700000000000002</v>
      </c>
      <c r="D76" s="1"/>
    </row>
    <row r="77" spans="1:4" x14ac:dyDescent="0.25">
      <c r="A77" t="s">
        <v>89</v>
      </c>
      <c r="B77" t="s">
        <v>9</v>
      </c>
      <c r="C77">
        <v>14.88</v>
      </c>
      <c r="D77" s="1"/>
    </row>
    <row r="78" spans="1:4" x14ac:dyDescent="0.25">
      <c r="A78" t="s">
        <v>90</v>
      </c>
      <c r="B78" t="s">
        <v>17</v>
      </c>
      <c r="C78">
        <v>57.46</v>
      </c>
      <c r="D78" s="1"/>
    </row>
    <row r="79" spans="1:4" x14ac:dyDescent="0.25">
      <c r="A79" t="s">
        <v>91</v>
      </c>
      <c r="B79" t="s">
        <v>17</v>
      </c>
      <c r="C79">
        <v>9.4499999999999993</v>
      </c>
      <c r="D79" s="1"/>
    </row>
    <row r="80" spans="1:4" x14ac:dyDescent="0.25">
      <c r="A80" t="s">
        <v>92</v>
      </c>
      <c r="B80" t="s">
        <v>17</v>
      </c>
      <c r="C80">
        <v>10.5</v>
      </c>
      <c r="D80" s="1"/>
    </row>
    <row r="81" spans="1:4" x14ac:dyDescent="0.25">
      <c r="A81" t="s">
        <v>93</v>
      </c>
      <c r="B81" t="s">
        <v>7</v>
      </c>
      <c r="C81">
        <v>7</v>
      </c>
      <c r="D81" s="1"/>
    </row>
    <row r="82" spans="1:4" x14ac:dyDescent="0.25">
      <c r="A82" t="s">
        <v>94</v>
      </c>
      <c r="B82" t="s">
        <v>7</v>
      </c>
      <c r="C82">
        <v>10</v>
      </c>
      <c r="D82" s="1"/>
    </row>
    <row r="83" spans="1:4" x14ac:dyDescent="0.25">
      <c r="A83" t="s">
        <v>95</v>
      </c>
      <c r="B83" t="s">
        <v>17</v>
      </c>
      <c r="C83">
        <v>6.6</v>
      </c>
      <c r="D83" s="1"/>
    </row>
    <row r="84" spans="1:4" x14ac:dyDescent="0.25">
      <c r="A84" t="s">
        <v>96</v>
      </c>
      <c r="B84" t="s">
        <v>17</v>
      </c>
      <c r="C84">
        <v>11.4</v>
      </c>
      <c r="D84" s="1"/>
    </row>
    <row r="85" spans="1:4" x14ac:dyDescent="0.25">
      <c r="A85" t="s">
        <v>97</v>
      </c>
      <c r="B85" t="s">
        <v>98</v>
      </c>
      <c r="C85">
        <v>26.71</v>
      </c>
      <c r="D85" s="1"/>
    </row>
    <row r="86" spans="1:4" x14ac:dyDescent="0.25">
      <c r="A86" t="s">
        <v>99</v>
      </c>
      <c r="B86" t="s">
        <v>9</v>
      </c>
      <c r="C86">
        <v>12.48</v>
      </c>
      <c r="D86" s="1"/>
    </row>
    <row r="87" spans="1:4" x14ac:dyDescent="0.25">
      <c r="A87" t="s">
        <v>100</v>
      </c>
      <c r="B87" t="s">
        <v>9</v>
      </c>
      <c r="C87">
        <v>1.01</v>
      </c>
      <c r="D87" s="1"/>
    </row>
    <row r="88" spans="1:4" x14ac:dyDescent="0.25">
      <c r="A88" t="s">
        <v>101</v>
      </c>
      <c r="B88" t="s">
        <v>9</v>
      </c>
      <c r="C88">
        <v>3.86</v>
      </c>
      <c r="D88" s="1"/>
    </row>
    <row r="89" spans="1:4" x14ac:dyDescent="0.25">
      <c r="A89" t="s">
        <v>102</v>
      </c>
      <c r="B89" t="s">
        <v>103</v>
      </c>
      <c r="C89">
        <v>0.53</v>
      </c>
      <c r="D89" s="1"/>
    </row>
    <row r="90" spans="1:4" x14ac:dyDescent="0.25">
      <c r="A90" t="s">
        <v>104</v>
      </c>
      <c r="B90" t="s">
        <v>17</v>
      </c>
      <c r="C90">
        <v>0.33</v>
      </c>
      <c r="D90" s="1"/>
    </row>
    <row r="91" spans="1:4" x14ac:dyDescent="0.25">
      <c r="A91" t="s">
        <v>105</v>
      </c>
      <c r="B91" t="s">
        <v>12</v>
      </c>
      <c r="C91">
        <v>2.72</v>
      </c>
      <c r="D91" s="1"/>
    </row>
    <row r="92" spans="1:4" x14ac:dyDescent="0.25">
      <c r="A92" t="s">
        <v>106</v>
      </c>
      <c r="B92" t="s">
        <v>107</v>
      </c>
      <c r="C92">
        <v>2.69</v>
      </c>
      <c r="D92" s="1"/>
    </row>
    <row r="93" spans="1:4" x14ac:dyDescent="0.25">
      <c r="A93" t="s">
        <v>108</v>
      </c>
      <c r="B93" t="s">
        <v>17</v>
      </c>
      <c r="C93">
        <v>23.35</v>
      </c>
      <c r="D93" s="1"/>
    </row>
    <row r="94" spans="1:4" x14ac:dyDescent="0.25">
      <c r="A94" t="s">
        <v>109</v>
      </c>
      <c r="B94" t="s">
        <v>9</v>
      </c>
      <c r="C94">
        <v>5.15</v>
      </c>
      <c r="D94" s="1"/>
    </row>
    <row r="95" spans="1:4" x14ac:dyDescent="0.25">
      <c r="A95" t="s">
        <v>110</v>
      </c>
      <c r="B95" t="s">
        <v>111</v>
      </c>
      <c r="C95">
        <v>24</v>
      </c>
      <c r="D95" s="1"/>
    </row>
    <row r="96" spans="1:4" x14ac:dyDescent="0.25">
      <c r="A96" t="s">
        <v>112</v>
      </c>
      <c r="B96" t="s">
        <v>17</v>
      </c>
      <c r="C96">
        <v>1.53</v>
      </c>
      <c r="D96" s="1"/>
    </row>
    <row r="97" spans="1:4" x14ac:dyDescent="0.25">
      <c r="A97" t="s">
        <v>113</v>
      </c>
      <c r="B97" t="s">
        <v>17</v>
      </c>
      <c r="C97">
        <v>3.24</v>
      </c>
      <c r="D97" s="1"/>
    </row>
    <row r="98" spans="1:4" x14ac:dyDescent="0.25">
      <c r="A98" t="s">
        <v>114</v>
      </c>
      <c r="B98" t="s">
        <v>17</v>
      </c>
      <c r="C98">
        <v>11.75</v>
      </c>
      <c r="D98" s="1"/>
    </row>
    <row r="99" spans="1:4" x14ac:dyDescent="0.25">
      <c r="A99" t="s">
        <v>115</v>
      </c>
      <c r="B99" t="s">
        <v>17</v>
      </c>
      <c r="C99">
        <v>22.48</v>
      </c>
      <c r="D99" s="1"/>
    </row>
    <row r="100" spans="1:4" x14ac:dyDescent="0.25">
      <c r="A100" t="s">
        <v>116</v>
      </c>
      <c r="B100" t="s">
        <v>17</v>
      </c>
      <c r="C100">
        <v>33.68</v>
      </c>
      <c r="D100" s="1"/>
    </row>
    <row r="101" spans="1:4" x14ac:dyDescent="0.25">
      <c r="A101" t="s">
        <v>117</v>
      </c>
      <c r="B101" t="s">
        <v>17</v>
      </c>
      <c r="C101">
        <v>47.37</v>
      </c>
      <c r="D101" s="1"/>
    </row>
    <row r="102" spans="1:4" x14ac:dyDescent="0.25">
      <c r="A102" t="s">
        <v>118</v>
      </c>
      <c r="B102" t="s">
        <v>17</v>
      </c>
      <c r="C102">
        <v>84</v>
      </c>
      <c r="D102" s="1"/>
    </row>
    <row r="103" spans="1:4" x14ac:dyDescent="0.25">
      <c r="A103" t="s">
        <v>119</v>
      </c>
      <c r="B103" t="s">
        <v>9</v>
      </c>
      <c r="C103">
        <v>0.49</v>
      </c>
      <c r="D103" s="1"/>
    </row>
    <row r="104" spans="1:4" x14ac:dyDescent="0.25">
      <c r="A104" t="s">
        <v>120</v>
      </c>
      <c r="B104" t="s">
        <v>5</v>
      </c>
      <c r="C104">
        <v>5.83</v>
      </c>
      <c r="D104" s="1"/>
    </row>
    <row r="105" spans="1:4" x14ac:dyDescent="0.25">
      <c r="A105" t="s">
        <v>121</v>
      </c>
      <c r="B105" t="s">
        <v>5</v>
      </c>
      <c r="C105">
        <v>2.4900000000000002</v>
      </c>
      <c r="D105" s="1"/>
    </row>
    <row r="106" spans="1:4" x14ac:dyDescent="0.25">
      <c r="A106" t="s">
        <v>122</v>
      </c>
      <c r="B106" t="s">
        <v>9</v>
      </c>
      <c r="D106" s="1"/>
    </row>
    <row r="107" spans="1:4" x14ac:dyDescent="0.25">
      <c r="A107" t="s">
        <v>123</v>
      </c>
      <c r="B107" t="s">
        <v>9</v>
      </c>
      <c r="C107">
        <v>8.5</v>
      </c>
      <c r="D107" s="1"/>
    </row>
    <row r="108" spans="1:4" x14ac:dyDescent="0.25">
      <c r="A108" t="s">
        <v>124</v>
      </c>
      <c r="B108" t="s">
        <v>9</v>
      </c>
      <c r="C108">
        <v>13.96</v>
      </c>
      <c r="D108" s="1"/>
    </row>
    <row r="109" spans="1:4" x14ac:dyDescent="0.25">
      <c r="A109" t="s">
        <v>125</v>
      </c>
      <c r="B109" t="s">
        <v>9</v>
      </c>
      <c r="C109">
        <v>14.11</v>
      </c>
      <c r="D109" s="1"/>
    </row>
    <row r="110" spans="1:4" x14ac:dyDescent="0.25">
      <c r="A110" t="s">
        <v>126</v>
      </c>
      <c r="B110" t="s">
        <v>9</v>
      </c>
      <c r="C110">
        <v>0.94</v>
      </c>
      <c r="D110" s="1"/>
    </row>
    <row r="111" spans="1:4" x14ac:dyDescent="0.25">
      <c r="A111" t="s">
        <v>127</v>
      </c>
      <c r="B111" t="s">
        <v>17</v>
      </c>
      <c r="C111">
        <v>0.22</v>
      </c>
      <c r="D111" s="1"/>
    </row>
    <row r="112" spans="1:4" x14ac:dyDescent="0.25">
      <c r="A112" t="s">
        <v>128</v>
      </c>
      <c r="B112" t="s">
        <v>17</v>
      </c>
      <c r="C112">
        <v>0.47</v>
      </c>
      <c r="D112" s="1"/>
    </row>
    <row r="113" spans="1:4" x14ac:dyDescent="0.25">
      <c r="A113" t="s">
        <v>129</v>
      </c>
      <c r="B113" t="s">
        <v>17</v>
      </c>
      <c r="C113">
        <v>0.47</v>
      </c>
      <c r="D113" s="1"/>
    </row>
    <row r="114" spans="1:4" x14ac:dyDescent="0.25">
      <c r="A114" t="s">
        <v>130</v>
      </c>
      <c r="B114" t="s">
        <v>17</v>
      </c>
      <c r="C114">
        <v>2.4</v>
      </c>
      <c r="D114" s="1"/>
    </row>
    <row r="115" spans="1:4" x14ac:dyDescent="0.25">
      <c r="A115" t="s">
        <v>131</v>
      </c>
      <c r="B115" t="s">
        <v>17</v>
      </c>
      <c r="C115">
        <v>0.17</v>
      </c>
      <c r="D115" s="1"/>
    </row>
    <row r="116" spans="1:4" x14ac:dyDescent="0.25">
      <c r="A116" t="s">
        <v>132</v>
      </c>
      <c r="B116" t="s">
        <v>17</v>
      </c>
      <c r="D116" s="1"/>
    </row>
    <row r="117" spans="1:4" x14ac:dyDescent="0.25">
      <c r="A117" t="s">
        <v>133</v>
      </c>
      <c r="B117" t="s">
        <v>17</v>
      </c>
      <c r="C117">
        <v>0.88</v>
      </c>
      <c r="D117" s="1"/>
    </row>
    <row r="118" spans="1:4" x14ac:dyDescent="0.25">
      <c r="A118" t="s">
        <v>134</v>
      </c>
      <c r="B118" t="s">
        <v>17</v>
      </c>
      <c r="C118">
        <v>1.62</v>
      </c>
      <c r="D118" s="1"/>
    </row>
    <row r="119" spans="1:4" x14ac:dyDescent="0.25">
      <c r="A119" t="s">
        <v>135</v>
      </c>
      <c r="B119" t="s">
        <v>17</v>
      </c>
      <c r="C119">
        <v>1.05</v>
      </c>
      <c r="D119" s="1"/>
    </row>
    <row r="120" spans="1:4" x14ac:dyDescent="0.25">
      <c r="A120" t="s">
        <v>136</v>
      </c>
      <c r="B120" t="s">
        <v>137</v>
      </c>
      <c r="C120">
        <v>2.76</v>
      </c>
      <c r="D120" s="1"/>
    </row>
    <row r="121" spans="1:4" x14ac:dyDescent="0.25">
      <c r="A121" t="s">
        <v>138</v>
      </c>
      <c r="B121" t="s">
        <v>137</v>
      </c>
      <c r="C121">
        <v>15</v>
      </c>
      <c r="D121" s="1"/>
    </row>
    <row r="122" spans="1:4" x14ac:dyDescent="0.25">
      <c r="A122" t="s">
        <v>139</v>
      </c>
      <c r="B122" t="s">
        <v>9</v>
      </c>
      <c r="C122">
        <v>12.28</v>
      </c>
      <c r="D122" s="1">
        <v>45444</v>
      </c>
    </row>
    <row r="123" spans="1:4" x14ac:dyDescent="0.25">
      <c r="A123" t="s">
        <v>140</v>
      </c>
      <c r="B123" t="s">
        <v>12</v>
      </c>
      <c r="C123">
        <v>1.67</v>
      </c>
      <c r="D123" s="1"/>
    </row>
    <row r="124" spans="1:4" x14ac:dyDescent="0.25">
      <c r="A124" t="s">
        <v>141</v>
      </c>
      <c r="B124" t="s">
        <v>9</v>
      </c>
      <c r="C124">
        <v>13.89</v>
      </c>
      <c r="D124" s="1"/>
    </row>
    <row r="125" spans="1:4" x14ac:dyDescent="0.25">
      <c r="A125" t="s">
        <v>142</v>
      </c>
      <c r="B125" t="s">
        <v>17</v>
      </c>
      <c r="C125">
        <v>1.1000000000000001</v>
      </c>
      <c r="D125" s="1"/>
    </row>
    <row r="126" spans="1:4" x14ac:dyDescent="0.25">
      <c r="A126" t="s">
        <v>143</v>
      </c>
      <c r="B126" t="s">
        <v>12</v>
      </c>
      <c r="C126">
        <v>0.41</v>
      </c>
      <c r="D126" s="1"/>
    </row>
    <row r="127" spans="1:4" x14ac:dyDescent="0.25">
      <c r="A127" t="s">
        <v>144</v>
      </c>
      <c r="B127" t="s">
        <v>103</v>
      </c>
      <c r="C127">
        <v>0.46</v>
      </c>
      <c r="D127" s="1"/>
    </row>
    <row r="128" spans="1:4" x14ac:dyDescent="0.25">
      <c r="A128" t="s">
        <v>145</v>
      </c>
      <c r="B128" t="s">
        <v>12</v>
      </c>
      <c r="C128">
        <v>3.09</v>
      </c>
      <c r="D128" s="1">
        <v>44743</v>
      </c>
    </row>
    <row r="129" spans="1:4" x14ac:dyDescent="0.25">
      <c r="A129" t="s">
        <v>146</v>
      </c>
      <c r="B129" t="s">
        <v>17</v>
      </c>
      <c r="C129">
        <v>3.05</v>
      </c>
      <c r="D129" s="1"/>
    </row>
    <row r="130" spans="1:4" x14ac:dyDescent="0.25">
      <c r="A130" t="s">
        <v>147</v>
      </c>
      <c r="B130" t="s">
        <v>17</v>
      </c>
      <c r="C130">
        <v>4.1399999999999997</v>
      </c>
      <c r="D130" s="1"/>
    </row>
    <row r="131" spans="1:4" x14ac:dyDescent="0.25">
      <c r="A131" t="s">
        <v>148</v>
      </c>
      <c r="B131" t="s">
        <v>17</v>
      </c>
      <c r="C131">
        <v>8.5399999999999991</v>
      </c>
      <c r="D131" s="1"/>
    </row>
    <row r="132" spans="1:4" x14ac:dyDescent="0.25">
      <c r="A132" t="s">
        <v>149</v>
      </c>
      <c r="B132" t="s">
        <v>17</v>
      </c>
      <c r="C132">
        <v>3.1800000000000002E-2</v>
      </c>
      <c r="D132" s="1"/>
    </row>
    <row r="133" spans="1:4" x14ac:dyDescent="0.25">
      <c r="A133" t="s">
        <v>150</v>
      </c>
      <c r="B133" t="s">
        <v>12</v>
      </c>
      <c r="C133">
        <v>2.0640000000000001</v>
      </c>
      <c r="D133" s="1"/>
    </row>
    <row r="134" spans="1:4" x14ac:dyDescent="0.25">
      <c r="A134" t="s">
        <v>151</v>
      </c>
      <c r="B134" t="s">
        <v>5</v>
      </c>
      <c r="C134">
        <v>2.99</v>
      </c>
      <c r="D134" s="1"/>
    </row>
    <row r="135" spans="1:4" x14ac:dyDescent="0.25">
      <c r="A135" t="s">
        <v>152</v>
      </c>
      <c r="B135" t="s">
        <v>60</v>
      </c>
      <c r="C135">
        <v>1.78</v>
      </c>
      <c r="D135" s="1"/>
    </row>
    <row r="136" spans="1:4" x14ac:dyDescent="0.25">
      <c r="A136" t="s">
        <v>153</v>
      </c>
      <c r="B136" t="s">
        <v>12</v>
      </c>
      <c r="C136">
        <v>0.84</v>
      </c>
      <c r="D136" s="1"/>
    </row>
    <row r="137" spans="1:4" x14ac:dyDescent="0.25">
      <c r="A137" t="s">
        <v>154</v>
      </c>
      <c r="B137" t="s">
        <v>17</v>
      </c>
      <c r="C137">
        <v>5</v>
      </c>
      <c r="D137" s="1"/>
    </row>
    <row r="138" spans="1:4" x14ac:dyDescent="0.25">
      <c r="A138" t="s">
        <v>155</v>
      </c>
      <c r="B138" t="s">
        <v>17</v>
      </c>
      <c r="C138">
        <v>0.97</v>
      </c>
      <c r="D138" s="1"/>
    </row>
    <row r="139" spans="1:4" x14ac:dyDescent="0.25">
      <c r="A139" t="s">
        <v>156</v>
      </c>
      <c r="B139" t="s">
        <v>9</v>
      </c>
      <c r="C139">
        <v>1.35</v>
      </c>
      <c r="D139" s="1"/>
    </row>
    <row r="140" spans="1:4" x14ac:dyDescent="0.25">
      <c r="A140" t="s">
        <v>157</v>
      </c>
      <c r="B140" t="s">
        <v>9</v>
      </c>
      <c r="C140">
        <v>1.4</v>
      </c>
      <c r="D140" s="1"/>
    </row>
    <row r="141" spans="1:4" x14ac:dyDescent="0.25">
      <c r="A141" t="s">
        <v>158</v>
      </c>
      <c r="B141" t="s">
        <v>9</v>
      </c>
      <c r="C141">
        <v>2.5</v>
      </c>
      <c r="D141" s="1"/>
    </row>
    <row r="142" spans="1:4" x14ac:dyDescent="0.25">
      <c r="A142" t="s">
        <v>159</v>
      </c>
      <c r="B142" t="s">
        <v>9</v>
      </c>
      <c r="C142">
        <v>2.98</v>
      </c>
      <c r="D142" s="1"/>
    </row>
    <row r="143" spans="1:4" x14ac:dyDescent="0.25">
      <c r="A143" t="s">
        <v>160</v>
      </c>
      <c r="B143" t="s">
        <v>12</v>
      </c>
      <c r="C143">
        <v>0.37</v>
      </c>
      <c r="D143" s="1"/>
    </row>
    <row r="144" spans="1:4" x14ac:dyDescent="0.25">
      <c r="A144" t="s">
        <v>161</v>
      </c>
      <c r="B144" t="s">
        <v>162</v>
      </c>
      <c r="C144">
        <v>0.8</v>
      </c>
      <c r="D144" s="1"/>
    </row>
    <row r="145" spans="1:4" x14ac:dyDescent="0.25">
      <c r="A145" t="s">
        <v>163</v>
      </c>
      <c r="B145" t="s">
        <v>5</v>
      </c>
      <c r="D145" s="1"/>
    </row>
    <row r="146" spans="1:4" x14ac:dyDescent="0.25">
      <c r="A146" t="s">
        <v>164</v>
      </c>
      <c r="B146" t="s">
        <v>165</v>
      </c>
      <c r="C146">
        <v>0.9</v>
      </c>
      <c r="D146" s="1"/>
    </row>
    <row r="147" spans="1:4" x14ac:dyDescent="0.25">
      <c r="A147" t="s">
        <v>166</v>
      </c>
      <c r="B147" t="s">
        <v>9</v>
      </c>
      <c r="C147">
        <v>1.41</v>
      </c>
      <c r="D147" s="1">
        <v>44228</v>
      </c>
    </row>
    <row r="148" spans="1:4" x14ac:dyDescent="0.25">
      <c r="A148" t="s">
        <v>167</v>
      </c>
      <c r="B148" t="s">
        <v>9</v>
      </c>
      <c r="C148">
        <v>2.06</v>
      </c>
      <c r="D148" s="1"/>
    </row>
    <row r="149" spans="1:4" x14ac:dyDescent="0.25">
      <c r="A149" t="s">
        <v>168</v>
      </c>
      <c r="B149" t="s">
        <v>12</v>
      </c>
      <c r="D149" s="1"/>
    </row>
    <row r="150" spans="1:4" x14ac:dyDescent="0.25">
      <c r="A150" t="s">
        <v>169</v>
      </c>
      <c r="B150" t="s">
        <v>12</v>
      </c>
      <c r="C150">
        <v>3.22</v>
      </c>
      <c r="D150" s="1">
        <v>44409</v>
      </c>
    </row>
    <row r="151" spans="1:4" x14ac:dyDescent="0.25">
      <c r="A151" t="s">
        <v>170</v>
      </c>
      <c r="B151" t="s">
        <v>9</v>
      </c>
      <c r="C151">
        <v>1.25</v>
      </c>
      <c r="D151" s="1"/>
    </row>
    <row r="152" spans="1:4" x14ac:dyDescent="0.25">
      <c r="A152" t="s">
        <v>171</v>
      </c>
      <c r="B152" t="s">
        <v>12</v>
      </c>
      <c r="C152">
        <v>9.07</v>
      </c>
      <c r="D152" s="1"/>
    </row>
    <row r="153" spans="1:4" x14ac:dyDescent="0.25">
      <c r="A153" t="s">
        <v>172</v>
      </c>
      <c r="B153" t="s">
        <v>17</v>
      </c>
      <c r="C153">
        <v>76.67</v>
      </c>
      <c r="D153" s="1"/>
    </row>
    <row r="154" spans="1:4" x14ac:dyDescent="0.25">
      <c r="A154" t="s">
        <v>173</v>
      </c>
      <c r="B154" t="s">
        <v>9</v>
      </c>
      <c r="C154">
        <v>9.17</v>
      </c>
      <c r="D154" s="1"/>
    </row>
    <row r="155" spans="1:4" x14ac:dyDescent="0.25">
      <c r="A155" t="s">
        <v>174</v>
      </c>
      <c r="B155" t="s">
        <v>17</v>
      </c>
      <c r="C155">
        <v>16.2</v>
      </c>
      <c r="D155" s="1"/>
    </row>
    <row r="156" spans="1:4" x14ac:dyDescent="0.25">
      <c r="A156" t="s">
        <v>175</v>
      </c>
      <c r="B156" t="s">
        <v>9</v>
      </c>
      <c r="C156">
        <v>4.9000000000000004</v>
      </c>
      <c r="D156" s="1"/>
    </row>
    <row r="157" spans="1:4" x14ac:dyDescent="0.25">
      <c r="A157" t="s">
        <v>176</v>
      </c>
      <c r="B157" t="s">
        <v>17</v>
      </c>
      <c r="C157">
        <v>502.65</v>
      </c>
      <c r="D157" s="1"/>
    </row>
    <row r="158" spans="1:4" x14ac:dyDescent="0.25">
      <c r="A158" t="s">
        <v>177</v>
      </c>
      <c r="B158" t="s">
        <v>17</v>
      </c>
      <c r="C158">
        <v>2.23E-2</v>
      </c>
      <c r="D158" s="1"/>
    </row>
    <row r="159" spans="1:4" x14ac:dyDescent="0.25">
      <c r="A159" t="s">
        <v>178</v>
      </c>
      <c r="B159" t="s">
        <v>12</v>
      </c>
      <c r="C159">
        <v>7.35</v>
      </c>
      <c r="D159" s="1"/>
    </row>
    <row r="160" spans="1:4" x14ac:dyDescent="0.25">
      <c r="A160" t="s">
        <v>179</v>
      </c>
      <c r="B160" t="s">
        <v>12</v>
      </c>
      <c r="C160">
        <v>12.695</v>
      </c>
      <c r="D160" s="1"/>
    </row>
    <row r="161" spans="1:4" x14ac:dyDescent="0.25">
      <c r="A161" t="s">
        <v>180</v>
      </c>
      <c r="B161" t="s">
        <v>12</v>
      </c>
      <c r="C161">
        <v>12.51</v>
      </c>
      <c r="D161" s="1"/>
    </row>
    <row r="162" spans="1:4" x14ac:dyDescent="0.25">
      <c r="A162" t="s">
        <v>181</v>
      </c>
      <c r="B162" t="s">
        <v>12</v>
      </c>
      <c r="C162">
        <v>7.04</v>
      </c>
      <c r="D162" s="1"/>
    </row>
    <row r="163" spans="1:4" x14ac:dyDescent="0.25">
      <c r="A163" t="s">
        <v>182</v>
      </c>
      <c r="B163" t="s">
        <v>5</v>
      </c>
      <c r="C163">
        <v>5.62</v>
      </c>
      <c r="D163" s="1"/>
    </row>
    <row r="164" spans="1:4" x14ac:dyDescent="0.25">
      <c r="A164" t="s">
        <v>183</v>
      </c>
      <c r="B164" t="s">
        <v>12</v>
      </c>
      <c r="C164">
        <v>0.8</v>
      </c>
      <c r="D164" s="1"/>
    </row>
    <row r="165" spans="1:4" x14ac:dyDescent="0.25">
      <c r="A165" t="s">
        <v>184</v>
      </c>
      <c r="B165" t="s">
        <v>12</v>
      </c>
      <c r="C165">
        <v>1.07</v>
      </c>
      <c r="D165" s="1"/>
    </row>
    <row r="166" spans="1:4" x14ac:dyDescent="0.25">
      <c r="A166" t="s">
        <v>185</v>
      </c>
      <c r="B166" t="s">
        <v>17</v>
      </c>
      <c r="D166" s="1"/>
    </row>
    <row r="167" spans="1:4" x14ac:dyDescent="0.25">
      <c r="A167" t="s">
        <v>186</v>
      </c>
      <c r="B167" t="s">
        <v>9</v>
      </c>
      <c r="C167">
        <v>16.46</v>
      </c>
      <c r="D167" s="1"/>
    </row>
    <row r="168" spans="1:4" x14ac:dyDescent="0.25">
      <c r="A168" t="s">
        <v>187</v>
      </c>
      <c r="B168" t="s">
        <v>9</v>
      </c>
      <c r="C168">
        <v>0.72</v>
      </c>
      <c r="D168" s="1">
        <v>44378</v>
      </c>
    </row>
    <row r="169" spans="1:4" x14ac:dyDescent="0.25">
      <c r="A169" t="s">
        <v>188</v>
      </c>
      <c r="B169" t="s">
        <v>9</v>
      </c>
      <c r="C169">
        <v>2.4300000000000002</v>
      </c>
      <c r="D169" s="1"/>
    </row>
    <row r="170" spans="1:4" x14ac:dyDescent="0.25">
      <c r="A170" t="s">
        <v>189</v>
      </c>
      <c r="B170" t="s">
        <v>190</v>
      </c>
      <c r="C170">
        <v>4.13</v>
      </c>
      <c r="D170" s="1">
        <v>44682</v>
      </c>
    </row>
    <row r="171" spans="1:4" x14ac:dyDescent="0.25">
      <c r="A171" t="s">
        <v>191</v>
      </c>
      <c r="B171" t="s">
        <v>9</v>
      </c>
      <c r="C171">
        <v>8</v>
      </c>
      <c r="D171" s="1"/>
    </row>
    <row r="172" spans="1:4" x14ac:dyDescent="0.25">
      <c r="A172" t="s">
        <v>192</v>
      </c>
      <c r="B172" t="s">
        <v>9</v>
      </c>
      <c r="C172">
        <v>4.24</v>
      </c>
      <c r="D172" s="1"/>
    </row>
    <row r="173" spans="1:4" x14ac:dyDescent="0.25">
      <c r="A173" t="s">
        <v>193</v>
      </c>
      <c r="B173" t="s">
        <v>17</v>
      </c>
      <c r="C173">
        <v>5.8299999999999998E-2</v>
      </c>
      <c r="D173" s="1"/>
    </row>
    <row r="174" spans="1:4" x14ac:dyDescent="0.25">
      <c r="A174" t="s">
        <v>194</v>
      </c>
      <c r="B174" t="s">
        <v>17</v>
      </c>
      <c r="C174">
        <v>0.155</v>
      </c>
      <c r="D174" s="1"/>
    </row>
    <row r="175" spans="1:4" x14ac:dyDescent="0.25">
      <c r="A175" t="s">
        <v>195</v>
      </c>
      <c r="B175" t="s">
        <v>17</v>
      </c>
      <c r="C175">
        <v>6.8</v>
      </c>
      <c r="D175" s="1"/>
    </row>
    <row r="176" spans="1:4" x14ac:dyDescent="0.25">
      <c r="A176" t="s">
        <v>196</v>
      </c>
      <c r="B176" t="s">
        <v>17</v>
      </c>
      <c r="D176" s="1"/>
    </row>
    <row r="177" spans="1:4" x14ac:dyDescent="0.25">
      <c r="A177" t="s">
        <v>197</v>
      </c>
      <c r="B177" t="s">
        <v>17</v>
      </c>
      <c r="D177" s="1"/>
    </row>
    <row r="178" spans="1:4" x14ac:dyDescent="0.25">
      <c r="A178" t="s">
        <v>198</v>
      </c>
      <c r="B178" t="s">
        <v>17</v>
      </c>
      <c r="C178">
        <v>2.98</v>
      </c>
      <c r="D178" s="1"/>
    </row>
    <row r="179" spans="1:4" x14ac:dyDescent="0.25">
      <c r="A179" t="s">
        <v>199</v>
      </c>
      <c r="B179" t="s">
        <v>60</v>
      </c>
      <c r="C179">
        <v>2.09</v>
      </c>
      <c r="D179" s="1"/>
    </row>
    <row r="180" spans="1:4" x14ac:dyDescent="0.25">
      <c r="A180" t="s">
        <v>200</v>
      </c>
      <c r="B180" t="s">
        <v>5</v>
      </c>
      <c r="C180">
        <v>4.2300000000000004</v>
      </c>
      <c r="D180" s="1"/>
    </row>
    <row r="181" spans="1:4" x14ac:dyDescent="0.25">
      <c r="A181" t="s">
        <v>201</v>
      </c>
      <c r="B181" t="s">
        <v>17</v>
      </c>
      <c r="D181" s="1"/>
    </row>
    <row r="182" spans="1:4" x14ac:dyDescent="0.25">
      <c r="A182" t="s">
        <v>202</v>
      </c>
      <c r="B182" t="s">
        <v>17</v>
      </c>
      <c r="D182" s="1"/>
    </row>
    <row r="183" spans="1:4" x14ac:dyDescent="0.25">
      <c r="A183" t="s">
        <v>203</v>
      </c>
      <c r="B183" t="s">
        <v>17</v>
      </c>
      <c r="C183">
        <v>3.2599999999999997E-2</v>
      </c>
      <c r="D183" s="1"/>
    </row>
    <row r="184" spans="1:4" x14ac:dyDescent="0.25">
      <c r="A184" t="s">
        <v>204</v>
      </c>
      <c r="B184" t="s">
        <v>17</v>
      </c>
      <c r="C184">
        <v>0.48</v>
      </c>
      <c r="D184" s="1"/>
    </row>
    <row r="185" spans="1:4" x14ac:dyDescent="0.25">
      <c r="A185" t="s">
        <v>205</v>
      </c>
      <c r="B185" t="s">
        <v>17</v>
      </c>
      <c r="C185">
        <v>0.66</v>
      </c>
      <c r="D185" s="1"/>
    </row>
    <row r="186" spans="1:4" x14ac:dyDescent="0.25">
      <c r="A186" t="s">
        <v>206</v>
      </c>
      <c r="B186" t="s">
        <v>17</v>
      </c>
      <c r="C186">
        <v>0.10299999999999999</v>
      </c>
      <c r="D186" s="1"/>
    </row>
    <row r="187" spans="1:4" x14ac:dyDescent="0.25">
      <c r="A187" t="s">
        <v>207</v>
      </c>
      <c r="B187" t="s">
        <v>9</v>
      </c>
      <c r="C187">
        <v>3.3</v>
      </c>
      <c r="D187" s="1"/>
    </row>
    <row r="188" spans="1:4" x14ac:dyDescent="0.25">
      <c r="A188" t="s">
        <v>208</v>
      </c>
      <c r="B188" t="s">
        <v>9</v>
      </c>
      <c r="C188">
        <v>3.6</v>
      </c>
      <c r="D188" s="1"/>
    </row>
    <row r="189" spans="1:4" x14ac:dyDescent="0.25">
      <c r="A189" t="s">
        <v>209</v>
      </c>
      <c r="B189" t="s">
        <v>9</v>
      </c>
      <c r="C189">
        <v>1.2</v>
      </c>
      <c r="D189" s="1"/>
    </row>
    <row r="190" spans="1:4" x14ac:dyDescent="0.25">
      <c r="A190" t="s">
        <v>210</v>
      </c>
      <c r="B190" t="s">
        <v>9</v>
      </c>
      <c r="C190">
        <v>0.11</v>
      </c>
      <c r="D190" s="1"/>
    </row>
    <row r="191" spans="1:4" x14ac:dyDescent="0.25">
      <c r="A191" t="s">
        <v>211</v>
      </c>
      <c r="B191" t="s">
        <v>12</v>
      </c>
      <c r="C191">
        <v>3.75</v>
      </c>
      <c r="D191" s="1"/>
    </row>
    <row r="192" spans="1:4" x14ac:dyDescent="0.25">
      <c r="A192" t="s">
        <v>212</v>
      </c>
      <c r="B192" t="s">
        <v>12</v>
      </c>
      <c r="C192">
        <v>3.4</v>
      </c>
      <c r="D192" s="1"/>
    </row>
    <row r="193" spans="1:4" x14ac:dyDescent="0.25">
      <c r="A193" t="s">
        <v>213</v>
      </c>
      <c r="B193" t="s">
        <v>17</v>
      </c>
      <c r="C193">
        <v>0.13</v>
      </c>
      <c r="D193" s="1"/>
    </row>
    <row r="194" spans="1:4" x14ac:dyDescent="0.25">
      <c r="A194" t="s">
        <v>214</v>
      </c>
      <c r="B194" t="s">
        <v>12</v>
      </c>
      <c r="C194">
        <v>0.46</v>
      </c>
      <c r="D194" s="1"/>
    </row>
    <row r="195" spans="1:4" x14ac:dyDescent="0.25">
      <c r="A195" t="s">
        <v>215</v>
      </c>
      <c r="B195" t="s">
        <v>71</v>
      </c>
      <c r="C195">
        <v>3.9</v>
      </c>
      <c r="D195" s="1"/>
    </row>
    <row r="196" spans="1:4" x14ac:dyDescent="0.25">
      <c r="A196" t="s">
        <v>216</v>
      </c>
      <c r="B196" t="s">
        <v>9</v>
      </c>
      <c r="C196">
        <v>5.82</v>
      </c>
      <c r="D196" s="1"/>
    </row>
    <row r="197" spans="1:4" x14ac:dyDescent="0.25">
      <c r="A197" t="s">
        <v>217</v>
      </c>
      <c r="B197" t="s">
        <v>9</v>
      </c>
      <c r="C197">
        <v>4.58</v>
      </c>
      <c r="D197" s="1"/>
    </row>
    <row r="198" spans="1:4" x14ac:dyDescent="0.25">
      <c r="A198" t="s">
        <v>218</v>
      </c>
      <c r="B198" t="s">
        <v>12</v>
      </c>
      <c r="C198">
        <v>2.0299999999999998</v>
      </c>
      <c r="D198" s="1">
        <v>44440</v>
      </c>
    </row>
    <row r="199" spans="1:4" x14ac:dyDescent="0.25">
      <c r="A199" t="s">
        <v>219</v>
      </c>
      <c r="B199" t="s">
        <v>220</v>
      </c>
      <c r="D199" s="1"/>
    </row>
    <row r="200" spans="1:4" x14ac:dyDescent="0.25">
      <c r="A200" t="s">
        <v>221</v>
      </c>
      <c r="B200" t="s">
        <v>220</v>
      </c>
      <c r="C200">
        <v>2.21</v>
      </c>
      <c r="D200" s="1"/>
    </row>
    <row r="201" spans="1:4" x14ac:dyDescent="0.25">
      <c r="A201" t="s">
        <v>222</v>
      </c>
      <c r="B201" t="s">
        <v>9</v>
      </c>
      <c r="C201">
        <v>5.6</v>
      </c>
      <c r="D201" s="1"/>
    </row>
    <row r="202" spans="1:4" x14ac:dyDescent="0.25">
      <c r="A202" t="s">
        <v>223</v>
      </c>
      <c r="B202" t="s">
        <v>220</v>
      </c>
      <c r="C202">
        <v>2.3199999999999998</v>
      </c>
      <c r="D202" s="1"/>
    </row>
    <row r="203" spans="1:4" x14ac:dyDescent="0.25">
      <c r="A203" t="s">
        <v>224</v>
      </c>
      <c r="B203" t="s">
        <v>9</v>
      </c>
      <c r="C203">
        <v>5.8</v>
      </c>
      <c r="D203" s="1"/>
    </row>
    <row r="204" spans="1:4" x14ac:dyDescent="0.25">
      <c r="A204" t="s">
        <v>225</v>
      </c>
      <c r="B204" t="s">
        <v>60</v>
      </c>
      <c r="C204">
        <v>2.14</v>
      </c>
      <c r="D204" s="1">
        <v>44228</v>
      </c>
    </row>
    <row r="205" spans="1:4" x14ac:dyDescent="0.25">
      <c r="A205" t="s">
        <v>226</v>
      </c>
      <c r="B205" t="s">
        <v>17</v>
      </c>
      <c r="C205">
        <v>0.36</v>
      </c>
      <c r="D205" s="1"/>
    </row>
    <row r="206" spans="1:4" x14ac:dyDescent="0.25">
      <c r="A206" t="s">
        <v>227</v>
      </c>
      <c r="B206" t="s">
        <v>17</v>
      </c>
      <c r="C206">
        <v>21.5</v>
      </c>
      <c r="D206" s="1"/>
    </row>
    <row r="207" spans="1:4" x14ac:dyDescent="0.25">
      <c r="A207" t="s">
        <v>228</v>
      </c>
      <c r="B207" t="s">
        <v>17</v>
      </c>
      <c r="C207">
        <v>19.41</v>
      </c>
      <c r="D207" s="1"/>
    </row>
    <row r="208" spans="1:4" x14ac:dyDescent="0.25">
      <c r="A208" t="s">
        <v>229</v>
      </c>
      <c r="B208" t="s">
        <v>9</v>
      </c>
      <c r="C208">
        <v>14.46</v>
      </c>
      <c r="D208" s="1"/>
    </row>
    <row r="209" spans="1:4" x14ac:dyDescent="0.25">
      <c r="A209" t="s">
        <v>230</v>
      </c>
      <c r="B209" t="s">
        <v>231</v>
      </c>
      <c r="C209">
        <v>8.8000000000000005E-3</v>
      </c>
      <c r="D209" s="1"/>
    </row>
    <row r="210" spans="1:4" x14ac:dyDescent="0.25">
      <c r="A210" t="s">
        <v>232</v>
      </c>
      <c r="B210" t="s">
        <v>17</v>
      </c>
      <c r="C210">
        <v>6.5</v>
      </c>
      <c r="D210" s="1"/>
    </row>
    <row r="211" spans="1:4" x14ac:dyDescent="0.25">
      <c r="A211" t="s">
        <v>233</v>
      </c>
      <c r="B211" t="s">
        <v>17</v>
      </c>
      <c r="C211">
        <v>138.21</v>
      </c>
      <c r="D211" s="1"/>
    </row>
    <row r="212" spans="1:4" x14ac:dyDescent="0.25">
      <c r="A212" t="s">
        <v>234</v>
      </c>
      <c r="B212" t="s">
        <v>60</v>
      </c>
      <c r="C212">
        <v>1.51</v>
      </c>
      <c r="D212" s="1">
        <v>45474</v>
      </c>
    </row>
    <row r="213" spans="1:4" x14ac:dyDescent="0.25">
      <c r="A213" t="s">
        <v>235</v>
      </c>
      <c r="B213" t="s">
        <v>9</v>
      </c>
      <c r="C213">
        <v>0.82</v>
      </c>
      <c r="D213" s="1"/>
    </row>
    <row r="214" spans="1:4" x14ac:dyDescent="0.25">
      <c r="A214" t="s">
        <v>236</v>
      </c>
      <c r="B214" t="s">
        <v>17</v>
      </c>
      <c r="C214">
        <v>2.62</v>
      </c>
      <c r="D214" s="1"/>
    </row>
    <row r="215" spans="1:4" x14ac:dyDescent="0.25">
      <c r="A215" t="s">
        <v>237</v>
      </c>
      <c r="B215" t="s">
        <v>17</v>
      </c>
      <c r="C215">
        <v>4.2</v>
      </c>
      <c r="D215" s="1"/>
    </row>
    <row r="216" spans="1:4" x14ac:dyDescent="0.25">
      <c r="A216" t="s">
        <v>238</v>
      </c>
      <c r="B216" t="s">
        <v>17</v>
      </c>
      <c r="C216">
        <v>3.12</v>
      </c>
      <c r="D216" s="1"/>
    </row>
    <row r="217" spans="1:4" x14ac:dyDescent="0.25">
      <c r="A217" t="s">
        <v>239</v>
      </c>
      <c r="B217" t="s">
        <v>17</v>
      </c>
      <c r="D217" s="1"/>
    </row>
    <row r="218" spans="1:4" x14ac:dyDescent="0.25">
      <c r="A218" t="s">
        <v>240</v>
      </c>
      <c r="B218" t="s">
        <v>7</v>
      </c>
      <c r="C218">
        <v>3.38</v>
      </c>
      <c r="D218" s="1"/>
    </row>
    <row r="219" spans="1:4" x14ac:dyDescent="0.25">
      <c r="A219" t="s">
        <v>241</v>
      </c>
      <c r="B219" t="s">
        <v>17</v>
      </c>
      <c r="C219">
        <v>3.36</v>
      </c>
      <c r="D219" s="1"/>
    </row>
    <row r="220" spans="1:4" x14ac:dyDescent="0.25">
      <c r="A220" t="s">
        <v>242</v>
      </c>
      <c r="B220" t="s">
        <v>9</v>
      </c>
      <c r="C220">
        <v>11.5</v>
      </c>
      <c r="D220" s="1"/>
    </row>
    <row r="221" spans="1:4" x14ac:dyDescent="0.25">
      <c r="A221" t="s">
        <v>243</v>
      </c>
      <c r="B221" t="s">
        <v>9</v>
      </c>
      <c r="C221">
        <v>4.3</v>
      </c>
      <c r="D221" s="1"/>
    </row>
    <row r="222" spans="1:4" x14ac:dyDescent="0.25">
      <c r="A222" t="s">
        <v>244</v>
      </c>
      <c r="B222" t="s">
        <v>12</v>
      </c>
      <c r="C222">
        <v>0.94</v>
      </c>
      <c r="D222" s="1">
        <v>44317</v>
      </c>
    </row>
    <row r="223" spans="1:4" x14ac:dyDescent="0.25">
      <c r="A223" t="s">
        <v>245</v>
      </c>
      <c r="B223" t="s">
        <v>17</v>
      </c>
      <c r="C223">
        <v>1.1000000000000001</v>
      </c>
      <c r="D223" s="1"/>
    </row>
    <row r="224" spans="1:4" x14ac:dyDescent="0.25">
      <c r="A224" t="s">
        <v>246</v>
      </c>
      <c r="B224" t="s">
        <v>17</v>
      </c>
      <c r="C224">
        <v>48.37</v>
      </c>
      <c r="D224" s="1"/>
    </row>
    <row r="225" spans="1:4" x14ac:dyDescent="0.25">
      <c r="A225" t="s">
        <v>247</v>
      </c>
      <c r="B225" t="s">
        <v>17</v>
      </c>
      <c r="C225">
        <v>1</v>
      </c>
      <c r="D225" s="1"/>
    </row>
    <row r="226" spans="1:4" x14ac:dyDescent="0.25">
      <c r="A226" t="s">
        <v>248</v>
      </c>
      <c r="B226" t="s">
        <v>17</v>
      </c>
      <c r="D226" s="1"/>
    </row>
    <row r="227" spans="1:4" x14ac:dyDescent="0.25">
      <c r="A227" t="s">
        <v>249</v>
      </c>
      <c r="B227" t="s">
        <v>17</v>
      </c>
      <c r="D227" s="1"/>
    </row>
    <row r="228" spans="1:4" x14ac:dyDescent="0.25">
      <c r="A228" t="s">
        <v>250</v>
      </c>
      <c r="B228" t="s">
        <v>9</v>
      </c>
      <c r="C228">
        <v>2.4700000000000002</v>
      </c>
      <c r="D228" s="1"/>
    </row>
    <row r="229" spans="1:4" x14ac:dyDescent="0.25">
      <c r="A229" t="s">
        <v>251</v>
      </c>
      <c r="B229" t="s">
        <v>12</v>
      </c>
      <c r="C229">
        <v>1.44</v>
      </c>
      <c r="D229" s="1"/>
    </row>
    <row r="230" spans="1:4" x14ac:dyDescent="0.25">
      <c r="A230" t="s">
        <v>252</v>
      </c>
      <c r="B230" t="s">
        <v>165</v>
      </c>
      <c r="C230">
        <v>0.78</v>
      </c>
      <c r="D230" s="1"/>
    </row>
    <row r="231" spans="1:4" x14ac:dyDescent="0.25">
      <c r="A231" t="s">
        <v>253</v>
      </c>
      <c r="B231" t="s">
        <v>5</v>
      </c>
      <c r="D231" s="1"/>
    </row>
    <row r="232" spans="1:4" x14ac:dyDescent="0.25">
      <c r="A232" t="s">
        <v>254</v>
      </c>
      <c r="B232" t="s">
        <v>9</v>
      </c>
      <c r="C232">
        <v>1.52</v>
      </c>
      <c r="D232" s="1"/>
    </row>
    <row r="233" spans="1:4" x14ac:dyDescent="0.25">
      <c r="A233" t="s">
        <v>255</v>
      </c>
      <c r="B233" t="s">
        <v>5</v>
      </c>
      <c r="C233">
        <v>5.07</v>
      </c>
      <c r="D233" s="1"/>
    </row>
    <row r="234" spans="1:4" x14ac:dyDescent="0.25">
      <c r="A234" t="s">
        <v>256</v>
      </c>
      <c r="B234" t="s">
        <v>257</v>
      </c>
      <c r="C234">
        <v>8.52</v>
      </c>
      <c r="D234" s="1"/>
    </row>
    <row r="235" spans="1:4" x14ac:dyDescent="0.25">
      <c r="A235" t="s">
        <v>258</v>
      </c>
      <c r="B235" t="s">
        <v>9</v>
      </c>
      <c r="C235">
        <v>5.8</v>
      </c>
      <c r="D235" s="1"/>
    </row>
    <row r="236" spans="1:4" x14ac:dyDescent="0.25">
      <c r="A236" t="s">
        <v>259</v>
      </c>
      <c r="B236" t="s">
        <v>12</v>
      </c>
      <c r="C236">
        <v>0.38</v>
      </c>
      <c r="D236" s="1"/>
    </row>
    <row r="237" spans="1:4" x14ac:dyDescent="0.25">
      <c r="A237" t="s">
        <v>260</v>
      </c>
      <c r="B237" t="s">
        <v>17</v>
      </c>
      <c r="C237">
        <v>0.34</v>
      </c>
      <c r="D237" s="1"/>
    </row>
    <row r="238" spans="1:4" x14ac:dyDescent="0.25">
      <c r="A238" t="s">
        <v>261</v>
      </c>
      <c r="B238" t="s">
        <v>17</v>
      </c>
      <c r="C238">
        <v>0.35</v>
      </c>
      <c r="D238" s="1"/>
    </row>
    <row r="239" spans="1:4" x14ac:dyDescent="0.25">
      <c r="A239" t="s">
        <v>262</v>
      </c>
      <c r="B239" t="s">
        <v>17</v>
      </c>
      <c r="C239">
        <v>0.14000000000000001</v>
      </c>
      <c r="D239" s="1"/>
    </row>
    <row r="240" spans="1:4" x14ac:dyDescent="0.25">
      <c r="A240" t="s">
        <v>263</v>
      </c>
      <c r="B240" t="s">
        <v>17</v>
      </c>
      <c r="C240">
        <v>3.32E-2</v>
      </c>
      <c r="D240" s="1"/>
    </row>
    <row r="241" spans="1:4" x14ac:dyDescent="0.25">
      <c r="A241" t="s">
        <v>264</v>
      </c>
      <c r="B241" t="s">
        <v>17</v>
      </c>
      <c r="C241">
        <v>0.41299999999999998</v>
      </c>
      <c r="D241" s="1"/>
    </row>
    <row r="242" spans="1:4" x14ac:dyDescent="0.25">
      <c r="A242" t="s">
        <v>265</v>
      </c>
      <c r="B242" t="s">
        <v>17</v>
      </c>
      <c r="C242">
        <v>0.13</v>
      </c>
      <c r="D242" s="1"/>
    </row>
    <row r="243" spans="1:4" x14ac:dyDescent="0.25">
      <c r="A243" t="s">
        <v>266</v>
      </c>
      <c r="B243" t="s">
        <v>17</v>
      </c>
      <c r="C243">
        <v>8.9300000000000004E-2</v>
      </c>
      <c r="D243" s="1"/>
    </row>
    <row r="244" spans="1:4" x14ac:dyDescent="0.25">
      <c r="A244" t="s">
        <v>267</v>
      </c>
      <c r="B244" t="s">
        <v>17</v>
      </c>
      <c r="D244" s="1"/>
    </row>
    <row r="245" spans="1:4" x14ac:dyDescent="0.25">
      <c r="A245" t="s">
        <v>268</v>
      </c>
      <c r="B245" t="s">
        <v>17</v>
      </c>
      <c r="D245" s="1"/>
    </row>
    <row r="246" spans="1:4" x14ac:dyDescent="0.25">
      <c r="A246" t="s">
        <v>269</v>
      </c>
      <c r="B246" t="s">
        <v>17</v>
      </c>
      <c r="C246">
        <v>7.0400000000000004E-2</v>
      </c>
      <c r="D246" s="1"/>
    </row>
    <row r="247" spans="1:4" x14ac:dyDescent="0.25">
      <c r="A247" t="s">
        <v>270</v>
      </c>
      <c r="B247" t="s">
        <v>17</v>
      </c>
      <c r="C247">
        <v>44.1</v>
      </c>
      <c r="D247" s="1"/>
    </row>
    <row r="248" spans="1:4" x14ac:dyDescent="0.25">
      <c r="A248" t="s">
        <v>271</v>
      </c>
      <c r="B248" t="s">
        <v>17</v>
      </c>
      <c r="C248">
        <v>1.24</v>
      </c>
      <c r="D248" s="1"/>
    </row>
    <row r="249" spans="1:4" x14ac:dyDescent="0.25">
      <c r="A249" t="s">
        <v>272</v>
      </c>
      <c r="B249" t="s">
        <v>17</v>
      </c>
      <c r="C249">
        <v>0.34</v>
      </c>
      <c r="D249" s="1"/>
    </row>
    <row r="250" spans="1:4" x14ac:dyDescent="0.25">
      <c r="A250" t="s">
        <v>273</v>
      </c>
      <c r="B250" t="s">
        <v>17</v>
      </c>
      <c r="C250">
        <v>0.86</v>
      </c>
      <c r="D250" s="1"/>
    </row>
    <row r="251" spans="1:4" x14ac:dyDescent="0.25">
      <c r="A251" t="s">
        <v>274</v>
      </c>
      <c r="B251" t="s">
        <v>17</v>
      </c>
      <c r="C251">
        <v>0.34</v>
      </c>
      <c r="D251" s="1"/>
    </row>
    <row r="252" spans="1:4" x14ac:dyDescent="0.25">
      <c r="A252" t="s">
        <v>275</v>
      </c>
      <c r="B252" t="s">
        <v>17</v>
      </c>
      <c r="C252">
        <v>0.62</v>
      </c>
      <c r="D252" s="1"/>
    </row>
    <row r="253" spans="1:4" x14ac:dyDescent="0.25">
      <c r="A253" t="s">
        <v>276</v>
      </c>
      <c r="B253" t="s">
        <v>17</v>
      </c>
      <c r="C253">
        <v>11.19</v>
      </c>
      <c r="D253" s="1"/>
    </row>
    <row r="254" spans="1:4" x14ac:dyDescent="0.25">
      <c r="A254" t="s">
        <v>277</v>
      </c>
      <c r="B254" t="s">
        <v>220</v>
      </c>
      <c r="C254">
        <v>0.78</v>
      </c>
      <c r="D254" s="1"/>
    </row>
    <row r="255" spans="1:4" x14ac:dyDescent="0.25">
      <c r="A255" t="s">
        <v>278</v>
      </c>
      <c r="B255" t="s">
        <v>9</v>
      </c>
      <c r="C255">
        <v>2.46</v>
      </c>
      <c r="D255" s="1"/>
    </row>
    <row r="256" spans="1:4" x14ac:dyDescent="0.25">
      <c r="A256" t="s">
        <v>279</v>
      </c>
      <c r="B256" t="s">
        <v>12</v>
      </c>
      <c r="C256">
        <v>0.46</v>
      </c>
      <c r="D256" s="1">
        <v>44256</v>
      </c>
    </row>
    <row r="257" spans="1:4" x14ac:dyDescent="0.25">
      <c r="A257" t="s">
        <v>280</v>
      </c>
      <c r="B257" t="s">
        <v>5</v>
      </c>
      <c r="C257">
        <v>1.01</v>
      </c>
      <c r="D257" s="1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7"/>
  <sheetViews>
    <sheetView tabSelected="1" workbookViewId="0">
      <selection activeCell="H2" sqref="H2:H257"/>
    </sheetView>
  </sheetViews>
  <sheetFormatPr defaultRowHeight="15" x14ac:dyDescent="0.25"/>
  <cols>
    <col min="1" max="1" width="36.85546875" customWidth="1"/>
    <col min="8" max="8" width="11.85546875" customWidth="1"/>
    <col min="9" max="9" width="9.140625" customWidth="1"/>
    <col min="12" max="12" width="10.140625" bestFit="1" customWidth="1"/>
  </cols>
  <sheetData>
    <row r="1" spans="1:12" x14ac:dyDescent="0.25">
      <c r="A1" t="s">
        <v>0</v>
      </c>
      <c r="B1" t="s">
        <v>281</v>
      </c>
      <c r="C1" t="s">
        <v>282</v>
      </c>
      <c r="D1" t="s">
        <v>283</v>
      </c>
      <c r="E1" t="s">
        <v>284</v>
      </c>
      <c r="F1" t="s">
        <v>285</v>
      </c>
      <c r="G1" t="s">
        <v>286</v>
      </c>
      <c r="H1" t="s">
        <v>287</v>
      </c>
      <c r="I1" s="1"/>
    </row>
    <row r="2" spans="1:12" x14ac:dyDescent="0.25">
      <c r="A2" t="str">
        <f>[1]!Товар[[#This Row],[Наименование]]</f>
        <v>Адреналин р-р  1.82мг/мл-1.0</v>
      </c>
      <c r="B2">
        <f>SUMPRODUCT([1]Движение!$H$5:$H$710*([1]Движение!$E$5:$E$710=A2)*([1]Движение!$G$5:$G$710="Приход"))</f>
        <v>9</v>
      </c>
      <c r="C2">
        <f>SUMPRODUCT([1]Движение!$H$5:$H$710*([1]Движение!$E$5:$E$710=A2)*([1]Движение!$G$5:$G$710="Расход"))</f>
        <v>5</v>
      </c>
      <c r="D2">
        <f>B2-C2</f>
        <v>4</v>
      </c>
      <c r="E2">
        <f>SUMPRODUCT([1]Октябрь!$H$3:$H$545*([1]Октябрь!$E$3:$E$545=A2)*([1]Октябрь!$G$3:$G$545="Приход"))</f>
        <v>10</v>
      </c>
      <c r="F2">
        <f>SUMPRODUCT([1]Октябрь!$H$3:$H$545*([1]Октябрь!$E$3:$E$545=A2)*([1]Октябрь!$G$3:$G$545="Расход"))</f>
        <v>1</v>
      </c>
      <c r="G2">
        <f>E2-F2+D2</f>
        <v>13</v>
      </c>
      <c r="H2" s="1">
        <f>IF(ISNA(VLOOKUP(Таблица3[Наименование],Товар[],4,0)),"",VLOOKUP(Таблица3[Наименование],Товар[],4,0))</f>
        <v>44378</v>
      </c>
    </row>
    <row r="3" spans="1:12" x14ac:dyDescent="0.25">
      <c r="A3" t="str">
        <f>[1]!Товар[[#This Row],[Наименование]]</f>
        <v>Азопирам набор реагентов</v>
      </c>
      <c r="B3">
        <f>SUMPRODUCT([1]Движение!$H$3:$H$710*([1]Движение!$E$3:$E$710=A3)*([1]Движение!$G$3:$G$710="Приход"))</f>
        <v>18</v>
      </c>
      <c r="C3">
        <f>SUMPRODUCT([1]Движение!$H$5:$H$710*([1]Движение!$E$5:$E$710=A3)*([1]Движение!$G$5:$G$710="Расход"))</f>
        <v>1</v>
      </c>
      <c r="D3">
        <f t="shared" ref="D3:D66" si="0">B3-C3</f>
        <v>17</v>
      </c>
      <c r="E3">
        <f>SUMPRODUCT([1]Октябрь!$H$3:$H$545*([1]Октябрь!$E$3:$E$545=A3)*([1]Октябрь!$G$3:$G$545="Приход"))</f>
        <v>0</v>
      </c>
      <c r="F3">
        <f>SUMPRODUCT([1]Октябрь!$H$3:$H$545*([1]Октябрь!$E$3:$E$545=A3)*([1]Октябрь!$G$3:$G$545="Расход"))</f>
        <v>2</v>
      </c>
      <c r="G3">
        <f t="shared" ref="G3:G66" si="1">E3-F3+D3</f>
        <v>15</v>
      </c>
      <c r="H3" s="1">
        <f>IF(ISNA(VLOOKUP(Таблица3[Наименование],Товар[],4,0)),"",VLOOKUP(Таблица3[Наименование],Товар[],4,0))</f>
        <v>44166</v>
      </c>
    </row>
    <row r="4" spans="1:12" x14ac:dyDescent="0.25">
      <c r="A4" t="str">
        <f>[1]!Товар[[#This Row],[Наименование]]</f>
        <v>Аквадез д/экстренной дез.0.75л</v>
      </c>
      <c r="B4">
        <f>SUMPRODUCT([1]Движение!$H$5:$H$710*([1]Движение!$E$5:$E$710=A4)*([1]Движение!$G$5:$G$710="Приход"))</f>
        <v>0</v>
      </c>
      <c r="C4">
        <f>SUMPRODUCT([1]Движение!$H$5:$H$710*([1]Движение!$E$5:$E$710=A4)*([1]Движение!$G$5:$G$710="Расход"))</f>
        <v>0</v>
      </c>
      <c r="D4">
        <f t="shared" si="0"/>
        <v>0</v>
      </c>
      <c r="E4">
        <f>SUMPRODUCT([1]Октябрь!$H$3:$H$545*([1]Октябрь!$E$3:$E$545=A4)*([1]Октябрь!$G$3:$G$545="Приход"))</f>
        <v>0</v>
      </c>
      <c r="F4">
        <f>SUMPRODUCT([1]Октябрь!$H$3:$H$545*([1]Октябрь!$E$3:$E$545=A4)*([1]Октябрь!$G$3:$G$545="Расход"))</f>
        <v>0</v>
      </c>
      <c r="G4">
        <f t="shared" si="1"/>
        <v>0</v>
      </c>
      <c r="H4" s="1">
        <f>IF(ISNA(VLOOKUP(Таблица3[Наименование],Товар[],4,0)),"",VLOOKUP(Таблица3[Наименование],Товар[],4,0))</f>
        <v>45658</v>
      </c>
    </row>
    <row r="5" spans="1:12" x14ac:dyDescent="0.25">
      <c r="A5" t="str">
        <f>[1]!Товар[[#This Row],[Наименование]]</f>
        <v>Аммиак р-р д/наруж. 10%-1мл</v>
      </c>
      <c r="B5">
        <f>SUMPRODUCT([1]Движение!$H$5:$H$710*([1]Движение!$E$5:$E$710=A5)*([1]Движение!$G$5:$G$710="Приход"))</f>
        <v>15</v>
      </c>
      <c r="C5">
        <f>SUMPRODUCT([1]Движение!$H$5:$H$710*([1]Движение!$E$5:$E$710=A5)*([1]Движение!$G$5:$G$710="Расход"))</f>
        <v>0</v>
      </c>
      <c r="D5">
        <f t="shared" si="0"/>
        <v>15</v>
      </c>
      <c r="E5">
        <f>SUMPRODUCT([1]Октябрь!$H$3:$H$545*([1]Октябрь!$E$3:$E$545=A5)*([1]Октябрь!$G$3:$G$545="Приход"))</f>
        <v>0</v>
      </c>
      <c r="F5">
        <f>SUMPRODUCT([1]Октябрь!$H$3:$H$545*([1]Октябрь!$E$3:$E$545=A5)*([1]Октябрь!$G$3:$G$545="Расход"))</f>
        <v>7</v>
      </c>
      <c r="G5">
        <f t="shared" si="1"/>
        <v>8</v>
      </c>
      <c r="H5" s="1">
        <f>IF(ISNA(VLOOKUP(Таблица3[Наименование],Товар[],4,0)),"",VLOOKUP(Таблица3[Наименование],Товар[],4,0))</f>
        <v>45323</v>
      </c>
    </row>
    <row r="6" spans="1:12" x14ac:dyDescent="0.25">
      <c r="A6" t="str">
        <f>[1]!Товар[[#This Row],[Наименование]]</f>
        <v>Анальгин таб. 500мг № 20</v>
      </c>
      <c r="B6">
        <f>SUMPRODUCT([1]Движение!$H$5:$H$710*([1]Движение!$E$5:$E$710=A6)*([1]Движение!$G$5:$G$710="Приход"))</f>
        <v>9</v>
      </c>
      <c r="C6">
        <f>SUMPRODUCT([1]Движение!$H$5:$H$710*([1]Движение!$E$5:$E$710=A6)*([1]Движение!$G$5:$G$710="Расход"))</f>
        <v>0</v>
      </c>
      <c r="D6">
        <f t="shared" si="0"/>
        <v>9</v>
      </c>
      <c r="E6">
        <f>SUMPRODUCT([1]Октябрь!$H$3:$H$545*([1]Октябрь!$E$3:$E$545=A6)*([1]Октябрь!$G$3:$G$545="Приход"))</f>
        <v>0</v>
      </c>
      <c r="F6">
        <f>SUMPRODUCT([1]Октябрь!$H$3:$H$545*([1]Октябрь!$E$3:$E$545=A6)*([1]Октябрь!$G$3:$G$545="Расход"))</f>
        <v>0</v>
      </c>
      <c r="G6">
        <f t="shared" si="1"/>
        <v>9</v>
      </c>
      <c r="H6" s="1">
        <f>IF(ISNA(VLOOKUP(Таблица3[Наименование],Товар[],4,0)),"",VLOOKUP(Таблица3[Наименование],Товар[],4,0))</f>
        <v>45261</v>
      </c>
      <c r="L6" s="2">
        <f ca="1">TODAY()</f>
        <v>43759</v>
      </c>
    </row>
    <row r="7" spans="1:12" x14ac:dyDescent="0.25">
      <c r="A7" t="str">
        <f>[1]!Товар[[#This Row],[Наименование]]</f>
        <v>Анальгин р-р  500 мг/мл-2.0</v>
      </c>
      <c r="B7">
        <f>SUMPRODUCT([1]Движение!$H$5:$H$710*([1]Движение!$E$5:$E$710=A7)*([1]Движение!$G$5:$G$710="Приход"))</f>
        <v>5</v>
      </c>
      <c r="C7">
        <f>SUMPRODUCT([1]Движение!$H$5:$H$710*([1]Движение!$E$5:$E$710=A7)*([1]Движение!$G$5:$G$710="Расход"))</f>
        <v>2</v>
      </c>
      <c r="D7">
        <f t="shared" si="0"/>
        <v>3</v>
      </c>
      <c r="E7">
        <f>SUMPRODUCT([1]Октябрь!$H$3:$H$545*([1]Октябрь!$E$3:$E$545=A7)*([1]Октябрь!$G$3:$G$545="Приход"))</f>
        <v>0</v>
      </c>
      <c r="F7">
        <f>SUMPRODUCT([1]Октябрь!$H$3:$H$545*([1]Октябрь!$E$3:$E$545=A7)*([1]Октябрь!$G$3:$G$545="Расход"))</f>
        <v>0</v>
      </c>
      <c r="G7">
        <f t="shared" si="1"/>
        <v>3</v>
      </c>
      <c r="H7" s="1">
        <f>IF(ISNA(VLOOKUP(Таблица3[Наименование],Товар[],4,0)),"",VLOOKUP(Таблица3[Наименование],Товар[],4,0))</f>
        <v>44682</v>
      </c>
    </row>
    <row r="8" spans="1:12" x14ac:dyDescent="0.25">
      <c r="A8" t="str">
        <f>[1]!Товар[[#This Row],[Наименование]]</f>
        <v>Артикаин с эпин. 40мг/мл - 2.0 №10</v>
      </c>
      <c r="B8">
        <f>SUMPRODUCT([1]Движение!$H$5:$H$710*([1]Движение!$E$5:$E$710=A8)*([1]Движение!$G$5:$G$710="Приход"))</f>
        <v>0</v>
      </c>
      <c r="C8">
        <f>SUMPRODUCT([1]Движение!$H$5:$H$710*([1]Движение!$E$5:$E$710=A8)*([1]Движение!$G$5:$G$710="Расход"))</f>
        <v>0</v>
      </c>
      <c r="D8">
        <f t="shared" si="0"/>
        <v>0</v>
      </c>
      <c r="E8">
        <f>SUMPRODUCT([1]Октябрь!$H$3:$H$545*([1]Октябрь!$E$3:$E$545=A8)*([1]Октябрь!$G$3:$G$545="Приход"))</f>
        <v>40</v>
      </c>
      <c r="F8">
        <f>SUMPRODUCT([1]Октябрь!$H$3:$H$545*([1]Октябрь!$E$3:$E$545=A8)*([1]Октябрь!$G$3:$G$545="Расход"))</f>
        <v>40</v>
      </c>
      <c r="G8">
        <f t="shared" si="1"/>
        <v>0</v>
      </c>
      <c r="H8" s="1">
        <f>IF(ISNA(VLOOKUP(Таблица3[Наименование],Товар[],4,0)),"",VLOOKUP(Таблица3[Наименование],Товар[],4,0))</f>
        <v>45292</v>
      </c>
    </row>
    <row r="9" spans="1:12" x14ac:dyDescent="0.25">
      <c r="A9" t="str">
        <f>[1]!Товар[[#This Row],[Наименование]]</f>
        <v>Атропин р-р 1 мг/мл-1.0 №10</v>
      </c>
      <c r="B9">
        <f>SUMPRODUCT([1]Движение!$H$5:$H$710*([1]Движение!$E$5:$E$710=A9)*([1]Движение!$G$5:$G$710="Приход"))</f>
        <v>2</v>
      </c>
      <c r="C9">
        <f>SUMPRODUCT([1]Движение!$H$5:$H$710*([1]Движение!$E$5:$E$710=A9)*([1]Движение!$G$5:$G$710="Расход"))</f>
        <v>0</v>
      </c>
      <c r="D9">
        <f t="shared" si="0"/>
        <v>2</v>
      </c>
      <c r="E9">
        <f>SUMPRODUCT([1]Октябрь!$H$3:$H$545*([1]Октябрь!$E$3:$E$545=A9)*([1]Октябрь!$G$3:$G$545="Приход"))</f>
        <v>0</v>
      </c>
      <c r="F9">
        <f>SUMPRODUCT([1]Октябрь!$H$3:$H$545*([1]Октябрь!$E$3:$E$545=A9)*([1]Октябрь!$G$3:$G$545="Расход"))</f>
        <v>0</v>
      </c>
      <c r="G9">
        <f t="shared" si="1"/>
        <v>2</v>
      </c>
      <c r="H9" s="1">
        <f>IF(ISNA(VLOOKUP(Таблица3[Наименование],Товар[],4,0)),"",VLOOKUP(Таблица3[Наименование],Товар[],4,0))</f>
        <v>44348</v>
      </c>
    </row>
    <row r="10" spans="1:12" x14ac:dyDescent="0.25">
      <c r="A10" t="str">
        <f>[1]!Товар[[#This Row],[Наименование]]</f>
        <v>Бак д/сбора, БМ-01 12л</v>
      </c>
      <c r="B10">
        <f>SUMPRODUCT([1]Движение!$H$5:$H$710*([1]Движение!$E$5:$E$710=A10)*([1]Движение!$G$5:$G$710="Приход"))</f>
        <v>0</v>
      </c>
      <c r="C10">
        <f>SUMPRODUCT([1]Движение!$H$5:$H$710*([1]Движение!$E$5:$E$710=A10)*([1]Движение!$G$5:$G$710="Расход"))</f>
        <v>0</v>
      </c>
      <c r="D10">
        <f t="shared" si="0"/>
        <v>0</v>
      </c>
      <c r="E10">
        <f>SUMPRODUCT([1]Октябрь!$H$3:$H$545*([1]Октябрь!$E$3:$E$545=A10)*([1]Октябрь!$G$3:$G$545="Приход"))</f>
        <v>0</v>
      </c>
      <c r="F10">
        <f>SUMPRODUCT([1]Октябрь!$H$3:$H$545*([1]Октябрь!$E$3:$E$545=A10)*([1]Октябрь!$G$3:$G$545="Расход"))</f>
        <v>0</v>
      </c>
      <c r="G10">
        <f t="shared" si="1"/>
        <v>0</v>
      </c>
      <c r="H10" s="1">
        <f>IF(ISNA(VLOOKUP(Таблица3[Наименование],Товар[],4,0)),"",VLOOKUP(Таблица3[Наименование],Товар[],4,0))</f>
        <v>47484</v>
      </c>
    </row>
    <row r="11" spans="1:12" x14ac:dyDescent="0.25">
      <c r="A11" t="str">
        <f>[1]!Товар[[#This Row],[Наименование]]</f>
        <v>Бахилы "Стандарт" син. Уп/100шт</v>
      </c>
      <c r="B11">
        <f t="array" ref="B11">SUMPRODUCT([1]Движение!$H$3:$H$710*([1]Движение!$E$3:$E$710=A11)*([1]Движение!$G$3:$G$710="Приход"))</f>
        <v>26</v>
      </c>
      <c r="C11">
        <f>SUMPRODUCT([1]Движение!$H$5:$H$710*([1]Движение!$E$5:$E$710=A11)*([1]Движение!$G$5:$G$710="Расход"))</f>
        <v>0</v>
      </c>
      <c r="D11">
        <f t="shared" si="0"/>
        <v>26</v>
      </c>
      <c r="E11">
        <f>SUMPRODUCT([1]Октябрь!$H$3:$H$545*([1]Октябрь!$E$3:$E$545=A11)*([1]Октябрь!$G$3:$G$545="Приход"))</f>
        <v>30</v>
      </c>
      <c r="F11">
        <f>SUMPRODUCT([1]Октябрь!$H$3:$H$545*([1]Октябрь!$E$3:$E$545=A11)*([1]Октябрь!$G$3:$G$545="Расход"))</f>
        <v>26</v>
      </c>
      <c r="G11">
        <f t="shared" si="1"/>
        <v>30</v>
      </c>
      <c r="H11" s="1">
        <f>IF(ISNA(VLOOKUP(Таблица3[Наименование],Товар[],4,0)),"",VLOOKUP(Таблица3[Наименование],Товар[],4,0))</f>
        <v>45505</v>
      </c>
    </row>
    <row r="12" spans="1:12" x14ac:dyDescent="0.25">
      <c r="A12" t="str">
        <f>[1]!Товар[[#This Row],[Наименование]]</f>
        <v>Бекарбон таб. №20</v>
      </c>
      <c r="B12">
        <f>SUMPRODUCT([1]Движение!$H$5:$H$710*([1]Движение!$E$5:$E$710=A12)*([1]Движение!$G$5:$G$710="Приход"))</f>
        <v>34</v>
      </c>
      <c r="C12">
        <f>SUMPRODUCT([1]Движение!$H$5:$H$710*([1]Движение!$E$5:$E$710=A12)*([1]Движение!$G$5:$G$710="Расход"))</f>
        <v>0</v>
      </c>
      <c r="D12">
        <f t="shared" si="0"/>
        <v>34</v>
      </c>
      <c r="E12">
        <f>SUMPRODUCT([1]Октябрь!$H$3:$H$545*([1]Октябрь!$E$3:$E$545=A12)*([1]Октябрь!$G$3:$G$545="Приход"))</f>
        <v>0</v>
      </c>
      <c r="F12">
        <f>SUMPRODUCT([1]Октябрь!$H$3:$H$545*([1]Октябрь!$E$3:$E$545=A12)*([1]Октябрь!$G$3:$G$545="Расход"))</f>
        <v>0</v>
      </c>
      <c r="G12">
        <f t="shared" si="1"/>
        <v>34</v>
      </c>
      <c r="H12" s="1">
        <f>IF(ISNA(VLOOKUP(Таблица3[Наименование],Товар[],4,0)),"",VLOOKUP(Таблица3[Наименование],Товар[],4,0))</f>
        <v>44348</v>
      </c>
    </row>
    <row r="13" spans="1:12" x14ac:dyDescent="0.25">
      <c r="A13" t="str">
        <f>[1]!Товар[[#This Row],[Наименование]]</f>
        <v>Беллалгин таб. № 10</v>
      </c>
      <c r="B13">
        <f>SUMPRODUCT([1]Движение!$H$5:$H$710*([1]Движение!$E$5:$E$710=A13)*([1]Движение!$G$5:$G$710="Приход"))</f>
        <v>0</v>
      </c>
      <c r="C13">
        <f>SUMPRODUCT([1]Движение!$H$5:$H$710*([1]Движение!$E$5:$E$710=A13)*([1]Движение!$G$5:$G$710="Расход"))</f>
        <v>0</v>
      </c>
      <c r="D13">
        <f t="shared" si="0"/>
        <v>0</v>
      </c>
      <c r="E13">
        <f>SUMPRODUCT([1]Октябрь!$H$3:$H$545*([1]Октябрь!$E$3:$E$545=A13)*([1]Октябрь!$G$3:$G$545="Приход"))</f>
        <v>0</v>
      </c>
      <c r="F13">
        <f>SUMPRODUCT([1]Октябрь!$H$3:$H$545*([1]Октябрь!$E$3:$E$545=A13)*([1]Октябрь!$G$3:$G$545="Расход"))</f>
        <v>0</v>
      </c>
      <c r="G13">
        <f t="shared" si="1"/>
        <v>0</v>
      </c>
      <c r="H13" s="1">
        <f>IF(ISNA(VLOOKUP(Таблица3[Наименование],Товар[],4,0)),"",VLOOKUP(Таблица3[Наименование],Товар[],4,0))</f>
        <v>0</v>
      </c>
    </row>
    <row r="14" spans="1:12" x14ac:dyDescent="0.25">
      <c r="A14" t="str">
        <f>[1]!Товар[[#This Row],[Наименование]]</f>
        <v>Беродуал р-р д/инг. 0.5/0.25мг/мл-20</v>
      </c>
      <c r="B14">
        <f>SUMPRODUCT([1]Движение!$H$5:$H$710*([1]Движение!$E$5:$E$710=A14)*([1]Движение!$G$5:$G$710="Приход"))</f>
        <v>0</v>
      </c>
      <c r="C14">
        <f>SUMPRODUCT([1]Движение!$H$5:$H$710*([1]Движение!$E$5:$E$710=A14)*([1]Движение!$G$5:$G$710="Расход"))</f>
        <v>0</v>
      </c>
      <c r="D14">
        <f t="shared" si="0"/>
        <v>0</v>
      </c>
      <c r="E14">
        <f>SUMPRODUCT([1]Октябрь!$H$3:$H$545*([1]Октябрь!$E$3:$E$545=A14)*([1]Октябрь!$G$3:$G$545="Приход"))</f>
        <v>6</v>
      </c>
      <c r="F14">
        <f>SUMPRODUCT([1]Октябрь!$H$3:$H$545*([1]Октябрь!$E$3:$E$545=A14)*([1]Октябрь!$G$3:$G$545="Расход"))</f>
        <v>0</v>
      </c>
      <c r="G14">
        <f t="shared" si="1"/>
        <v>6</v>
      </c>
      <c r="H14" s="1">
        <f>IF(ISNA(VLOOKUP(Таблица3[Наименование],Товар[],4,0)),"",VLOOKUP(Таблица3[Наименование],Товар[],4,0))</f>
        <v>44713</v>
      </c>
    </row>
    <row r="15" spans="1:12" x14ac:dyDescent="0.25">
      <c r="A15" t="str">
        <f>[1]!Товар[[#This Row],[Наименование]]</f>
        <v>Беродуал Н аэр.50/20</v>
      </c>
      <c r="B15">
        <f>SUMPRODUCT([1]Движение!$H$5:$H$710*([1]Движение!$E$5:$E$710=A15)*([1]Движение!$G$5:$G$710="Приход"))</f>
        <v>0</v>
      </c>
      <c r="C15">
        <f>SUMPRODUCT([1]Движение!$H$5:$H$710*([1]Движение!$E$5:$E$710=A15)*([1]Движение!$G$5:$G$710="Расход"))</f>
        <v>0</v>
      </c>
      <c r="D15">
        <f t="shared" si="0"/>
        <v>0</v>
      </c>
      <c r="E15">
        <f>SUMPRODUCT([1]Октябрь!$H$3:$H$545*([1]Октябрь!$E$3:$E$545=A15)*([1]Октябрь!$G$3:$G$545="Приход"))</f>
        <v>0</v>
      </c>
      <c r="F15">
        <f>SUMPRODUCT([1]Октябрь!$H$3:$H$545*([1]Октябрь!$E$3:$E$545=A15)*([1]Октябрь!$G$3:$G$545="Расход"))</f>
        <v>0</v>
      </c>
      <c r="G15">
        <f t="shared" si="1"/>
        <v>0</v>
      </c>
      <c r="H15" s="1">
        <f>IF(ISNA(VLOOKUP(Таблица3[Наименование],Товар[],4,0)),"",VLOOKUP(Таблица3[Наименование],Товар[],4,0))</f>
        <v>0</v>
      </c>
    </row>
    <row r="16" spans="1:12" x14ac:dyDescent="0.25">
      <c r="A16" t="str">
        <f>[1]!Товар[[#This Row],[Наименование]]</f>
        <v>Бинт  мед.х/б, (100*5) н/ст</v>
      </c>
      <c r="B16">
        <f>SUMPRODUCT([1]Движение!$H$5:$H$710*([1]Движение!$E$5:$E$710=A16)*([1]Движение!$G$5:$G$710="Приход"))</f>
        <v>230</v>
      </c>
      <c r="C16">
        <f>SUMPRODUCT([1]Движение!$H$5:$H$710*([1]Движение!$E$5:$E$710=A16)*([1]Движение!$G$5:$G$710="Расход"))</f>
        <v>20</v>
      </c>
      <c r="D16">
        <f t="shared" si="0"/>
        <v>210</v>
      </c>
      <c r="E16">
        <f>SUMPRODUCT([1]Октябрь!$H$3:$H$545*([1]Октябрь!$E$3:$E$545=A16)*([1]Октябрь!$G$3:$G$545="Приход"))</f>
        <v>0</v>
      </c>
      <c r="F16">
        <f>SUMPRODUCT([1]Октябрь!$H$3:$H$545*([1]Октябрь!$E$3:$E$545=A16)*([1]Октябрь!$G$3:$G$545="Расход"))</f>
        <v>20</v>
      </c>
      <c r="G16">
        <f t="shared" si="1"/>
        <v>190</v>
      </c>
      <c r="H16" s="1">
        <f>IF(ISNA(VLOOKUP(Таблица3[Наименование],Товар[],4,0)),"",VLOOKUP(Таблица3[Наименование],Товар[],4,0))</f>
        <v>45413</v>
      </c>
    </row>
    <row r="17" spans="1:8" x14ac:dyDescent="0.25">
      <c r="A17" t="str">
        <f>[1]!Товар[[#This Row],[Наименование]]</f>
        <v>Бинт  мед.х/б, (140*7) н/ст</v>
      </c>
      <c r="B17">
        <f>SUMPRODUCT([1]Движение!$H$5:$H$710*([1]Движение!$E$5:$E$710=A17)*([1]Движение!$G$5:$G$710="Приход"))</f>
        <v>524</v>
      </c>
      <c r="C17">
        <f>SUMPRODUCT([1]Движение!$H$5:$H$710*([1]Движение!$E$5:$E$710=A17)*([1]Движение!$G$5:$G$710="Расход"))</f>
        <v>100</v>
      </c>
      <c r="D17">
        <f t="shared" si="0"/>
        <v>424</v>
      </c>
      <c r="E17">
        <f>SUMPRODUCT([1]Октябрь!$H$3:$H$545*([1]Октябрь!$E$3:$E$545=A17)*([1]Октябрь!$G$3:$G$545="Приход"))</f>
        <v>0</v>
      </c>
      <c r="F17">
        <f>SUMPRODUCT([1]Октябрь!$H$3:$H$545*([1]Октябрь!$E$3:$E$545=A17)*([1]Октябрь!$G$3:$G$545="Расход"))</f>
        <v>1</v>
      </c>
      <c r="G17">
        <f t="shared" si="1"/>
        <v>423</v>
      </c>
      <c r="H17" s="1">
        <f>IF(ISNA(VLOOKUP(Таблица3[Наименование],Товар[],4,0)),"",VLOOKUP(Таблица3[Наименование],Товар[],4,0))</f>
        <v>45444</v>
      </c>
    </row>
    <row r="18" spans="1:8" x14ac:dyDescent="0.25">
      <c r="A18" t="str">
        <f>[1]!Товар[[#This Row],[Наименование]]</f>
        <v>Бинт  мед.х/б, (100*5) стер</v>
      </c>
      <c r="B18">
        <f>SUMPRODUCT([1]Движение!$H$5:$H$710*([1]Движение!$E$5:$E$710=A18)*([1]Движение!$G$5:$G$710="Приход"))</f>
        <v>29</v>
      </c>
      <c r="C18">
        <f>SUMPRODUCT([1]Движение!$H$5:$H$710*([1]Движение!$E$5:$E$710=A18)*([1]Движение!$G$5:$G$710="Расход"))</f>
        <v>0</v>
      </c>
      <c r="D18">
        <f t="shared" si="0"/>
        <v>29</v>
      </c>
      <c r="E18">
        <f>SUMPRODUCT([1]Октябрь!$H$3:$H$545*([1]Октябрь!$E$3:$E$545=A18)*([1]Октябрь!$G$3:$G$545="Приход"))</f>
        <v>0</v>
      </c>
      <c r="F18">
        <f>SUMPRODUCT([1]Октябрь!$H$3:$H$545*([1]Октябрь!$E$3:$E$545=A18)*([1]Октябрь!$G$3:$G$545="Расход"))</f>
        <v>0</v>
      </c>
      <c r="G18">
        <f t="shared" si="1"/>
        <v>29</v>
      </c>
      <c r="H18" s="1">
        <f>IF(ISNA(VLOOKUP(Таблица3[Наименование],Товар[],4,0)),"",VLOOKUP(Таблица3[Наименование],Товар[],4,0))</f>
        <v>45261</v>
      </c>
    </row>
    <row r="19" spans="1:8" x14ac:dyDescent="0.25">
      <c r="A19" t="str">
        <f>[1]!Товар[[#This Row],[Наименование]]</f>
        <v>Бинт  мед.х/б, (140*7) стер</v>
      </c>
      <c r="B19">
        <f>SUMPRODUCT([1]Движение!$H$5:$H$710*([1]Движение!$E$5:$E$710=A19)*([1]Движение!$G$5:$G$710="Приход"))</f>
        <v>39</v>
      </c>
      <c r="C19">
        <f>SUMPRODUCT([1]Движение!$H$5:$H$710*([1]Движение!$E$5:$E$710=A19)*([1]Движение!$G$5:$G$710="Расход"))</f>
        <v>0</v>
      </c>
      <c r="D19">
        <f t="shared" si="0"/>
        <v>39</v>
      </c>
      <c r="E19">
        <f>SUMPRODUCT([1]Октябрь!$H$3:$H$545*([1]Октябрь!$E$3:$E$545=A19)*([1]Октябрь!$G$3:$G$545="Приход"))</f>
        <v>0</v>
      </c>
      <c r="F19">
        <f>SUMPRODUCT([1]Октябрь!$H$3:$H$545*([1]Октябрь!$E$3:$E$545=A19)*([1]Октябрь!$G$3:$G$545="Расход"))</f>
        <v>0</v>
      </c>
      <c r="G19">
        <f t="shared" si="1"/>
        <v>39</v>
      </c>
      <c r="H19" s="1">
        <f>IF(ISNA(VLOOKUP(Таблица3[Наименование],Товар[],4,0)),"",VLOOKUP(Таблица3[Наименование],Товар[],4,0))</f>
        <v>45261</v>
      </c>
    </row>
    <row r="20" spans="1:8" x14ac:dyDescent="0.25">
      <c r="A20" t="str">
        <f>[1]!Товар[[#This Row],[Наименование]]</f>
        <v>Борная кислота р-р спирт.30 мг/мл-10</v>
      </c>
      <c r="B20">
        <f>SUMPRODUCT([1]Движение!$H$5:$H$710*([1]Движение!$E$5:$E$710=A20)*([1]Движение!$G$5:$G$710="Приход"))</f>
        <v>0</v>
      </c>
      <c r="C20">
        <f>SUMPRODUCT([1]Движение!$H$5:$H$710*([1]Движение!$E$5:$E$710=A20)*([1]Движение!$G$5:$G$710="Расход"))</f>
        <v>0</v>
      </c>
      <c r="D20">
        <f t="shared" si="0"/>
        <v>0</v>
      </c>
      <c r="E20">
        <f>SUMPRODUCT([1]Октябрь!$H$3:$H$545*([1]Октябрь!$E$3:$E$545=A20)*([1]Октябрь!$G$3:$G$545="Приход"))</f>
        <v>30</v>
      </c>
      <c r="F20">
        <f>SUMPRODUCT([1]Октябрь!$H$3:$H$545*([1]Октябрь!$E$3:$E$545=A20)*([1]Октябрь!$G$3:$G$545="Расход"))</f>
        <v>15</v>
      </c>
      <c r="G20">
        <f t="shared" si="1"/>
        <v>15</v>
      </c>
      <c r="H20" s="1">
        <f>IF(ISNA(VLOOKUP(Таблица3[Наименование],Товар[],4,0)),"",VLOOKUP(Таблица3[Наименование],Товар[],4,0))</f>
        <v>44682</v>
      </c>
    </row>
    <row r="21" spans="1:8" x14ac:dyDescent="0.25">
      <c r="A21" t="str">
        <f>[1]!Товар[[#This Row],[Наименование]]</f>
        <v xml:space="preserve">Борная кислота пор.д/приг.р-ра 10мг </v>
      </c>
      <c r="B21">
        <f>SUMPRODUCT([1]Движение!$H$5:$H$710*([1]Движение!$E$5:$E$710=A21)*([1]Движение!$G$5:$G$710="Приход"))</f>
        <v>0</v>
      </c>
      <c r="C21">
        <f>SUMPRODUCT([1]Движение!$H$5:$H$710*([1]Движение!$E$5:$E$710=A21)*([1]Движение!$G$5:$G$710="Расход"))</f>
        <v>0</v>
      </c>
      <c r="D21">
        <f t="shared" si="0"/>
        <v>0</v>
      </c>
      <c r="E21">
        <f>SUMPRODUCT([1]Октябрь!$H$3:$H$545*([1]Октябрь!$E$3:$E$545=A21)*([1]Октябрь!$G$3:$G$545="Приход"))</f>
        <v>0</v>
      </c>
      <c r="F21">
        <f>SUMPRODUCT([1]Октябрь!$H$3:$H$545*([1]Октябрь!$E$3:$E$545=A21)*([1]Октябрь!$G$3:$G$545="Расход"))</f>
        <v>0</v>
      </c>
      <c r="G21">
        <f t="shared" si="1"/>
        <v>0</v>
      </c>
      <c r="H21" s="1">
        <f>IF(ISNA(VLOOKUP(Таблица3[Наименование],Товар[],4,0)),"",VLOOKUP(Таблица3[Наименование],Товар[],4,0))</f>
        <v>0</v>
      </c>
    </row>
    <row r="22" spans="1:8" x14ac:dyDescent="0.25">
      <c r="A22" t="str">
        <f>[1]!Товар[[#This Row],[Наименование]]</f>
        <v>Бриллиант.зел 10 мг/мл-30 мл</v>
      </c>
      <c r="B22">
        <f>SUMPRODUCT([1]Движение!$H$5:$H$710*([1]Движение!$E$5:$E$710=A22)*([1]Движение!$G$5:$G$710="Приход"))</f>
        <v>2</v>
      </c>
      <c r="C22">
        <f>SUMPRODUCT([1]Движение!$H$5:$H$710*([1]Движение!$E$5:$E$710=A22)*([1]Движение!$G$5:$G$710="Расход"))</f>
        <v>0</v>
      </c>
      <c r="D22">
        <f t="shared" si="0"/>
        <v>2</v>
      </c>
      <c r="E22">
        <f>SUMPRODUCT([1]Октябрь!$H$3:$H$545*([1]Октябрь!$E$3:$E$545=A22)*([1]Октябрь!$G$3:$G$545="Приход"))</f>
        <v>20</v>
      </c>
      <c r="F22">
        <f>SUMPRODUCT([1]Октябрь!$H$3:$H$545*([1]Октябрь!$E$3:$E$545=A22)*([1]Октябрь!$G$3:$G$545="Расход"))</f>
        <v>2</v>
      </c>
      <c r="G22">
        <f t="shared" si="1"/>
        <v>20</v>
      </c>
      <c r="H22" s="1">
        <f>IF(ISNA(VLOOKUP(Таблица3[Наименование],Товар[],4,0)),"",VLOOKUP(Таблица3[Наименование],Товар[],4,0))</f>
        <v>44713</v>
      </c>
    </row>
    <row r="23" spans="1:8" x14ac:dyDescent="0.25">
      <c r="A23" t="str">
        <f>[1]!Товар[[#This Row],[Наименование]]</f>
        <v>Будесонид аэрозоль 50мкг/200доз</v>
      </c>
      <c r="B23">
        <f>SUMPRODUCT([1]Движение!$H$5:$H$710*([1]Движение!$E$5:$E$710=A23)*([1]Движение!$G$5:$G$710="Приход"))</f>
        <v>1</v>
      </c>
      <c r="C23">
        <f>SUMPRODUCT([1]Движение!$H$5:$H$710*([1]Движение!$E$5:$E$710=A23)*([1]Движение!$G$5:$G$710="Расход"))</f>
        <v>1</v>
      </c>
      <c r="D23">
        <f t="shared" si="0"/>
        <v>0</v>
      </c>
      <c r="E23">
        <f>SUMPRODUCT([1]Октябрь!$H$3:$H$545*([1]Октябрь!$E$3:$E$545=A23)*([1]Октябрь!$G$3:$G$545="Приход"))</f>
        <v>0</v>
      </c>
      <c r="F23">
        <f>SUMPRODUCT([1]Октябрь!$H$3:$H$545*([1]Октябрь!$E$3:$E$545=A23)*([1]Октябрь!$G$3:$G$545="Расход"))</f>
        <v>0</v>
      </c>
      <c r="G23">
        <f t="shared" si="1"/>
        <v>0</v>
      </c>
      <c r="H23" s="1">
        <f>IF(ISNA(VLOOKUP(Таблица3[Наименование],Товар[],4,0)),"",VLOOKUP(Таблица3[Наименование],Товар[],4,0))</f>
        <v>43831</v>
      </c>
    </row>
    <row r="24" spans="1:8" x14ac:dyDescent="0.25">
      <c r="A24" t="str">
        <f>[1]!Товар[[#This Row],[Наименование]]</f>
        <v>Будесонид аэрозоль 100мкг/200доз</v>
      </c>
      <c r="B24">
        <f>SUMPRODUCT([1]Движение!$H$5:$H$710*([1]Движение!$E$5:$E$710=A24)*([1]Движение!$G$5:$G$710="Приход"))</f>
        <v>0</v>
      </c>
      <c r="C24">
        <f>SUMPRODUCT([1]Движение!$H$5:$H$710*([1]Движение!$E$5:$E$710=A24)*([1]Движение!$G$5:$G$710="Расход"))</f>
        <v>0</v>
      </c>
      <c r="D24">
        <f t="shared" si="0"/>
        <v>0</v>
      </c>
      <c r="E24">
        <f>SUMPRODUCT([1]Октябрь!$H$3:$H$545*([1]Октябрь!$E$3:$E$545=A24)*([1]Октябрь!$G$3:$G$545="Приход"))</f>
        <v>6</v>
      </c>
      <c r="F24">
        <f>SUMPRODUCT([1]Октябрь!$H$3:$H$545*([1]Октябрь!$E$3:$E$545=A24)*([1]Октябрь!$G$3:$G$545="Расход"))</f>
        <v>0</v>
      </c>
      <c r="G24">
        <f t="shared" si="1"/>
        <v>6</v>
      </c>
      <c r="H24" s="1">
        <f>IF(ISNA(VLOOKUP(Таблица3[Наименование],Товар[],4,0)),"",VLOOKUP(Таблица3[Наименование],Товар[],4,0))</f>
        <v>44105</v>
      </c>
    </row>
    <row r="25" spans="1:8" x14ac:dyDescent="0.25">
      <c r="A25" t="str">
        <f>[1]!Товар[[#This Row],[Наименование]]</f>
        <v>Бумага упаков. 20*20 уп/1000</v>
      </c>
      <c r="B25">
        <f>SUMPRODUCT([1]Движение!$H$5:$H$710*([1]Движение!$E$5:$E$710=A25)*([1]Движение!$G$5:$G$710="Приход"))</f>
        <v>0</v>
      </c>
      <c r="C25">
        <f>SUMPRODUCT([1]Движение!$H$5:$H$710*([1]Движение!$E$5:$E$710=A25)*([1]Движение!$G$5:$G$710="Расход"))</f>
        <v>0</v>
      </c>
      <c r="D25">
        <f t="shared" si="0"/>
        <v>0</v>
      </c>
      <c r="E25">
        <f>SUMPRODUCT([1]Октябрь!$H$3:$H$545*([1]Октябрь!$E$3:$E$545=A25)*([1]Октябрь!$G$3:$G$545="Приход"))</f>
        <v>0</v>
      </c>
      <c r="F25">
        <f>SUMPRODUCT([1]Октябрь!$H$3:$H$545*([1]Октябрь!$E$3:$E$545=A25)*([1]Октябрь!$G$3:$G$545="Расход"))</f>
        <v>0</v>
      </c>
      <c r="G25">
        <f t="shared" si="1"/>
        <v>0</v>
      </c>
      <c r="H25" s="1">
        <f>IF(ISNA(VLOOKUP(Таблица3[Наименование],Товар[],4,0)),"",VLOOKUP(Таблица3[Наименование],Товар[],4,0))</f>
        <v>47119</v>
      </c>
    </row>
    <row r="26" spans="1:8" x14ac:dyDescent="0.25">
      <c r="A26" t="str">
        <f>[1]!Товар[[#This Row],[Наименование]]</f>
        <v>Бумага упаков. 25*25 уп/1000</v>
      </c>
      <c r="B26">
        <f>SUMPRODUCT([1]Движение!$H$5:$H$710*([1]Движение!$E$5:$E$710=A26)*([1]Движение!$G$5:$G$710="Приход"))</f>
        <v>0</v>
      </c>
      <c r="C26">
        <f>SUMPRODUCT([1]Движение!$H$5:$H$710*([1]Движение!$E$5:$E$710=A26)*([1]Движение!$G$5:$G$710="Расход"))</f>
        <v>0</v>
      </c>
      <c r="D26">
        <f t="shared" si="0"/>
        <v>0</v>
      </c>
      <c r="E26">
        <f>SUMPRODUCT([1]Октябрь!$H$3:$H$545*([1]Октябрь!$E$3:$E$545=A26)*([1]Октябрь!$G$3:$G$545="Приход"))</f>
        <v>0</v>
      </c>
      <c r="F26">
        <f>SUMPRODUCT([1]Октябрь!$H$3:$H$545*([1]Октябрь!$E$3:$E$545=A26)*([1]Октябрь!$G$3:$G$545="Расход"))</f>
        <v>0</v>
      </c>
      <c r="G26">
        <f t="shared" si="1"/>
        <v>0</v>
      </c>
      <c r="H26" s="1">
        <f>IF(ISNA(VLOOKUP(Таблица3[Наименование],Товар[],4,0)),"",VLOOKUP(Таблица3[Наименование],Товар[],4,0))</f>
        <v>47119</v>
      </c>
    </row>
    <row r="27" spans="1:8" x14ac:dyDescent="0.25">
      <c r="A27" t="str">
        <f>[1]!Товар[[#This Row],[Наименование]]</f>
        <v>Бумага упаков. 30*30 уп/1000</v>
      </c>
      <c r="B27">
        <f>SUMPRODUCT([1]Движение!$H$5:$H$710*([1]Движение!$E$5:$E$710=A27)*([1]Движение!$G$5:$G$710="Приход"))</f>
        <v>0</v>
      </c>
      <c r="C27">
        <f>SUMPRODUCT([1]Движение!$H$5:$H$710*([1]Движение!$E$5:$E$710=A27)*([1]Движение!$G$5:$G$710="Расход"))</f>
        <v>0</v>
      </c>
      <c r="D27">
        <f t="shared" si="0"/>
        <v>0</v>
      </c>
      <c r="E27">
        <f>SUMPRODUCT([1]Октябрь!$H$3:$H$545*([1]Октябрь!$E$3:$E$545=A27)*([1]Октябрь!$G$3:$G$545="Приход"))</f>
        <v>0</v>
      </c>
      <c r="F27">
        <f>SUMPRODUCT([1]Октябрь!$H$3:$H$545*([1]Октябрь!$E$3:$E$545=A27)*([1]Октябрь!$G$3:$G$545="Расход"))</f>
        <v>0</v>
      </c>
      <c r="G27">
        <f t="shared" si="1"/>
        <v>0</v>
      </c>
      <c r="H27" s="1">
        <f>IF(ISNA(VLOOKUP(Таблица3[Наименование],Товар[],4,0)),"",VLOOKUP(Таблица3[Наименование],Товар[],4,0))</f>
        <v>47119</v>
      </c>
    </row>
    <row r="28" spans="1:8" x14ac:dyDescent="0.25">
      <c r="A28" t="str">
        <f>[1]!Товар[[#This Row],[Наименование]]</f>
        <v>Бумага упаков. 35*35 уп/1000</v>
      </c>
      <c r="B28">
        <f>SUMPRODUCT([1]Движение!$H$5:$H$710*([1]Движение!$E$5:$E$710=A28)*([1]Движение!$G$5:$G$710="Приход"))</f>
        <v>0</v>
      </c>
      <c r="C28">
        <f>SUMPRODUCT([1]Движение!$H$5:$H$710*([1]Движение!$E$5:$E$710=A28)*([1]Движение!$G$5:$G$710="Расход"))</f>
        <v>0</v>
      </c>
      <c r="D28">
        <f t="shared" si="0"/>
        <v>0</v>
      </c>
      <c r="E28">
        <f>SUMPRODUCT([1]Октябрь!$H$3:$H$545*([1]Октябрь!$E$3:$E$545=A28)*([1]Октябрь!$G$3:$G$545="Приход"))</f>
        <v>0</v>
      </c>
      <c r="F28">
        <f>SUMPRODUCT([1]Октябрь!$H$3:$H$545*([1]Октябрь!$E$3:$E$545=A28)*([1]Октябрь!$G$3:$G$545="Расход"))</f>
        <v>0</v>
      </c>
      <c r="G28">
        <f t="shared" si="1"/>
        <v>0</v>
      </c>
      <c r="H28" s="1">
        <f>IF(ISNA(VLOOKUP(Таблица3[Наименование],Товар[],4,0)),"",VLOOKUP(Таблица3[Наименование],Товар[],4,0))</f>
        <v>47119</v>
      </c>
    </row>
    <row r="29" spans="1:8" x14ac:dyDescent="0.25">
      <c r="A29" t="str">
        <f>[1]!Товар[[#This Row],[Наименование]]</f>
        <v>Вазелиновое масло 30мл</v>
      </c>
      <c r="B29">
        <f>SUMPRODUCT([1]Движение!$H$5:$H$710*([1]Движение!$E$5:$E$710=A29)*([1]Движение!$G$5:$G$710="Приход"))</f>
        <v>6</v>
      </c>
      <c r="C29">
        <f>SUMPRODUCT([1]Движение!$H$5:$H$710*([1]Движение!$E$5:$E$710=A29)*([1]Движение!$G$5:$G$710="Расход"))</f>
        <v>0</v>
      </c>
      <c r="D29">
        <f t="shared" si="0"/>
        <v>6</v>
      </c>
      <c r="E29">
        <f>SUMPRODUCT([1]Октябрь!$H$3:$H$545*([1]Октябрь!$E$3:$E$545=A29)*([1]Октябрь!$G$3:$G$545="Приход"))</f>
        <v>0</v>
      </c>
      <c r="F29">
        <f>SUMPRODUCT([1]Октябрь!$H$3:$H$545*([1]Октябрь!$E$3:$E$545=A29)*([1]Октябрь!$G$3:$G$545="Расход"))</f>
        <v>0</v>
      </c>
      <c r="G29">
        <f t="shared" si="1"/>
        <v>6</v>
      </c>
      <c r="H29" s="1">
        <f>IF(ISNA(VLOOKUP(Таблица3[Наименование],Товар[],4,0)),"",VLOOKUP(Таблица3[Наименование],Товар[],4,0))</f>
        <v>45017</v>
      </c>
    </row>
    <row r="30" spans="1:8" x14ac:dyDescent="0.25">
      <c r="A30" t="str">
        <f>[1]!Товар[[#This Row],[Наименование]]</f>
        <v>Вакуумные проб.кремн.уп/100</v>
      </c>
      <c r="B30">
        <f>SUMPRODUCT([1]Движение!$H$5:$H$710*([1]Движение!$E$5:$E$710=A30)*([1]Движение!$G$5:$G$710="Приход"))</f>
        <v>0</v>
      </c>
      <c r="C30">
        <f>SUMPRODUCT([1]Движение!$H$5:$H$710*([1]Движение!$E$5:$E$710=A30)*([1]Движение!$G$5:$G$710="Расход"))</f>
        <v>0</v>
      </c>
      <c r="D30">
        <f t="shared" si="0"/>
        <v>0</v>
      </c>
      <c r="E30">
        <f>SUMPRODUCT([1]Октябрь!$H$3:$H$545*([1]Октябрь!$E$3:$E$545=A30)*([1]Октябрь!$G$3:$G$545="Приход"))</f>
        <v>0</v>
      </c>
      <c r="F30">
        <f>SUMPRODUCT([1]Октябрь!$H$3:$H$545*([1]Октябрь!$E$3:$E$545=A30)*([1]Октябрь!$G$3:$G$545="Расход"))</f>
        <v>0</v>
      </c>
      <c r="G30">
        <f t="shared" si="1"/>
        <v>0</v>
      </c>
      <c r="H30" s="1">
        <f>IF(ISNA(VLOOKUP(Таблица3[Наименование],Товар[],4,0)),"",VLOOKUP(Таблица3[Наименование],Товар[],4,0))</f>
        <v>0</v>
      </c>
    </row>
    <row r="31" spans="1:8" x14ac:dyDescent="0.25">
      <c r="A31" t="str">
        <f>[1]!Товар[[#This Row],[Наименование]]</f>
        <v>Вакуумные проб.К2ЭДТА.уп/100</v>
      </c>
      <c r="B31">
        <f>SUMPRODUCT([1]Движение!$H$5:$H$710*([1]Движение!$E$5:$E$710=A31)*([1]Движение!$G$5:$G$710="Приход"))</f>
        <v>0</v>
      </c>
      <c r="C31">
        <f>SUMPRODUCT([1]Движение!$H$5:$H$710*([1]Движение!$E$5:$E$710=A31)*([1]Движение!$G$5:$G$710="Расход"))</f>
        <v>0</v>
      </c>
      <c r="D31">
        <f t="shared" si="0"/>
        <v>0</v>
      </c>
      <c r="E31">
        <f>SUMPRODUCT([1]Октябрь!$H$3:$H$545*([1]Октябрь!$E$3:$E$545=A31)*([1]Октябрь!$G$3:$G$545="Приход"))</f>
        <v>0</v>
      </c>
      <c r="F31">
        <f>SUMPRODUCT([1]Октябрь!$H$3:$H$545*([1]Октябрь!$E$3:$E$545=A31)*([1]Октябрь!$G$3:$G$545="Расход"))</f>
        <v>0</v>
      </c>
      <c r="G31">
        <f t="shared" si="1"/>
        <v>0</v>
      </c>
      <c r="H31" s="1">
        <f>IF(ISNA(VLOOKUP(Таблица3[Наименование],Товар[],4,0)),"",VLOOKUP(Таблица3[Наименование],Товар[],4,0))</f>
        <v>0</v>
      </c>
    </row>
    <row r="32" spans="1:8" x14ac:dyDescent="0.25">
      <c r="A32" t="str">
        <f>[1]!Товар[[#This Row],[Наименование]]</f>
        <v>Валерианы экстракт таб.20 мг № 50</v>
      </c>
      <c r="B32">
        <f>SUMPRODUCT([1]Движение!$H$5:$H$710*([1]Движение!$E$5:$E$710=A32)*([1]Движение!$G$5:$G$710="Приход"))</f>
        <v>4</v>
      </c>
      <c r="C32">
        <f>SUMPRODUCT([1]Движение!$H$5:$H$710*([1]Движение!$E$5:$E$710=A32)*([1]Движение!$G$5:$G$710="Расход"))</f>
        <v>0</v>
      </c>
      <c r="D32">
        <f t="shared" si="0"/>
        <v>4</v>
      </c>
      <c r="E32">
        <f>SUMPRODUCT([1]Октябрь!$H$3:$H$545*([1]Октябрь!$E$3:$E$545=A32)*([1]Октябрь!$G$3:$G$545="Приход"))</f>
        <v>0</v>
      </c>
      <c r="F32">
        <f>SUMPRODUCT([1]Октябрь!$H$3:$H$545*([1]Октябрь!$E$3:$E$545=A32)*([1]Октябрь!$G$3:$G$545="Расход"))</f>
        <v>0</v>
      </c>
      <c r="G32">
        <f t="shared" si="1"/>
        <v>4</v>
      </c>
      <c r="H32" s="1">
        <f>IF(ISNA(VLOOKUP(Таблица3[Наименование],Товар[],4,0)),"",VLOOKUP(Таблица3[Наименование],Товар[],4,0))</f>
        <v>0</v>
      </c>
    </row>
    <row r="33" spans="1:8" x14ac:dyDescent="0.25">
      <c r="A33" t="str">
        <f>[1]!Товар[[#This Row],[Наименование]]</f>
        <v>Валерианы настойка 50 мл</v>
      </c>
      <c r="B33">
        <f>SUMPRODUCT([1]Движение!$H$5:$H$710*([1]Движение!$E$5:$E$710=A33)*([1]Движение!$G$5:$G$710="Приход"))</f>
        <v>31</v>
      </c>
      <c r="C33">
        <f>SUMPRODUCT([1]Движение!$H$5:$H$710*([1]Движение!$E$5:$E$710=A33)*([1]Движение!$G$5:$G$710="Расход"))</f>
        <v>0</v>
      </c>
      <c r="D33">
        <f t="shared" si="0"/>
        <v>31</v>
      </c>
      <c r="E33">
        <f>SUMPRODUCT([1]Октябрь!$H$3:$H$545*([1]Октябрь!$E$3:$E$545=A33)*([1]Октябрь!$G$3:$G$545="Приход"))</f>
        <v>0</v>
      </c>
      <c r="F33">
        <f>SUMPRODUCT([1]Октябрь!$H$3:$H$545*([1]Октябрь!$E$3:$E$545=A33)*([1]Октябрь!$G$3:$G$545="Расход"))</f>
        <v>5</v>
      </c>
      <c r="G33">
        <f t="shared" si="1"/>
        <v>26</v>
      </c>
      <c r="H33" s="1">
        <f>IF(ISNA(VLOOKUP(Таблица3[Наименование],Товар[],4,0)),"",VLOOKUP(Таблица3[Наименование],Товар[],4,0))</f>
        <v>0</v>
      </c>
    </row>
    <row r="34" spans="1:8" x14ac:dyDescent="0.25">
      <c r="A34" t="str">
        <f>[1]!Товар[[#This Row],[Наименование]]</f>
        <v>Валидол таблетки 60мг №10</v>
      </c>
      <c r="B34">
        <f>SUMPRODUCT([1]Движение!$H$5:$H$710*([1]Движение!$E$5:$E$710=A34)*([1]Движение!$G$5:$G$710="Приход"))</f>
        <v>20</v>
      </c>
      <c r="C34">
        <f>SUMPRODUCT([1]Движение!$H$5:$H$710*([1]Движение!$E$5:$E$710=A34)*([1]Движение!$G$5:$G$710="Расход"))</f>
        <v>0</v>
      </c>
      <c r="D34">
        <f t="shared" si="0"/>
        <v>20</v>
      </c>
      <c r="E34">
        <f>SUMPRODUCT([1]Октябрь!$H$3:$H$545*([1]Октябрь!$E$3:$E$545=A34)*([1]Октябрь!$G$3:$G$545="Приход"))</f>
        <v>0</v>
      </c>
      <c r="F34">
        <f>SUMPRODUCT([1]Октябрь!$H$3:$H$545*([1]Октябрь!$E$3:$E$545=A34)*([1]Октябрь!$G$3:$G$545="Расход"))</f>
        <v>0</v>
      </c>
      <c r="G34">
        <f t="shared" si="1"/>
        <v>20</v>
      </c>
      <c r="H34" s="1">
        <f>IF(ISNA(VLOOKUP(Таблица3[Наименование],Товар[],4,0)),"",VLOOKUP(Таблица3[Наименование],Товар[],4,0))</f>
        <v>0</v>
      </c>
    </row>
    <row r="35" spans="1:8" x14ac:dyDescent="0.25">
      <c r="A35" t="str">
        <f>[1]!Товар[[#This Row],[Наименование]]</f>
        <v>Вата мед. нестерильная 100 гр/уп</v>
      </c>
      <c r="B35">
        <f>SUMPRODUCT([1]Движение!$H$5:$H$710*([1]Движение!$E$5:$E$710=A35)*([1]Движение!$G$5:$G$710="Приход"))</f>
        <v>70</v>
      </c>
      <c r="C35">
        <f>SUMPRODUCT([1]Движение!$H$5:$H$710*([1]Движение!$E$5:$E$710=A35)*([1]Движение!$G$5:$G$710="Расход"))</f>
        <v>0</v>
      </c>
      <c r="D35">
        <f t="shared" si="0"/>
        <v>70</v>
      </c>
      <c r="E35">
        <f>SUMPRODUCT([1]Октябрь!$H$3:$H$545*([1]Октябрь!$E$3:$E$545=A35)*([1]Октябрь!$G$3:$G$545="Приход"))</f>
        <v>0</v>
      </c>
      <c r="F35">
        <f>SUMPRODUCT([1]Октябрь!$H$3:$H$545*([1]Октябрь!$E$3:$E$545=A35)*([1]Октябрь!$G$3:$G$545="Расход"))</f>
        <v>24</v>
      </c>
      <c r="G35">
        <f t="shared" si="1"/>
        <v>46</v>
      </c>
      <c r="H35" s="1">
        <f>IF(ISNA(VLOOKUP(Таблица3[Наименование],Товар[],4,0)),"",VLOOKUP(Таблица3[Наименование],Товар[],4,0))</f>
        <v>0</v>
      </c>
    </row>
    <row r="36" spans="1:8" x14ac:dyDescent="0.25">
      <c r="A36" t="str">
        <f>[1]!Товар[[#This Row],[Наименование]]</f>
        <v>Вата мед. нестерильная 250 гр/уп</v>
      </c>
      <c r="B36">
        <f>SUMPRODUCT([1]Движение!$H$5:$H$710*([1]Движение!$E$5:$E$710=A36)*([1]Движение!$G$5:$G$710="Приход"))</f>
        <v>88</v>
      </c>
      <c r="C36">
        <f>SUMPRODUCT([1]Движение!$H$5:$H$710*([1]Движение!$E$5:$E$710=A36)*([1]Движение!$G$5:$G$710="Расход"))</f>
        <v>49</v>
      </c>
      <c r="D36">
        <f t="shared" si="0"/>
        <v>39</v>
      </c>
      <c r="E36">
        <f>SUMPRODUCT([1]Октябрь!$H$3:$H$545*([1]Октябрь!$E$3:$E$545=A36)*([1]Октябрь!$G$3:$G$545="Приход"))</f>
        <v>0</v>
      </c>
      <c r="F36">
        <f>SUMPRODUCT([1]Октябрь!$H$3:$H$545*([1]Октябрь!$E$3:$E$545=A36)*([1]Октябрь!$G$3:$G$545="Расход"))</f>
        <v>24</v>
      </c>
      <c r="G36">
        <f t="shared" si="1"/>
        <v>15</v>
      </c>
      <c r="H36" s="1">
        <f>IF(ISNA(VLOOKUP(Таблица3[Наименование],Товар[],4,0)),"",VLOOKUP(Таблица3[Наименование],Товар[],4,0))</f>
        <v>0</v>
      </c>
    </row>
    <row r="37" spans="1:8" x14ac:dyDescent="0.25">
      <c r="A37" t="str">
        <f>[1]!Товар[[#This Row],[Наименование]]</f>
        <v>Вата мед. нестерильная 1кг</v>
      </c>
      <c r="B37">
        <f>SUMPRODUCT([1]Движение!$H$5:$H$710*([1]Движение!$E$5:$E$710=A37)*([1]Движение!$G$5:$G$710="Приход"))</f>
        <v>0</v>
      </c>
      <c r="C37">
        <f>SUMPRODUCT([1]Движение!$H$5:$H$710*([1]Движение!$E$5:$E$710=A37)*([1]Движение!$G$5:$G$710="Расход"))</f>
        <v>0</v>
      </c>
      <c r="D37">
        <f t="shared" si="0"/>
        <v>0</v>
      </c>
      <c r="E37">
        <f>SUMPRODUCT([1]Октябрь!$H$3:$H$545*([1]Октябрь!$E$3:$E$545=A37)*([1]Октябрь!$G$3:$G$545="Приход"))</f>
        <v>0</v>
      </c>
      <c r="F37">
        <f>SUMPRODUCT([1]Октябрь!$H$3:$H$545*([1]Октябрь!$E$3:$E$545=A37)*([1]Октябрь!$G$3:$G$545="Расход"))</f>
        <v>0</v>
      </c>
      <c r="G37">
        <f t="shared" si="1"/>
        <v>0</v>
      </c>
      <c r="H37" s="1">
        <f>IF(ISNA(VLOOKUP(Таблица3[Наименование],Товар[],4,0)),"",VLOOKUP(Таблица3[Наименование],Товар[],4,0))</f>
        <v>0</v>
      </c>
    </row>
    <row r="38" spans="1:8" x14ac:dyDescent="0.25">
      <c r="A38" t="str">
        <f>[1]!Товар[[#This Row],[Наименование]]</f>
        <v>Весы медицинские ВМ-20</v>
      </c>
      <c r="B38">
        <f>SUMPRODUCT([1]Движение!$H$5:$H$710*([1]Движение!$E$5:$E$710=A38)*([1]Движение!$G$5:$G$710="Приход"))</f>
        <v>0</v>
      </c>
      <c r="C38">
        <f>SUMPRODUCT([1]Движение!$H$5:$H$710*([1]Движение!$E$5:$E$710=A38)*([1]Движение!$G$5:$G$710="Расход"))</f>
        <v>0</v>
      </c>
      <c r="D38">
        <f t="shared" si="0"/>
        <v>0</v>
      </c>
      <c r="E38">
        <f>SUMPRODUCT([1]Октябрь!$H$3:$H$545*([1]Октябрь!$E$3:$E$545=A38)*([1]Октябрь!$G$3:$G$545="Приход"))</f>
        <v>0</v>
      </c>
      <c r="F38">
        <f>SUMPRODUCT([1]Октябрь!$H$3:$H$545*([1]Октябрь!$E$3:$E$545=A38)*([1]Октябрь!$G$3:$G$545="Расход"))</f>
        <v>0</v>
      </c>
      <c r="G38">
        <f t="shared" si="1"/>
        <v>0</v>
      </c>
      <c r="H38" s="1">
        <f>IF(ISNA(VLOOKUP(Таблица3[Наименование],Товар[],4,0)),"",VLOOKUP(Таблица3[Наименование],Товар[],4,0))</f>
        <v>0</v>
      </c>
    </row>
    <row r="39" spans="1:8" x14ac:dyDescent="0.25">
      <c r="A39" t="str">
        <f>[1]!Товар[[#This Row],[Наименование]]</f>
        <v>Весы медицинские ВЭМ-150</v>
      </c>
      <c r="B39">
        <f>SUMPRODUCT([1]Движение!$H$5:$H$710*([1]Движение!$E$5:$E$710=A39)*([1]Движение!$G$5:$G$710="Приход"))</f>
        <v>0</v>
      </c>
      <c r="C39">
        <f>SUMPRODUCT([1]Движение!$H$5:$H$710*([1]Движение!$E$5:$E$710=A39)*([1]Движение!$G$5:$G$710="Расход"))</f>
        <v>0</v>
      </c>
      <c r="D39">
        <f t="shared" si="0"/>
        <v>0</v>
      </c>
      <c r="E39">
        <f>SUMPRODUCT([1]Октябрь!$H$3:$H$545*([1]Октябрь!$E$3:$E$545=A39)*([1]Октябрь!$G$3:$G$545="Приход"))</f>
        <v>0</v>
      </c>
      <c r="F39">
        <f>SUMPRODUCT([1]Октябрь!$H$3:$H$545*([1]Октябрь!$E$3:$E$545=A39)*([1]Октябрь!$G$3:$G$545="Расход"))</f>
        <v>0</v>
      </c>
      <c r="G39">
        <f t="shared" si="1"/>
        <v>0</v>
      </c>
      <c r="H39" s="1">
        <f>IF(ISNA(VLOOKUP(Таблица3[Наименование],Товар[],4,0)),"",VLOOKUP(Таблица3[Наименование],Товар[],4,0))</f>
        <v>0</v>
      </c>
    </row>
    <row r="40" spans="1:8" x14ac:dyDescent="0.25">
      <c r="A40" t="str">
        <f>[1]!Товар[[#This Row],[Наименование]]</f>
        <v>Викасол р-р 10мг/мл-2мл</v>
      </c>
      <c r="B40">
        <f>SUMPRODUCT([1]Движение!$H$5:$H$710*([1]Движение!$E$5:$E$710=A40)*([1]Движение!$G$5:$G$710="Приход"))</f>
        <v>0</v>
      </c>
      <c r="C40">
        <f>SUMPRODUCT([1]Движение!$H$5:$H$710*([1]Движение!$E$5:$E$710=A40)*([1]Движение!$G$5:$G$710="Расход"))</f>
        <v>0</v>
      </c>
      <c r="D40">
        <f t="shared" si="0"/>
        <v>0</v>
      </c>
      <c r="E40">
        <f>SUMPRODUCT([1]Октябрь!$H$3:$H$545*([1]Октябрь!$E$3:$E$545=A40)*([1]Октябрь!$G$3:$G$545="Приход"))</f>
        <v>1</v>
      </c>
      <c r="F40">
        <f>SUMPRODUCT([1]Октябрь!$H$3:$H$545*([1]Октябрь!$E$3:$E$545=A40)*([1]Октябрь!$G$3:$G$545="Расход"))</f>
        <v>0</v>
      </c>
      <c r="G40">
        <f t="shared" si="1"/>
        <v>1</v>
      </c>
      <c r="H40" s="1">
        <f>IF(ISNA(VLOOKUP(Таблица3[Наименование],Товар[],4,0)),"",VLOOKUP(Таблица3[Наименование],Товар[],4,0))</f>
        <v>0</v>
      </c>
    </row>
    <row r="41" spans="1:8" x14ac:dyDescent="0.25">
      <c r="A41" t="str">
        <f>[1]!Товар[[#This Row],[Наименование]]</f>
        <v xml:space="preserve">Виродез-форте Р д.с. 5л </v>
      </c>
      <c r="B41">
        <f>SUMPRODUCT([1]Движение!$H$5:$H$710*([1]Движение!$E$5:$E$710=A41)*([1]Движение!$G$5:$G$710="Приход"))</f>
        <v>2</v>
      </c>
      <c r="C41">
        <f>SUMPRODUCT([1]Движение!$H$5:$H$710*([1]Движение!$E$5:$E$710=A41)*([1]Движение!$G$5:$G$710="Расход"))</f>
        <v>0</v>
      </c>
      <c r="D41">
        <f t="shared" si="0"/>
        <v>2</v>
      </c>
      <c r="E41">
        <f>SUMPRODUCT([1]Октябрь!$H$3:$H$545*([1]Октябрь!$E$3:$E$545=A41)*([1]Октябрь!$G$3:$G$545="Приход"))</f>
        <v>0</v>
      </c>
      <c r="F41">
        <f>SUMPRODUCT([1]Октябрь!$H$3:$H$545*([1]Октябрь!$E$3:$E$545=A41)*([1]Октябрь!$G$3:$G$545="Расход"))</f>
        <v>2</v>
      </c>
      <c r="G41">
        <f t="shared" si="1"/>
        <v>0</v>
      </c>
      <c r="H41" s="1">
        <f>IF(ISNA(VLOOKUP(Таблица3[Наименование],Товар[],4,0)),"",VLOOKUP(Таблица3[Наименование],Товар[],4,0))</f>
        <v>0</v>
      </c>
    </row>
    <row r="42" spans="1:8" x14ac:dyDescent="0.25">
      <c r="A42" t="str">
        <f>[1]!Товар[[#This Row],[Наименование]]</f>
        <v>Воздуховод</v>
      </c>
      <c r="B42">
        <f>SUMPRODUCT([1]Движение!$H$5:$H$710*([1]Движение!$E$5:$E$710=A42)*([1]Движение!$G$5:$G$710="Приход"))</f>
        <v>2</v>
      </c>
      <c r="C42">
        <f>SUMPRODUCT([1]Движение!$H$5:$H$710*([1]Движение!$E$5:$E$710=A42)*([1]Движение!$G$5:$G$710="Расход"))</f>
        <v>0</v>
      </c>
      <c r="D42">
        <f t="shared" si="0"/>
        <v>2</v>
      </c>
      <c r="E42">
        <f>SUMPRODUCT([1]Октябрь!$H$3:$H$545*([1]Октябрь!$E$3:$E$545=A42)*([1]Октябрь!$G$3:$G$545="Приход"))</f>
        <v>0</v>
      </c>
      <c r="F42">
        <f>SUMPRODUCT([1]Октябрь!$H$3:$H$545*([1]Октябрь!$E$3:$E$545=A42)*([1]Октябрь!$G$3:$G$545="Расход"))</f>
        <v>0</v>
      </c>
      <c r="G42">
        <f t="shared" si="1"/>
        <v>2</v>
      </c>
      <c r="H42" s="1">
        <f>IF(ISNA(VLOOKUP(Таблица3[Наименование],Товар[],4,0)),"",VLOOKUP(Таблица3[Наименование],Товар[],4,0))</f>
        <v>0</v>
      </c>
    </row>
    <row r="43" spans="1:8" x14ac:dyDescent="0.25">
      <c r="A43" t="str">
        <f>[1]!Товар[[#This Row],[Наименование]]</f>
        <v>Вода д/ин. 5мл уп/10 амп.</v>
      </c>
      <c r="B43">
        <f>SUMPRODUCT([1]Движение!$H$5:$H$710*([1]Движение!$E$5:$E$710=A43)*([1]Движение!$G$5:$G$710="Приход"))</f>
        <v>1</v>
      </c>
      <c r="C43">
        <f>SUMPRODUCT([1]Движение!$H$5:$H$710*([1]Движение!$E$5:$E$710=A43)*([1]Движение!$G$5:$G$710="Расход"))</f>
        <v>0</v>
      </c>
      <c r="D43">
        <f t="shared" si="0"/>
        <v>1</v>
      </c>
      <c r="E43">
        <f>SUMPRODUCT([1]Октябрь!$H$3:$H$545*([1]Октябрь!$E$3:$E$545=A43)*([1]Октябрь!$G$3:$G$545="Приход"))</f>
        <v>0</v>
      </c>
      <c r="F43">
        <f>SUMPRODUCT([1]Октябрь!$H$3:$H$545*([1]Октябрь!$E$3:$E$545=A43)*([1]Октябрь!$G$3:$G$545="Расход"))</f>
        <v>0</v>
      </c>
      <c r="G43">
        <f t="shared" si="1"/>
        <v>1</v>
      </c>
      <c r="H43" s="1">
        <f>IF(ISNA(VLOOKUP(Таблица3[Наименование],Товар[],4,0)),"",VLOOKUP(Таблица3[Наименование],Товар[],4,0))</f>
        <v>0</v>
      </c>
    </row>
    <row r="44" spans="1:8" x14ac:dyDescent="0.25">
      <c r="A44" t="str">
        <f>[1]!Товар[[#This Row],[Наименование]]</f>
        <v>Гексадекон д.с. 1.0л</v>
      </c>
      <c r="B44">
        <f>SUMPRODUCT([1]Движение!$H$5:$H$710*([1]Движение!$E$5:$E$710=A44)*([1]Движение!$G$5:$G$710="Приход"))</f>
        <v>18</v>
      </c>
      <c r="C44">
        <f>SUMPRODUCT([1]Движение!$H$5:$H$710*([1]Движение!$E$5:$E$710=A44)*([1]Движение!$G$5:$G$710="Расход"))</f>
        <v>0</v>
      </c>
      <c r="D44">
        <f t="shared" si="0"/>
        <v>18</v>
      </c>
      <c r="E44">
        <f>SUMPRODUCT([1]Октябрь!$H$3:$H$545*([1]Октябрь!$E$3:$E$545=A44)*([1]Октябрь!$G$3:$G$545="Приход"))</f>
        <v>0</v>
      </c>
      <c r="F44">
        <f>SUMPRODUCT([1]Октябрь!$H$3:$H$545*([1]Октябрь!$E$3:$E$545=A44)*([1]Октябрь!$G$3:$G$545="Расход"))</f>
        <v>0</v>
      </c>
      <c r="G44">
        <f t="shared" si="1"/>
        <v>18</v>
      </c>
      <c r="H44" s="1">
        <f>IF(ISNA(VLOOKUP(Таблица3[Наименование],Товар[],4,0)),"",VLOOKUP(Таблица3[Наименование],Товар[],4,0))</f>
        <v>0</v>
      </c>
    </row>
    <row r="45" spans="1:8" x14ac:dyDescent="0.25">
      <c r="A45" t="str">
        <f>[1]!Товар[[#This Row],[Наименование]]</f>
        <v>Гель мед. "Крышталин-ультра" 250г</v>
      </c>
      <c r="B45">
        <f>SUMPRODUCT([1]Движение!$H$5:$H$710*([1]Движение!$E$5:$E$710=A45)*([1]Движение!$G$5:$G$710="Приход"))</f>
        <v>0</v>
      </c>
      <c r="C45">
        <f>SUMPRODUCT([1]Движение!$H$5:$H$710*([1]Движение!$E$5:$E$710=A45)*([1]Движение!$G$5:$G$710="Расход"))</f>
        <v>0</v>
      </c>
      <c r="D45">
        <f t="shared" si="0"/>
        <v>0</v>
      </c>
      <c r="E45">
        <f>SUMPRODUCT([1]Октябрь!$H$3:$H$545*([1]Октябрь!$E$3:$E$545=A45)*([1]Октябрь!$G$3:$G$545="Приход"))</f>
        <v>0</v>
      </c>
      <c r="F45">
        <f>SUMPRODUCT([1]Октябрь!$H$3:$H$545*([1]Октябрь!$E$3:$E$545=A45)*([1]Октябрь!$G$3:$G$545="Расход"))</f>
        <v>0</v>
      </c>
      <c r="G45">
        <f t="shared" si="1"/>
        <v>0</v>
      </c>
      <c r="H45" s="1">
        <f>IF(ISNA(VLOOKUP(Таблица3[Наименование],Товар[],4,0)),"",VLOOKUP(Таблица3[Наименование],Товар[],4,0))</f>
        <v>0</v>
      </c>
    </row>
    <row r="46" spans="1:8" x14ac:dyDescent="0.25">
      <c r="A46" t="str">
        <f>[1]!Товар[[#This Row],[Наименование]]</f>
        <v>Гепарин р-р 5000ед - 5.0 №5</v>
      </c>
      <c r="B46">
        <f>SUMPRODUCT([1]Движение!$H$5:$H$710*([1]Движение!$E$5:$E$710=A46)*([1]Движение!$G$5:$G$710="Приход"))</f>
        <v>0</v>
      </c>
      <c r="C46">
        <f>SUMPRODUCT([1]Движение!$H$5:$H$710*([1]Движение!$E$5:$E$710=A46)*([1]Движение!$G$5:$G$710="Расход"))</f>
        <v>0</v>
      </c>
      <c r="D46">
        <f t="shared" si="0"/>
        <v>0</v>
      </c>
      <c r="E46">
        <f>SUMPRODUCT([1]Октябрь!$H$3:$H$545*([1]Октябрь!$E$3:$E$545=A46)*([1]Октябрь!$G$3:$G$545="Приход"))</f>
        <v>0</v>
      </c>
      <c r="F46">
        <f>SUMPRODUCT([1]Октябрь!$H$3:$H$545*([1]Октябрь!$E$3:$E$545=A46)*([1]Октябрь!$G$3:$G$545="Расход"))</f>
        <v>0</v>
      </c>
      <c r="G46">
        <f t="shared" si="1"/>
        <v>0</v>
      </c>
      <c r="H46" s="1">
        <f>IF(ISNA(VLOOKUP(Таблица3[Наименование],Товар[],4,0)),"",VLOOKUP(Таблица3[Наименование],Товар[],4,0))</f>
        <v>0</v>
      </c>
    </row>
    <row r="47" spans="1:8" x14ac:dyDescent="0.25">
      <c r="A47" t="str">
        <f>[1]!Товар[[#This Row],[Наименование]]</f>
        <v>Гигрометр психометр. ВИТ-1</v>
      </c>
      <c r="B47">
        <f>SUMPRODUCT([1]Движение!$H$5:$H$710*([1]Движение!$E$5:$E$710=A47)*([1]Движение!$G$5:$G$710="Приход"))</f>
        <v>0</v>
      </c>
      <c r="C47">
        <f>SUMPRODUCT([1]Движение!$H$5:$H$710*([1]Движение!$E$5:$E$710=A47)*([1]Движение!$G$5:$G$710="Расход"))</f>
        <v>0</v>
      </c>
      <c r="D47">
        <f t="shared" si="0"/>
        <v>0</v>
      </c>
      <c r="E47">
        <f>SUMPRODUCT([1]Октябрь!$H$3:$H$545*([1]Октябрь!$E$3:$E$545=A47)*([1]Октябрь!$G$3:$G$545="Приход"))</f>
        <v>0</v>
      </c>
      <c r="F47">
        <f>SUMPRODUCT([1]Октябрь!$H$3:$H$545*([1]Октябрь!$E$3:$E$545=A47)*([1]Октябрь!$G$3:$G$545="Расход"))</f>
        <v>0</v>
      </c>
      <c r="G47">
        <f t="shared" si="1"/>
        <v>0</v>
      </c>
      <c r="H47" s="1">
        <f>IF(ISNA(VLOOKUP(Таблица3[Наименование],Товар[],4,0)),"",VLOOKUP(Таблица3[Наименование],Товар[],4,0))</f>
        <v>0</v>
      </c>
    </row>
    <row r="48" spans="1:8" x14ac:dyDescent="0.25">
      <c r="A48" t="str">
        <f>[1]!Товар[[#This Row],[Наименование]]</f>
        <v>Гигрометр психометр. ВИТ-2</v>
      </c>
      <c r="B48">
        <f>SUMPRODUCT([1]Движение!$H$5:$H$710*([1]Движение!$E$5:$E$710=A48)*([1]Движение!$G$5:$G$710="Приход"))</f>
        <v>0</v>
      </c>
      <c r="C48">
        <f>SUMPRODUCT([1]Движение!$H$5:$H$710*([1]Движение!$E$5:$E$710=A48)*([1]Движение!$G$5:$G$710="Расход"))</f>
        <v>0</v>
      </c>
      <c r="D48">
        <f t="shared" si="0"/>
        <v>0</v>
      </c>
      <c r="E48">
        <f>SUMPRODUCT([1]Октябрь!$H$3:$H$545*([1]Октябрь!$E$3:$E$545=A48)*([1]Октябрь!$G$3:$G$545="Приход"))</f>
        <v>0</v>
      </c>
      <c r="F48">
        <f>SUMPRODUCT([1]Октябрь!$H$3:$H$545*([1]Октябрь!$E$3:$E$545=A48)*([1]Октябрь!$G$3:$G$545="Расход"))</f>
        <v>0</v>
      </c>
      <c r="G48">
        <f t="shared" si="1"/>
        <v>0</v>
      </c>
      <c r="H48" s="1">
        <f>IF(ISNA(VLOOKUP(Таблица3[Наименование],Товар[],4,0)),"",VLOOKUP(Таблица3[Наименование],Товар[],4,0))</f>
        <v>0</v>
      </c>
    </row>
    <row r="49" spans="1:8" x14ac:dyDescent="0.25">
      <c r="A49" t="str">
        <f>[1]!Товар[[#This Row],[Наименование]]</f>
        <v>Гидрокортизоновая мазь 10мг/г-10г</v>
      </c>
      <c r="B49">
        <f>SUMPRODUCT([1]Движение!$H$5:$H$710*([1]Движение!$E$5:$E$710=A49)*([1]Движение!$G$5:$G$710="Приход"))</f>
        <v>0</v>
      </c>
      <c r="C49">
        <f>SUMPRODUCT([1]Движение!$H$5:$H$710*([1]Движение!$E$5:$E$710=A49)*([1]Движение!$G$5:$G$710="Расход"))</f>
        <v>0</v>
      </c>
      <c r="D49">
        <f t="shared" si="0"/>
        <v>0</v>
      </c>
      <c r="E49">
        <f>SUMPRODUCT([1]Октябрь!$H$3:$H$545*([1]Октябрь!$E$3:$E$545=A49)*([1]Октябрь!$G$3:$G$545="Приход"))</f>
        <v>0</v>
      </c>
      <c r="F49">
        <f>SUMPRODUCT([1]Октябрь!$H$3:$H$545*([1]Октябрь!$E$3:$E$545=A49)*([1]Октябрь!$G$3:$G$545="Расход"))</f>
        <v>0</v>
      </c>
      <c r="G49">
        <f t="shared" si="1"/>
        <v>0</v>
      </c>
      <c r="H49" s="1">
        <f>IF(ISNA(VLOOKUP(Таблица3[Наименование],Товар[],4,0)),"",VLOOKUP(Таблица3[Наименование],Товар[],4,0))</f>
        <v>0</v>
      </c>
    </row>
    <row r="50" spans="1:8" x14ac:dyDescent="0.25">
      <c r="A50" t="str">
        <f>[1]!Товар[[#This Row],[Наименование]]</f>
        <v>Гидрокортизона ац.25 мг/мл-2.0 №10</v>
      </c>
      <c r="B50">
        <f>SUMPRODUCT([1]Движение!$H$5:$H$710*([1]Движение!$E$5:$E$710=A50)*([1]Движение!$G$5:$G$710="Приход"))</f>
        <v>0</v>
      </c>
      <c r="C50">
        <f>SUMPRODUCT([1]Движение!$H$5:$H$710*([1]Движение!$E$5:$E$710=A50)*([1]Движение!$G$5:$G$710="Расход"))</f>
        <v>0</v>
      </c>
      <c r="D50">
        <f t="shared" si="0"/>
        <v>0</v>
      </c>
      <c r="E50">
        <f>SUMPRODUCT([1]Октябрь!$H$3:$H$545*([1]Октябрь!$E$3:$E$545=A50)*([1]Октябрь!$G$3:$G$545="Приход"))</f>
        <v>0</v>
      </c>
      <c r="F50">
        <f>SUMPRODUCT([1]Октябрь!$H$3:$H$545*([1]Октябрь!$E$3:$E$545=A50)*([1]Октябрь!$G$3:$G$545="Расход"))</f>
        <v>0</v>
      </c>
      <c r="G50">
        <f t="shared" si="1"/>
        <v>0</v>
      </c>
      <c r="H50" s="1">
        <f>IF(ISNA(VLOOKUP(Таблица3[Наименование],Товар[],4,0)),"",VLOOKUP(Таблица3[Наименование],Товар[],4,0))</f>
        <v>0</v>
      </c>
    </row>
    <row r="51" spans="1:8" x14ac:dyDescent="0.25">
      <c r="A51" t="str">
        <f>[1]!Товар[[#This Row],[Наименование]]</f>
        <v>Глюкоза р-р д/инъекц. 400мг/мл-5.0</v>
      </c>
      <c r="B51">
        <f>SUMPRODUCT([1]Движение!$H$5:$H$710*([1]Движение!$E$5:$E$710=A51)*([1]Движение!$G$5:$G$710="Приход"))</f>
        <v>11</v>
      </c>
      <c r="C51">
        <f>SUMPRODUCT([1]Движение!$H$5:$H$710*([1]Движение!$E$5:$E$710=A51)*([1]Движение!$G$5:$G$710="Расход"))</f>
        <v>0</v>
      </c>
      <c r="D51">
        <f t="shared" si="0"/>
        <v>11</v>
      </c>
      <c r="E51">
        <f>SUMPRODUCT([1]Октябрь!$H$3:$H$545*([1]Октябрь!$E$3:$E$545=A51)*([1]Октябрь!$G$3:$G$545="Приход"))</f>
        <v>0</v>
      </c>
      <c r="F51">
        <f>SUMPRODUCT([1]Октябрь!$H$3:$H$545*([1]Октябрь!$E$3:$E$545=A51)*([1]Октябрь!$G$3:$G$545="Расход"))</f>
        <v>0</v>
      </c>
      <c r="G51">
        <f t="shared" si="1"/>
        <v>11</v>
      </c>
      <c r="H51" s="1">
        <f>IF(ISNA(VLOOKUP(Таблица3[Наименование],Товар[],4,0)),"",VLOOKUP(Таблица3[Наименование],Товар[],4,0))</f>
        <v>0</v>
      </c>
    </row>
    <row r="52" spans="1:8" x14ac:dyDescent="0.25">
      <c r="A52" t="str">
        <f>[1]!Товар[[#This Row],[Наименование]]</f>
        <v>Дамос-люкс м.с.  5л</v>
      </c>
      <c r="B52">
        <f>SUMPRODUCT([1]Движение!$H$5:$H$710*([1]Движение!$E$5:$E$710=A52)*([1]Движение!$G$5:$G$710="Приход"))</f>
        <v>0</v>
      </c>
      <c r="C52">
        <f>SUMPRODUCT([1]Движение!$H$5:$H$710*([1]Движение!$E$5:$E$710=A52)*([1]Движение!$G$5:$G$710="Расход"))</f>
        <v>0</v>
      </c>
      <c r="D52">
        <f t="shared" si="0"/>
        <v>0</v>
      </c>
      <c r="E52">
        <f>SUMPRODUCT([1]Октябрь!$H$3:$H$545*([1]Октябрь!$E$3:$E$545=A52)*([1]Октябрь!$G$3:$G$545="Приход"))</f>
        <v>0</v>
      </c>
      <c r="F52">
        <f>SUMPRODUCT([1]Октябрь!$H$3:$H$545*([1]Октябрь!$E$3:$E$545=A52)*([1]Октябрь!$G$3:$G$545="Расход"))</f>
        <v>0</v>
      </c>
      <c r="G52">
        <f t="shared" si="1"/>
        <v>0</v>
      </c>
      <c r="H52" s="1">
        <f>IF(ISNA(VLOOKUP(Таблица3[Наименование],Товар[],4,0)),"",VLOOKUP(Таблица3[Наименование],Товар[],4,0))</f>
        <v>0</v>
      </c>
    </row>
    <row r="53" spans="1:8" x14ac:dyDescent="0.25">
      <c r="A53" t="str">
        <f>[1]!Товар[[#This Row],[Наименование]]</f>
        <v>Дамос-шик м.с.1л</v>
      </c>
      <c r="B53">
        <f>SUMPRODUCT([1]Движение!$H$5:$H$710*([1]Движение!$E$5:$E$710=A53)*([1]Движение!$G$5:$G$710="Приход"))</f>
        <v>0</v>
      </c>
      <c r="C53">
        <f>SUMPRODUCT([1]Движение!$H$5:$H$710*([1]Движение!$E$5:$E$710=A53)*([1]Движение!$G$5:$G$710="Расход"))</f>
        <v>0</v>
      </c>
      <c r="D53">
        <f t="shared" si="0"/>
        <v>0</v>
      </c>
      <c r="E53">
        <f>SUMPRODUCT([1]Октябрь!$H$3:$H$545*([1]Октябрь!$E$3:$E$545=A53)*([1]Октябрь!$G$3:$G$545="Приход"))</f>
        <v>0</v>
      </c>
      <c r="F53">
        <f>SUMPRODUCT([1]Октябрь!$H$3:$H$545*([1]Октябрь!$E$3:$E$545=A53)*([1]Октябрь!$G$3:$G$545="Расход"))</f>
        <v>0</v>
      </c>
      <c r="G53">
        <f t="shared" si="1"/>
        <v>0</v>
      </c>
      <c r="H53" s="1">
        <f>IF(ISNA(VLOOKUP(Таблица3[Наименование],Товар[],4,0)),"",VLOOKUP(Таблица3[Наименование],Товар[],4,0))</f>
        <v>0</v>
      </c>
    </row>
    <row r="54" spans="1:8" x14ac:dyDescent="0.25">
      <c r="A54" t="str">
        <f>[1]!Товар[[#This Row],[Наименование]]</f>
        <v>Дар-вин ЕР2 треуг.3/8</v>
      </c>
      <c r="B54">
        <f>SUMPRODUCT([1]Движение!$H$5:$H$710*([1]Движение!$E$5:$E$710=A54)*([1]Движение!$G$5:$G$710="Приход"))</f>
        <v>8</v>
      </c>
      <c r="C54">
        <f>SUMPRODUCT([1]Движение!$H$5:$H$710*([1]Движение!$E$5:$E$710=A54)*([1]Движение!$G$5:$G$710="Расход"))</f>
        <v>0</v>
      </c>
      <c r="D54">
        <f t="shared" si="0"/>
        <v>8</v>
      </c>
      <c r="E54">
        <f>SUMPRODUCT([1]Октябрь!$H$3:$H$545*([1]Октябрь!$E$3:$E$545=A54)*([1]Октябрь!$G$3:$G$545="Приход"))</f>
        <v>0</v>
      </c>
      <c r="F54">
        <f>SUMPRODUCT([1]Октябрь!$H$3:$H$545*([1]Октябрь!$E$3:$E$545=A54)*([1]Октябрь!$G$3:$G$545="Расход"))</f>
        <v>0</v>
      </c>
      <c r="G54">
        <f t="shared" si="1"/>
        <v>8</v>
      </c>
      <c r="H54" s="1">
        <f>IF(ISNA(VLOOKUP(Таблица3[Наименование],Товар[],4,0)),"",VLOOKUP(Таблица3[Наименование],Товар[],4,0))</f>
        <v>0</v>
      </c>
    </row>
    <row r="55" spans="1:8" x14ac:dyDescent="0.25">
      <c r="A55" t="str">
        <f>[1]!Товар[[#This Row],[Наименование]]</f>
        <v>Дезариус д.с. С моющ. 1л</v>
      </c>
      <c r="B55">
        <f>SUMPRODUCT([1]Движение!$H$5:$H$710*([1]Движение!$E$5:$E$710=A55)*([1]Движение!$G$5:$G$710="Приход"))</f>
        <v>6</v>
      </c>
      <c r="C55">
        <f>SUMPRODUCT([1]Движение!$H$5:$H$710*([1]Движение!$E$5:$E$710=A55)*([1]Движение!$G$5:$G$710="Расход"))</f>
        <v>0</v>
      </c>
      <c r="D55">
        <f t="shared" si="0"/>
        <v>6</v>
      </c>
      <c r="E55">
        <f>SUMPRODUCT([1]Октябрь!$H$3:$H$545*([1]Октябрь!$E$3:$E$545=A55)*([1]Октябрь!$G$3:$G$545="Приход"))</f>
        <v>0</v>
      </c>
      <c r="F55">
        <f>SUMPRODUCT([1]Октябрь!$H$3:$H$545*([1]Октябрь!$E$3:$E$545=A55)*([1]Октябрь!$G$3:$G$545="Расход"))</f>
        <v>6</v>
      </c>
      <c r="G55">
        <f t="shared" si="1"/>
        <v>0</v>
      </c>
      <c r="H55" s="1">
        <f>IF(ISNA(VLOOKUP(Таблица3[Наименование],Товар[],4,0)),"",VLOOKUP(Таблица3[Наименование],Товар[],4,0))</f>
        <v>0</v>
      </c>
    </row>
    <row r="56" spans="1:8" x14ac:dyDescent="0.25">
      <c r="A56" t="str">
        <f>[1]!Товар[[#This Row],[Наименование]]</f>
        <v>Дезариус-актив д.с.с моющ. 1.0</v>
      </c>
      <c r="B56">
        <f>SUMPRODUCT([1]Движение!$H$5:$H$710*([1]Движение!$E$5:$E$710=A56)*([1]Движение!$G$5:$G$710="Приход"))</f>
        <v>0</v>
      </c>
      <c r="C56">
        <f>SUMPRODUCT([1]Движение!$H$5:$H$710*([1]Движение!$E$5:$E$710=A56)*([1]Движение!$G$5:$G$710="Расход"))</f>
        <v>0</v>
      </c>
      <c r="D56">
        <f t="shared" si="0"/>
        <v>0</v>
      </c>
      <c r="E56">
        <f>SUMPRODUCT([1]Октябрь!$H$3:$H$545*([1]Октябрь!$E$3:$E$545=A56)*([1]Октябрь!$G$3:$G$545="Приход"))</f>
        <v>30</v>
      </c>
      <c r="F56">
        <f>SUMPRODUCT([1]Октябрь!$H$3:$H$545*([1]Октябрь!$E$3:$E$545=A56)*([1]Октябрь!$G$3:$G$545="Расход"))</f>
        <v>24</v>
      </c>
      <c r="G56">
        <f t="shared" si="1"/>
        <v>6</v>
      </c>
      <c r="H56" s="1">
        <f>IF(ISNA(VLOOKUP(Таблица3[Наименование],Товар[],4,0)),"",VLOOKUP(Таблица3[Наименование],Товар[],4,0))</f>
        <v>0</v>
      </c>
    </row>
    <row r="57" spans="1:8" x14ac:dyDescent="0.25">
      <c r="A57" t="str">
        <f>[1]!Товар[[#This Row],[Наименование]]</f>
        <v>Дезариус спрей д/экстр. 0,75</v>
      </c>
      <c r="B57">
        <f>SUMPRODUCT([1]Движение!$H$5:$H$710*([1]Движение!$E$5:$E$710=A57)*([1]Движение!$G$5:$G$710="Приход"))</f>
        <v>4</v>
      </c>
      <c r="C57">
        <f>SUMPRODUCT([1]Движение!$H$5:$H$710*([1]Движение!$E$5:$E$710=A57)*([1]Движение!$G$5:$G$710="Расход"))</f>
        <v>2</v>
      </c>
      <c r="D57">
        <f t="shared" si="0"/>
        <v>2</v>
      </c>
      <c r="E57">
        <f>SUMPRODUCT([1]Октябрь!$H$3:$H$545*([1]Октябрь!$E$3:$E$545=A57)*([1]Октябрь!$G$3:$G$545="Приход"))</f>
        <v>0</v>
      </c>
      <c r="F57">
        <f>SUMPRODUCT([1]Октябрь!$H$3:$H$545*([1]Октябрь!$E$3:$E$545=A57)*([1]Октябрь!$G$3:$G$545="Расход"))</f>
        <v>2</v>
      </c>
      <c r="G57">
        <f t="shared" si="1"/>
        <v>0</v>
      </c>
      <c r="H57" s="1">
        <f>IF(ISNA(VLOOKUP(Таблица3[Наименование],Товар[],4,0)),"",VLOOKUP(Таблица3[Наименование],Товар[],4,0))</f>
        <v>0</v>
      </c>
    </row>
    <row r="58" spans="1:8" x14ac:dyDescent="0.25">
      <c r="A58" t="str">
        <f>[1]!Товар[[#This Row],[Наименование]]</f>
        <v>Дезариус спрей д/экстр. 1.0 л</v>
      </c>
      <c r="B58">
        <f>SUMPRODUCT([1]Движение!$H$5:$H$710*([1]Движение!$E$5:$E$710=A58)*([1]Движение!$G$5:$G$710="Приход"))</f>
        <v>0</v>
      </c>
      <c r="C58">
        <f>SUMPRODUCT([1]Движение!$H$5:$H$710*([1]Движение!$E$5:$E$710=A58)*([1]Движение!$G$5:$G$710="Расход"))</f>
        <v>0</v>
      </c>
      <c r="D58">
        <f t="shared" si="0"/>
        <v>0</v>
      </c>
      <c r="E58">
        <f>SUMPRODUCT([1]Октябрь!$H$3:$H$545*([1]Октябрь!$E$3:$E$545=A58)*([1]Октябрь!$G$3:$G$545="Приход"))</f>
        <v>30</v>
      </c>
      <c r="F58">
        <f>SUMPRODUCT([1]Октябрь!$H$3:$H$545*([1]Октябрь!$E$3:$E$545=A58)*([1]Октябрь!$G$3:$G$545="Расход"))</f>
        <v>6</v>
      </c>
      <c r="G58">
        <f t="shared" si="1"/>
        <v>24</v>
      </c>
      <c r="H58" s="1">
        <f>IF(ISNA(VLOOKUP(Таблица3[Наименование],Товар[],4,0)),"",VLOOKUP(Таблица3[Наименование],Товар[],4,0))</f>
        <v>0</v>
      </c>
    </row>
    <row r="59" spans="1:8" x14ac:dyDescent="0.25">
      <c r="A59" t="str">
        <f>[1]!Товар[[#This Row],[Наименование]]</f>
        <v>Дезариус Хлор д.с. 370таб/кг</v>
      </c>
      <c r="B59">
        <f>SUMPRODUCT([1]Движение!$H$5:$H$710*([1]Движение!$E$5:$E$710=A59)*([1]Движение!$G$5:$G$710="Приход"))</f>
        <v>0</v>
      </c>
      <c r="C59">
        <f>SUMPRODUCT([1]Движение!$H$5:$H$710*([1]Движение!$E$5:$E$710=A59)*([1]Движение!$G$5:$G$710="Расход"))</f>
        <v>0</v>
      </c>
      <c r="D59">
        <f t="shared" si="0"/>
        <v>0</v>
      </c>
      <c r="E59">
        <f>SUMPRODUCT([1]Октябрь!$H$3:$H$545*([1]Октябрь!$E$3:$E$545=A59)*([1]Октябрь!$G$3:$G$545="Приход"))</f>
        <v>0</v>
      </c>
      <c r="F59">
        <f>SUMPRODUCT([1]Октябрь!$H$3:$H$545*([1]Октябрь!$E$3:$E$545=A59)*([1]Октябрь!$G$3:$G$545="Расход"))</f>
        <v>0</v>
      </c>
      <c r="G59">
        <f t="shared" si="1"/>
        <v>0</v>
      </c>
      <c r="H59" s="1">
        <f>IF(ISNA(VLOOKUP(Таблица3[Наименование],Товар[],4,0)),"",VLOOKUP(Таблица3[Наименование],Товар[],4,0))</f>
        <v>0</v>
      </c>
    </row>
    <row r="60" spans="1:8" x14ac:dyDescent="0.25">
      <c r="A60" t="str">
        <f>[1]!Товар[[#This Row],[Наименование]]</f>
        <v>Дексаметазон р-р 4мг/мл-1.0</v>
      </c>
      <c r="B60">
        <f>SUMPRODUCT([1]Движение!$H$5:$H$710*([1]Движение!$E$5:$E$710=A60)*([1]Движение!$G$5:$G$710="Приход"))</f>
        <v>8.4</v>
      </c>
      <c r="C60">
        <f>SUMPRODUCT([1]Движение!$H$5:$H$710*([1]Движение!$E$5:$E$710=A60)*([1]Движение!$G$5:$G$710="Расход"))</f>
        <v>0.5</v>
      </c>
      <c r="D60">
        <f t="shared" si="0"/>
        <v>7.9</v>
      </c>
      <c r="E60">
        <f>SUMPRODUCT([1]Октябрь!$H$3:$H$545*([1]Октябрь!$E$3:$E$545=A60)*([1]Октябрь!$G$3:$G$545="Приход"))</f>
        <v>0</v>
      </c>
      <c r="F60">
        <f>SUMPRODUCT([1]Октябрь!$H$3:$H$545*([1]Октябрь!$E$3:$E$545=A60)*([1]Октябрь!$G$3:$G$545="Расход"))</f>
        <v>1</v>
      </c>
      <c r="G60">
        <f t="shared" si="1"/>
        <v>6.9</v>
      </c>
      <c r="H60" s="1">
        <f>IF(ISNA(VLOOKUP(Таблица3[Наименование],Товар[],4,0)),"",VLOOKUP(Таблица3[Наименование],Товар[],4,0))</f>
        <v>0</v>
      </c>
    </row>
    <row r="61" spans="1:8" x14ac:dyDescent="0.25">
      <c r="A61" t="str">
        <f>[1]!Товар[[#This Row],[Наименование]]</f>
        <v>Детеринокс минус 20</v>
      </c>
      <c r="B61">
        <f>SUMPRODUCT([1]Движение!$H$5:$H$710*([1]Движение!$E$5:$E$710=A61)*([1]Движение!$G$5:$G$710="Приход"))</f>
        <v>0</v>
      </c>
      <c r="C61">
        <f>SUMPRODUCT([1]Движение!$H$5:$H$710*([1]Движение!$E$5:$E$710=A61)*([1]Движение!$G$5:$G$710="Расход"))</f>
        <v>0</v>
      </c>
      <c r="D61">
        <f t="shared" si="0"/>
        <v>0</v>
      </c>
      <c r="E61">
        <f>SUMPRODUCT([1]Октябрь!$H$3:$H$545*([1]Октябрь!$E$3:$E$545=A61)*([1]Октябрь!$G$3:$G$545="Приход"))</f>
        <v>10</v>
      </c>
      <c r="F61">
        <f>SUMPRODUCT([1]Октябрь!$H$3:$H$545*([1]Октябрь!$E$3:$E$545=A61)*([1]Октябрь!$G$3:$G$545="Расход"))</f>
        <v>4</v>
      </c>
      <c r="G61">
        <f t="shared" si="1"/>
        <v>6</v>
      </c>
      <c r="H61" s="1">
        <f>IF(ISNA(VLOOKUP(Таблица3[Наименование],Товар[],4,0)),"",VLOOKUP(Таблица3[Наименование],Товар[],4,0))</f>
        <v>0</v>
      </c>
    </row>
    <row r="62" spans="1:8" x14ac:dyDescent="0.25">
      <c r="A62" t="str">
        <f>[1]!Товар[[#This Row],[Наименование]]</f>
        <v xml:space="preserve">Диазепам р-р 5 мг/мл-2,0 </v>
      </c>
      <c r="B62">
        <f>SUMPRODUCT([1]Движение!$H$5:$H$710*([1]Движение!$E$5:$E$710=A62)*([1]Движение!$G$5:$G$710="Приход"))</f>
        <v>0.2</v>
      </c>
      <c r="C62">
        <f>SUMPRODUCT([1]Движение!$H$5:$H$710*([1]Движение!$E$5:$E$710=A62)*([1]Движение!$G$5:$G$710="Расход"))</f>
        <v>0</v>
      </c>
      <c r="D62">
        <f t="shared" si="0"/>
        <v>0.2</v>
      </c>
      <c r="E62">
        <f>SUMPRODUCT([1]Октябрь!$H$3:$H$545*([1]Октябрь!$E$3:$E$545=A62)*([1]Октябрь!$G$3:$G$545="Приход"))</f>
        <v>0</v>
      </c>
      <c r="F62">
        <f>SUMPRODUCT([1]Октябрь!$H$3:$H$545*([1]Октябрь!$E$3:$E$545=A62)*([1]Октябрь!$G$3:$G$545="Расход"))</f>
        <v>0</v>
      </c>
      <c r="G62">
        <f t="shared" si="1"/>
        <v>0.2</v>
      </c>
      <c r="H62" s="1">
        <f>IF(ISNA(VLOOKUP(Таблица3[Наименование],Товар[],4,0)),"",VLOOKUP(Таблица3[Наименование],Товар[],4,0))</f>
        <v>0</v>
      </c>
    </row>
    <row r="63" spans="1:8" x14ac:dyDescent="0.25">
      <c r="A63" t="str">
        <f>[1]!Товар[[#This Row],[Наименование]]</f>
        <v>Дибазол р-р д/инъекц. 5мг/мл-2.0</v>
      </c>
      <c r="B63">
        <f>SUMPRODUCT([1]Движение!$H$5:$H$710*([1]Движение!$E$5:$E$710=A63)*([1]Движение!$G$5:$G$710="Приход"))</f>
        <v>1</v>
      </c>
      <c r="C63">
        <f>SUMPRODUCT([1]Движение!$H$5:$H$710*([1]Движение!$E$5:$E$710=A63)*([1]Движение!$G$5:$G$710="Расход"))</f>
        <v>0</v>
      </c>
      <c r="D63">
        <f t="shared" si="0"/>
        <v>1</v>
      </c>
      <c r="E63">
        <f>SUMPRODUCT([1]Октябрь!$H$3:$H$545*([1]Октябрь!$E$3:$E$545=A63)*([1]Октябрь!$G$3:$G$545="Приход"))</f>
        <v>3</v>
      </c>
      <c r="F63">
        <f>SUMPRODUCT([1]Октябрь!$H$3:$H$545*([1]Октябрь!$E$3:$E$545=A63)*([1]Октябрь!$G$3:$G$545="Расход"))</f>
        <v>0</v>
      </c>
      <c r="G63">
        <f t="shared" si="1"/>
        <v>4</v>
      </c>
      <c r="H63" s="1">
        <f>IF(ISNA(VLOOKUP(Таблица3[Наименование],Товар[],4,0)),"",VLOOKUP(Таблица3[Наименование],Товар[],4,0))</f>
        <v>0</v>
      </c>
    </row>
    <row r="64" spans="1:8" x14ac:dyDescent="0.25">
      <c r="A64" t="str">
        <f>[1]!Товар[[#This Row],[Наименование]]</f>
        <v>Димедрол р-р д/инъкц. 10мг/мл-1.0</v>
      </c>
      <c r="B64">
        <f>SUMPRODUCT([1]Движение!$H$5:$H$710*([1]Движение!$E$5:$E$710=A64)*([1]Движение!$G$5:$G$710="Приход"))</f>
        <v>9.5</v>
      </c>
      <c r="C64">
        <f>SUMPRODUCT([1]Движение!$H$5:$H$710*([1]Движение!$E$5:$E$710=A64)*([1]Движение!$G$5:$G$710="Расход"))</f>
        <v>1</v>
      </c>
      <c r="D64">
        <f t="shared" si="0"/>
        <v>8.5</v>
      </c>
      <c r="E64">
        <f>SUMPRODUCT([1]Октябрь!$H$3:$H$545*([1]Октябрь!$E$3:$E$545=A64)*([1]Октябрь!$G$3:$G$545="Приход"))</f>
        <v>0</v>
      </c>
      <c r="F64">
        <f>SUMPRODUCT([1]Октябрь!$H$3:$H$545*([1]Октябрь!$E$3:$E$545=A64)*([1]Октябрь!$G$3:$G$545="Расход"))</f>
        <v>0</v>
      </c>
      <c r="G64">
        <f t="shared" si="1"/>
        <v>8.5</v>
      </c>
      <c r="H64" s="1">
        <f>IF(ISNA(VLOOKUP(Таблица3[Наименование],Товар[],4,0)),"",VLOOKUP(Таблица3[Наименование],Товар[],4,0))</f>
        <v>0</v>
      </c>
    </row>
    <row r="65" spans="1:8" x14ac:dyDescent="0.25">
      <c r="A65" t="str">
        <f>[1]!Товар[[#This Row],[Наименование]]</f>
        <v>Димексид д/наруж. 100 мл</v>
      </c>
      <c r="B65">
        <f>SUMPRODUCT([1]Движение!$H$5:$H$710*([1]Движение!$E$5:$E$710=A65)*([1]Движение!$G$5:$G$710="Приход"))</f>
        <v>4</v>
      </c>
      <c r="C65">
        <f>SUMPRODUCT([1]Движение!$H$5:$H$710*([1]Движение!$E$5:$E$710=A65)*([1]Движение!$G$5:$G$710="Расход"))</f>
        <v>0</v>
      </c>
      <c r="D65">
        <f t="shared" si="0"/>
        <v>4</v>
      </c>
      <c r="E65">
        <f>SUMPRODUCT([1]Октябрь!$H$3:$H$545*([1]Октябрь!$E$3:$E$545=A65)*([1]Октябрь!$G$3:$G$545="Приход"))</f>
        <v>0</v>
      </c>
      <c r="F65">
        <f>SUMPRODUCT([1]Октябрь!$H$3:$H$545*([1]Октябрь!$E$3:$E$545=A65)*([1]Октябрь!$G$3:$G$545="Расход"))</f>
        <v>0</v>
      </c>
      <c r="G65">
        <f t="shared" si="1"/>
        <v>4</v>
      </c>
      <c r="H65" s="1">
        <f>IF(ISNA(VLOOKUP(Таблица3[Наименование],Товар[],4,0)),"",VLOOKUP(Таблица3[Наименование],Товар[],4,0))</f>
        <v>0</v>
      </c>
    </row>
    <row r="66" spans="1:8" x14ac:dyDescent="0.25">
      <c r="A66" t="str">
        <f>[1]!Товар[[#This Row],[Наименование]]</f>
        <v>Доксициклин 100мг капс. №10</v>
      </c>
      <c r="B66">
        <f>SUMPRODUCT([1]Движение!$H$5:$H$710*([1]Движение!$E$5:$E$710=A66)*([1]Движение!$G$5:$G$710="Приход"))</f>
        <v>0</v>
      </c>
      <c r="C66">
        <f>SUMPRODUCT([1]Движение!$H$5:$H$710*([1]Движение!$E$5:$E$710=A66)*([1]Движение!$G$5:$G$710="Расход"))</f>
        <v>0</v>
      </c>
      <c r="D66">
        <f t="shared" si="0"/>
        <v>0</v>
      </c>
      <c r="E66">
        <f>SUMPRODUCT([1]Октябрь!$H$3:$H$545*([1]Октябрь!$E$3:$E$545=A66)*([1]Октябрь!$G$3:$G$545="Приход"))</f>
        <v>2</v>
      </c>
      <c r="F66">
        <f>SUMPRODUCT([1]Октябрь!$H$3:$H$545*([1]Октябрь!$E$3:$E$545=A66)*([1]Октябрь!$G$3:$G$545="Расход"))</f>
        <v>0</v>
      </c>
      <c r="G66">
        <f t="shared" si="1"/>
        <v>2</v>
      </c>
      <c r="H66" s="1">
        <f>IF(ISNA(VLOOKUP(Таблица3[Наименование],Товар[],4,0)),"",VLOOKUP(Таблица3[Наименование],Товар[],4,0))</f>
        <v>0</v>
      </c>
    </row>
    <row r="67" spans="1:8" x14ac:dyDescent="0.25">
      <c r="A67" t="str">
        <f>[1]!Товар[[#This Row],[Наименование]]</f>
        <v xml:space="preserve">Дротаверин р-р </v>
      </c>
      <c r="B67">
        <f>SUMPRODUCT([1]Движение!$H$5:$H$710*([1]Движение!$E$5:$E$710=A67)*([1]Движение!$G$5:$G$710="Приход"))</f>
        <v>5.6</v>
      </c>
      <c r="C67">
        <f>SUMPRODUCT([1]Движение!$H$5:$H$710*([1]Движение!$E$5:$E$710=A67)*([1]Движение!$G$5:$G$710="Расход"))</f>
        <v>0</v>
      </c>
      <c r="D67">
        <f t="shared" ref="D67:D130" si="2">B67-C67</f>
        <v>5.6</v>
      </c>
      <c r="E67">
        <f>SUMPRODUCT([1]Октябрь!$H$3:$H$545*([1]Октябрь!$E$3:$E$545=A67)*([1]Октябрь!$G$3:$G$545="Приход"))</f>
        <v>2</v>
      </c>
      <c r="F67">
        <f>SUMPRODUCT([1]Октябрь!$H$3:$H$545*([1]Октябрь!$E$3:$E$545=A67)*([1]Октябрь!$G$3:$G$545="Расход"))</f>
        <v>2</v>
      </c>
      <c r="G67">
        <f t="shared" ref="G67:G130" si="3">E67-F67+D67</f>
        <v>5.6</v>
      </c>
      <c r="H67" s="1">
        <f>IF(ISNA(VLOOKUP(Таблица3[Наименование],Товар[],4,0)),"",VLOOKUP(Таблица3[Наименование],Товар[],4,0))</f>
        <v>0</v>
      </c>
    </row>
    <row r="68" spans="1:8" x14ac:dyDescent="0.25">
      <c r="A68" t="str">
        <f>[1]!Товар[[#This Row],[Наименование]]</f>
        <v>Дротаверин 40мг № 20</v>
      </c>
      <c r="B68">
        <f>SUMPRODUCT([1]Движение!$H$5:$H$710*([1]Движение!$E$5:$E$710=A68)*([1]Движение!$G$5:$G$710="Приход"))</f>
        <v>0</v>
      </c>
      <c r="C68">
        <f>SUMPRODUCT([1]Движение!$H$5:$H$710*([1]Движение!$E$5:$E$710=A68)*([1]Движение!$G$5:$G$710="Расход"))</f>
        <v>0</v>
      </c>
      <c r="D68">
        <f t="shared" si="2"/>
        <v>0</v>
      </c>
      <c r="E68">
        <f>SUMPRODUCT([1]Октябрь!$H$3:$H$545*([1]Октябрь!$E$3:$E$545=A68)*([1]Октябрь!$G$3:$G$545="Приход"))</f>
        <v>40</v>
      </c>
      <c r="F68">
        <f>SUMPRODUCT([1]Октябрь!$H$3:$H$545*([1]Октябрь!$E$3:$E$545=A68)*([1]Октябрь!$G$3:$G$545="Расход"))</f>
        <v>0</v>
      </c>
      <c r="G68">
        <f t="shared" si="3"/>
        <v>40</v>
      </c>
      <c r="H68" s="1">
        <f>IF(ISNA(VLOOKUP(Таблица3[Наименование],Товар[],4,0)),"",VLOOKUP(Таблица3[Наименование],Товар[],4,0))</f>
        <v>44743</v>
      </c>
    </row>
    <row r="69" spans="1:8" x14ac:dyDescent="0.25">
      <c r="A69" t="str">
        <f>[1]!Товар[[#This Row],[Наименование]]</f>
        <v>Жгут медицинский</v>
      </c>
      <c r="B69">
        <f>SUMPRODUCT([1]Движение!$H$5:$H$710*([1]Движение!$E$5:$E$710=A69)*([1]Движение!$G$5:$G$710="Приход"))</f>
        <v>7</v>
      </c>
      <c r="C69">
        <f>SUMPRODUCT([1]Движение!$H$5:$H$710*([1]Движение!$E$5:$E$710=A69)*([1]Движение!$G$5:$G$710="Расход"))</f>
        <v>0</v>
      </c>
      <c r="D69">
        <f t="shared" si="2"/>
        <v>7</v>
      </c>
      <c r="E69">
        <f>SUMPRODUCT([1]Октябрь!$H$3:$H$545*([1]Октябрь!$E$3:$E$545=A69)*([1]Октябрь!$G$3:$G$545="Приход"))</f>
        <v>0</v>
      </c>
      <c r="F69">
        <f>SUMPRODUCT([1]Октябрь!$H$3:$H$545*([1]Октябрь!$E$3:$E$545=A69)*([1]Октябрь!$G$3:$G$545="Расход"))</f>
        <v>0</v>
      </c>
      <c r="G69">
        <f t="shared" si="3"/>
        <v>7</v>
      </c>
      <c r="H69" s="1">
        <f>IF(ISNA(VLOOKUP(Таблица3[Наименование],Товар[],4,0)),"",VLOOKUP(Таблица3[Наименование],Товар[],4,0))</f>
        <v>0</v>
      </c>
    </row>
    <row r="70" spans="1:8" x14ac:dyDescent="0.25">
      <c r="A70" t="str">
        <f>[1]!Товар[[#This Row],[Наименование]]</f>
        <v>Ибупрофен 200 мг №50</v>
      </c>
      <c r="B70">
        <f>SUMPRODUCT([1]Движение!$H$5:$H$710*([1]Движение!$E$5:$E$710=A70)*([1]Движение!$G$5:$G$710="Приход"))</f>
        <v>0</v>
      </c>
      <c r="C70">
        <f>SUMPRODUCT([1]Движение!$H$5:$H$710*([1]Движение!$E$5:$E$710=A70)*([1]Движение!$G$5:$G$710="Расход"))</f>
        <v>0</v>
      </c>
      <c r="D70">
        <f t="shared" si="2"/>
        <v>0</v>
      </c>
      <c r="E70">
        <f>SUMPRODUCT([1]Октябрь!$H$3:$H$545*([1]Октябрь!$E$3:$E$545=A70)*([1]Октябрь!$G$3:$G$545="Приход"))</f>
        <v>0</v>
      </c>
      <c r="F70">
        <f>SUMPRODUCT([1]Октябрь!$H$3:$H$545*([1]Октябрь!$E$3:$E$545=A70)*([1]Октябрь!$G$3:$G$545="Расход"))</f>
        <v>0</v>
      </c>
      <c r="G70">
        <f t="shared" si="3"/>
        <v>0</v>
      </c>
      <c r="H70" s="1">
        <f>IF(ISNA(VLOOKUP(Таблица3[Наименование],Товар[],4,0)),"",VLOOKUP(Таблица3[Наименование],Товар[],4,0))</f>
        <v>0</v>
      </c>
    </row>
    <row r="71" spans="1:8" x14ac:dyDescent="0.25">
      <c r="A71" t="str">
        <f>[1]!Товар[[#This Row],[Наименование]]</f>
        <v>Игла двусторонняя 100/уп</v>
      </c>
      <c r="B71">
        <f>SUMPRODUCT([1]Движение!$H$5:$H$710*([1]Движение!$E$5:$E$710=A71)*([1]Движение!$G$5:$G$710="Приход"))</f>
        <v>800</v>
      </c>
      <c r="C71">
        <f>SUMPRODUCT([1]Движение!$H$5:$H$710*([1]Движение!$E$5:$E$710=A71)*([1]Движение!$G$5:$G$710="Расход"))</f>
        <v>200</v>
      </c>
      <c r="D71">
        <f t="shared" si="2"/>
        <v>600</v>
      </c>
      <c r="E71">
        <f>SUMPRODUCT([1]Октябрь!$H$3:$H$545*([1]Октябрь!$E$3:$E$545=A71)*([1]Октябрь!$G$3:$G$545="Приход"))</f>
        <v>0</v>
      </c>
      <c r="F71">
        <f>SUMPRODUCT([1]Октябрь!$H$3:$H$545*([1]Октябрь!$E$3:$E$545=A71)*([1]Октябрь!$G$3:$G$545="Расход"))</f>
        <v>0</v>
      </c>
      <c r="G71">
        <f t="shared" si="3"/>
        <v>600</v>
      </c>
      <c r="H71" s="1">
        <f>IF(ISNA(VLOOKUP(Таблица3[Наименование],Товар[],4,0)),"",VLOOKUP(Таблица3[Наименование],Товар[],4,0))</f>
        <v>0</v>
      </c>
    </row>
    <row r="72" spans="1:8" x14ac:dyDescent="0.25">
      <c r="A72" t="str">
        <f>[1]!Товар[[#This Row],[Наименование]]</f>
        <v>Иглодержатель уп/100</v>
      </c>
      <c r="B72">
        <f>SUMPRODUCT([1]Движение!$H$5:$H$710*([1]Движение!$E$5:$E$710=A72)*([1]Движение!$G$5:$G$710="Приход"))</f>
        <v>700</v>
      </c>
      <c r="C72">
        <f>SUMPRODUCT([1]Движение!$H$5:$H$710*([1]Движение!$E$5:$E$710=A72)*([1]Движение!$G$5:$G$710="Расход"))</f>
        <v>0</v>
      </c>
      <c r="D72">
        <f t="shared" si="2"/>
        <v>700</v>
      </c>
      <c r="E72">
        <f>SUMPRODUCT([1]Октябрь!$H$3:$H$545*([1]Октябрь!$E$3:$E$545=A72)*([1]Октябрь!$G$3:$G$545="Приход"))</f>
        <v>0</v>
      </c>
      <c r="F72">
        <f>SUMPRODUCT([1]Октябрь!$H$3:$H$545*([1]Октябрь!$E$3:$E$545=A72)*([1]Октябрь!$G$3:$G$545="Расход"))</f>
        <v>0</v>
      </c>
      <c r="G72">
        <f t="shared" si="3"/>
        <v>700</v>
      </c>
      <c r="H72" s="1">
        <f>IF(ISNA(VLOOKUP(Таблица3[Наименование],Товар[],4,0)),"",VLOOKUP(Таблица3[Наименование],Товар[],4,0))</f>
        <v>0</v>
      </c>
    </row>
    <row r="73" spans="1:8" x14ac:dyDescent="0.25">
      <c r="A73" t="str">
        <f>[1]!Товар[[#This Row],[Наименование]]</f>
        <v>Иглы ст. (G) 22:(0.7*40) (уп/100шт)</v>
      </c>
      <c r="B73">
        <f>SUMPRODUCT([1]Движение!$H$5:$H$710*([1]Движение!$E$5:$E$710=A73)*([1]Движение!$G$5:$G$710="Приход"))</f>
        <v>600</v>
      </c>
      <c r="C73">
        <f>SUMPRODUCT([1]Движение!$H$5:$H$710*([1]Движение!$E$5:$E$710=A73)*([1]Движение!$G$5:$G$710="Расход"))</f>
        <v>600</v>
      </c>
      <c r="D73">
        <f t="shared" si="2"/>
        <v>0</v>
      </c>
      <c r="E73">
        <f>SUMPRODUCT([1]Октябрь!$H$3:$H$545*([1]Октябрь!$E$3:$E$545=A73)*([1]Октябрь!$G$3:$G$545="Приход"))</f>
        <v>0</v>
      </c>
      <c r="F73">
        <f>SUMPRODUCT([1]Октябрь!$H$3:$H$545*([1]Октябрь!$E$3:$E$545=A73)*([1]Октябрь!$G$3:$G$545="Расход"))</f>
        <v>0</v>
      </c>
      <c r="G73">
        <f t="shared" si="3"/>
        <v>0</v>
      </c>
      <c r="H73" s="1">
        <f>IF(ISNA(VLOOKUP(Таблица3[Наименование],Товар[],4,0)),"",VLOOKUP(Таблица3[Наименование],Товар[],4,0))</f>
        <v>0</v>
      </c>
    </row>
    <row r="74" spans="1:8" x14ac:dyDescent="0.25">
      <c r="A74" t="str">
        <f>[1]!Товар[[#This Row],[Наименование]]</f>
        <v>Иглы ст. (G) 23:(0.6*30) (уп/100шт)</v>
      </c>
      <c r="B74">
        <f>SUMPRODUCT([1]Движение!$H$5:$H$710*([1]Движение!$E$5:$E$710=A74)*([1]Движение!$G$5:$G$710="Приход"))</f>
        <v>10000</v>
      </c>
      <c r="C74">
        <f>SUMPRODUCT([1]Движение!$H$5:$H$710*([1]Движение!$E$5:$E$710=A74)*([1]Движение!$G$5:$G$710="Расход"))</f>
        <v>2400</v>
      </c>
      <c r="D74">
        <f t="shared" si="2"/>
        <v>7600</v>
      </c>
      <c r="E74">
        <f>SUMPRODUCT([1]Октябрь!$H$3:$H$545*([1]Октябрь!$E$3:$E$545=A74)*([1]Октябрь!$G$3:$G$545="Приход"))</f>
        <v>0</v>
      </c>
      <c r="F74">
        <f>SUMPRODUCT([1]Октябрь!$H$3:$H$545*([1]Октябрь!$E$3:$E$545=A74)*([1]Октябрь!$G$3:$G$545="Расход"))</f>
        <v>200</v>
      </c>
      <c r="G74">
        <f t="shared" si="3"/>
        <v>7400</v>
      </c>
      <c r="H74" s="1">
        <f>IF(ISNA(VLOOKUP(Таблица3[Наименование],Товар[],4,0)),"",VLOOKUP(Таблица3[Наименование],Товар[],4,0))</f>
        <v>0</v>
      </c>
    </row>
    <row r="75" spans="1:8" x14ac:dyDescent="0.25">
      <c r="A75" t="str">
        <f>[1]!Товар[[#This Row],[Наименование]]</f>
        <v>Иглы ст. (G) 22:(0.7*30) (уп/100шт)</v>
      </c>
      <c r="B75">
        <f>SUMPRODUCT([1]Движение!$H$5:$H$710*([1]Движение!$E$5:$E$710=A75)*([1]Движение!$G$5:$G$710="Приход"))</f>
        <v>10000</v>
      </c>
      <c r="C75">
        <f>SUMPRODUCT([1]Движение!$H$5:$H$710*([1]Движение!$E$5:$E$710=A75)*([1]Движение!$G$5:$G$710="Расход"))</f>
        <v>0</v>
      </c>
      <c r="D75">
        <f t="shared" si="2"/>
        <v>10000</v>
      </c>
      <c r="E75">
        <f>SUMPRODUCT([1]Октябрь!$H$3:$H$545*([1]Октябрь!$E$3:$E$545=A75)*([1]Октябрь!$G$3:$G$545="Приход"))</f>
        <v>0</v>
      </c>
      <c r="F75">
        <f>SUMPRODUCT([1]Октябрь!$H$3:$H$545*([1]Октябрь!$E$3:$E$545=A75)*([1]Октябрь!$G$3:$G$545="Расход"))</f>
        <v>2000</v>
      </c>
      <c r="G75">
        <f t="shared" si="3"/>
        <v>8000</v>
      </c>
      <c r="H75" s="1">
        <f>IF(ISNA(VLOOKUP(Таблица3[Наименование],Товар[],4,0)),"",VLOOKUP(Таблица3[Наименование],Товар[],4,0))</f>
        <v>0</v>
      </c>
    </row>
    <row r="76" spans="1:8" x14ac:dyDescent="0.25">
      <c r="A76" t="str">
        <f>[1]!Товар[[#This Row],[Наименование]]</f>
        <v>Иглы ст. (G) 25:(0.5*25) (уп/100шт)</v>
      </c>
      <c r="B76">
        <f>SUMPRODUCT([1]Движение!$H$5:$H$710*([1]Движение!$E$5:$E$710=A76)*([1]Движение!$G$5:$G$710="Приход"))</f>
        <v>2400</v>
      </c>
      <c r="C76">
        <f>SUMPRODUCT([1]Движение!$H$5:$H$710*([1]Движение!$E$5:$E$710=A76)*([1]Движение!$G$5:$G$710="Расход"))</f>
        <v>100</v>
      </c>
      <c r="D76">
        <f t="shared" si="2"/>
        <v>2300</v>
      </c>
      <c r="E76">
        <f>SUMPRODUCT([1]Октябрь!$H$3:$H$545*([1]Октябрь!$E$3:$E$545=A76)*([1]Октябрь!$G$3:$G$545="Приход"))</f>
        <v>0</v>
      </c>
      <c r="F76">
        <f>SUMPRODUCT([1]Октябрь!$H$3:$H$545*([1]Октябрь!$E$3:$E$545=A76)*([1]Октябрь!$G$3:$G$545="Расход"))</f>
        <v>2</v>
      </c>
      <c r="G76">
        <f t="shared" si="3"/>
        <v>2298</v>
      </c>
      <c r="H76" s="1">
        <f>IF(ISNA(VLOOKUP(Таблица3[Наименование],Товар[],4,0)),"",VLOOKUP(Таблица3[Наименование],Товар[],4,0))</f>
        <v>0</v>
      </c>
    </row>
    <row r="77" spans="1:8" x14ac:dyDescent="0.25">
      <c r="A77" t="str">
        <f>[1]!Товар[[#This Row],[Наименование]]</f>
        <v>Изаптин д.с.с моющ. 1л</v>
      </c>
      <c r="B77">
        <f>SUMPRODUCT([1]Движение!$H$5:$H$710*([1]Движение!$E$5:$E$710=A77)*([1]Движение!$G$5:$G$710="Приход"))</f>
        <v>1</v>
      </c>
      <c r="C77">
        <f>SUMPRODUCT([1]Движение!$H$5:$H$710*([1]Движение!$E$5:$E$710=A77)*([1]Движение!$G$5:$G$710="Расход"))</f>
        <v>0</v>
      </c>
      <c r="D77">
        <f t="shared" si="2"/>
        <v>1</v>
      </c>
      <c r="E77">
        <f>SUMPRODUCT([1]Октябрь!$H$3:$H$545*([1]Октябрь!$E$3:$E$545=A77)*([1]Октябрь!$G$3:$G$545="Приход"))</f>
        <v>0</v>
      </c>
      <c r="F77">
        <f>SUMPRODUCT([1]Октябрь!$H$3:$H$545*([1]Октябрь!$E$3:$E$545=A77)*([1]Октябрь!$G$3:$G$545="Расход"))</f>
        <v>0</v>
      </c>
      <c r="G77">
        <f t="shared" si="3"/>
        <v>1</v>
      </c>
      <c r="H77" s="1">
        <f>IF(ISNA(VLOOKUP(Таблица3[Наименование],Товар[],4,0)),"",VLOOKUP(Таблица3[Наименование],Товар[],4,0))</f>
        <v>0</v>
      </c>
    </row>
    <row r="78" spans="1:8" x14ac:dyDescent="0.25">
      <c r="A78" t="str">
        <f>[1]!Товар[[#This Row],[Наименование]]</f>
        <v>Измерители арт. давления LD-30</v>
      </c>
      <c r="B78">
        <f>SUMPRODUCT([1]Движение!$H$5:$H$710*([1]Движение!$E$5:$E$710=A78)*([1]Движение!$G$5:$G$710="Приход"))</f>
        <v>0</v>
      </c>
      <c r="C78">
        <f>SUMPRODUCT([1]Движение!$H$5:$H$710*([1]Движение!$E$5:$E$710=A78)*([1]Движение!$G$5:$G$710="Расход"))</f>
        <v>1</v>
      </c>
      <c r="D78">
        <f t="shared" si="2"/>
        <v>-1</v>
      </c>
      <c r="E78">
        <f>SUMPRODUCT([1]Октябрь!$H$3:$H$545*([1]Октябрь!$E$3:$E$545=A78)*([1]Октябрь!$G$3:$G$545="Приход"))</f>
        <v>0</v>
      </c>
      <c r="F78">
        <f>SUMPRODUCT([1]Октябрь!$H$3:$H$545*([1]Октябрь!$E$3:$E$545=A78)*([1]Октябрь!$G$3:$G$545="Расход"))</f>
        <v>1</v>
      </c>
      <c r="G78">
        <f t="shared" si="3"/>
        <v>-2</v>
      </c>
      <c r="H78" s="1">
        <f>IF(ISNA(VLOOKUP(Таблица3[Наименование],Товар[],4,0)),"",VLOOKUP(Таблица3[Наименование],Товар[],4,0))</f>
        <v>0</v>
      </c>
    </row>
    <row r="79" spans="1:8" x14ac:dyDescent="0.25">
      <c r="A79" t="str">
        <f>[1]!Товар[[#This Row],[Наименование]]</f>
        <v>Индикаторы 132/60 пар. нар</v>
      </c>
      <c r="B79">
        <f>SUMPRODUCT([1]Движение!$H$5:$H$710*([1]Движение!$E$5:$E$710=A79)*([1]Движение!$G$5:$G$710="Приход"))</f>
        <v>15</v>
      </c>
      <c r="C79">
        <f>SUMPRODUCT([1]Движение!$H$5:$H$710*([1]Движение!$E$5:$E$710=A79)*([1]Движение!$G$5:$G$710="Расход"))</f>
        <v>2</v>
      </c>
      <c r="D79">
        <f t="shared" si="2"/>
        <v>13</v>
      </c>
      <c r="E79">
        <f>SUMPRODUCT([1]Октябрь!$H$3:$H$545*([1]Октябрь!$E$3:$E$545=A79)*([1]Октябрь!$G$3:$G$545="Приход"))</f>
        <v>0</v>
      </c>
      <c r="F79">
        <f>SUMPRODUCT([1]Октябрь!$H$3:$H$545*([1]Октябрь!$E$3:$E$545=A79)*([1]Октябрь!$G$3:$G$545="Расход"))</f>
        <v>0</v>
      </c>
      <c r="G79">
        <f t="shared" si="3"/>
        <v>13</v>
      </c>
      <c r="H79" s="1">
        <f>IF(ISNA(VLOOKUP(Таблица3[Наименование],Товар[],4,0)),"",VLOOKUP(Таблица3[Наименование],Товар[],4,0))</f>
        <v>0</v>
      </c>
    </row>
    <row r="80" spans="1:8" x14ac:dyDescent="0.25">
      <c r="A80" t="str">
        <f>[1]!Товар[[#This Row],[Наименование]]</f>
        <v>Индикаторы 132/60 пар. вн</v>
      </c>
      <c r="B80">
        <f>SUMPRODUCT([1]Движение!$H$5:$H$710*([1]Движение!$E$5:$E$710=A80)*([1]Движение!$G$5:$G$710="Приход"))</f>
        <v>15</v>
      </c>
      <c r="C80">
        <f>SUMPRODUCT([1]Движение!$H$5:$H$710*([1]Движение!$E$5:$E$710=A80)*([1]Движение!$G$5:$G$710="Расход"))</f>
        <v>2</v>
      </c>
      <c r="D80">
        <f t="shared" si="2"/>
        <v>13</v>
      </c>
      <c r="E80">
        <f>SUMPRODUCT([1]Октябрь!$H$3:$H$545*([1]Октябрь!$E$3:$E$545=A80)*([1]Октябрь!$G$3:$G$545="Приход"))</f>
        <v>0</v>
      </c>
      <c r="F80">
        <f>SUMPRODUCT([1]Октябрь!$H$3:$H$545*([1]Октябрь!$E$3:$E$545=A80)*([1]Октябрь!$G$3:$G$545="Расход"))</f>
        <v>0</v>
      </c>
      <c r="G80">
        <f t="shared" si="3"/>
        <v>13</v>
      </c>
      <c r="H80" s="1">
        <f>IF(ISNA(VLOOKUP(Таблица3[Наименование],Товар[],4,0)),"",VLOOKUP(Таблица3[Наименование],Товар[],4,0))</f>
        <v>0</v>
      </c>
    </row>
    <row r="81" spans="1:8" x14ac:dyDescent="0.25">
      <c r="A81" t="str">
        <f>[1]!Товар[[#This Row],[Наименование]]</f>
        <v>Индикаторы кон. стер.180/60 нар</v>
      </c>
      <c r="B81">
        <f>SUMPRODUCT([1]Движение!$H$5:$H$710*([1]Движение!$E$5:$E$710=A81)*([1]Движение!$G$5:$G$710="Приход"))</f>
        <v>43</v>
      </c>
      <c r="C81">
        <f>SUMPRODUCT([1]Движение!$H$5:$H$710*([1]Движение!$E$5:$E$710=A81)*([1]Движение!$G$5:$G$710="Расход"))</f>
        <v>7</v>
      </c>
      <c r="D81">
        <f t="shared" si="2"/>
        <v>36</v>
      </c>
      <c r="E81">
        <f>SUMPRODUCT([1]Октябрь!$H$3:$H$545*([1]Октябрь!$E$3:$E$545=A81)*([1]Октябрь!$G$3:$G$545="Приход"))</f>
        <v>0</v>
      </c>
      <c r="F81">
        <f>SUMPRODUCT([1]Октябрь!$H$3:$H$545*([1]Октябрь!$E$3:$E$545=A81)*([1]Октябрь!$G$3:$G$545="Расход"))</f>
        <v>7</v>
      </c>
      <c r="G81">
        <f t="shared" si="3"/>
        <v>29</v>
      </c>
      <c r="H81" s="1">
        <f>IF(ISNA(VLOOKUP(Таблица3[Наименование],Товар[],4,0)),"",VLOOKUP(Таблица3[Наименование],Товар[],4,0))</f>
        <v>0</v>
      </c>
    </row>
    <row r="82" spans="1:8" x14ac:dyDescent="0.25">
      <c r="A82" t="str">
        <f>[1]!Товар[[#This Row],[Наименование]]</f>
        <v>Индикаторы кон. стер.180/60 вн</v>
      </c>
      <c r="B82">
        <f>SUMPRODUCT([1]Движение!$H$5:$H$710*([1]Движение!$E$5:$E$710=A82)*([1]Движение!$G$5:$G$710="Приход"))</f>
        <v>43</v>
      </c>
      <c r="C82">
        <f>SUMPRODUCT([1]Движение!$H$5:$H$710*([1]Движение!$E$5:$E$710=A82)*([1]Движение!$G$5:$G$710="Расход"))</f>
        <v>7</v>
      </c>
      <c r="D82">
        <f t="shared" si="2"/>
        <v>36</v>
      </c>
      <c r="E82">
        <f>SUMPRODUCT([1]Октябрь!$H$3:$H$545*([1]Октябрь!$E$3:$E$545=A82)*([1]Октябрь!$G$3:$G$545="Приход"))</f>
        <v>0</v>
      </c>
      <c r="F82">
        <f>SUMPRODUCT([1]Октябрь!$H$3:$H$545*([1]Октябрь!$E$3:$E$545=A82)*([1]Октябрь!$G$3:$G$545="Расход"))</f>
        <v>7</v>
      </c>
      <c r="G82">
        <f t="shared" si="3"/>
        <v>29</v>
      </c>
      <c r="H82" s="1">
        <f>IF(ISNA(VLOOKUP(Таблица3[Наименование],Товар[],4,0)),"",VLOOKUP(Таблица3[Наименование],Товар[],4,0))</f>
        <v>0</v>
      </c>
    </row>
    <row r="83" spans="1:8" x14ac:dyDescent="0.25">
      <c r="A83" t="str">
        <f>[1]!Товар[[#This Row],[Наименование]]</f>
        <v>Индикатор повыш. темп."ВомМарк"</v>
      </c>
      <c r="B83">
        <f>SUMPRODUCT([1]Движение!$H$5:$H$710*([1]Движение!$E$5:$E$710=A83)*([1]Движение!$G$5:$G$710="Приход"))</f>
        <v>5</v>
      </c>
      <c r="C83">
        <f>SUMPRODUCT([1]Движение!$H$5:$H$710*([1]Движение!$E$5:$E$710=A83)*([1]Движение!$G$5:$G$710="Расход"))</f>
        <v>0</v>
      </c>
      <c r="D83">
        <f t="shared" si="2"/>
        <v>5</v>
      </c>
      <c r="E83">
        <f>SUMPRODUCT([1]Октябрь!$H$3:$H$545*([1]Октябрь!$E$3:$E$545=A83)*([1]Октябрь!$G$3:$G$545="Приход"))</f>
        <v>0</v>
      </c>
      <c r="F83">
        <f>SUMPRODUCT([1]Октябрь!$H$3:$H$545*([1]Октябрь!$E$3:$E$545=A83)*([1]Октябрь!$G$3:$G$545="Расход"))</f>
        <v>0</v>
      </c>
      <c r="G83">
        <f t="shared" si="3"/>
        <v>5</v>
      </c>
      <c r="H83" s="1">
        <f>IF(ISNA(VLOOKUP(Таблица3[Наименование],Товар[],4,0)),"",VLOOKUP(Таблица3[Наименование],Товар[],4,0))</f>
        <v>0</v>
      </c>
    </row>
    <row r="84" spans="1:8" x14ac:dyDescent="0.25">
      <c r="A84" t="str">
        <f>[1]!Товар[[#This Row],[Наименование]]</f>
        <v>Индикатор пониж. темп. "КолдМарк"</v>
      </c>
      <c r="B84">
        <f>SUMPRODUCT([1]Движение!$H$5:$H$710*([1]Движение!$E$5:$E$710=A84)*([1]Движение!$G$5:$G$710="Приход"))</f>
        <v>5</v>
      </c>
      <c r="C84">
        <f>SUMPRODUCT([1]Движение!$H$5:$H$710*([1]Движение!$E$5:$E$710=A84)*([1]Движение!$G$5:$G$710="Расход"))</f>
        <v>0</v>
      </c>
      <c r="D84">
        <f t="shared" si="2"/>
        <v>5</v>
      </c>
      <c r="E84">
        <f>SUMPRODUCT([1]Октябрь!$H$3:$H$545*([1]Октябрь!$E$3:$E$545=A84)*([1]Октябрь!$G$3:$G$545="Приход"))</f>
        <v>0</v>
      </c>
      <c r="F84">
        <f>SUMPRODUCT([1]Октябрь!$H$3:$H$545*([1]Октябрь!$E$3:$E$545=A84)*([1]Октябрь!$G$3:$G$545="Расход"))</f>
        <v>0</v>
      </c>
      <c r="G84">
        <f t="shared" si="3"/>
        <v>5</v>
      </c>
      <c r="H84" s="1">
        <f>IF(ISNA(VLOOKUP(Таблица3[Наименование],Товар[],4,0)),"",VLOOKUP(Таблица3[Наименование],Товар[],4,0))</f>
        <v>0</v>
      </c>
    </row>
    <row r="85" spans="1:8" x14ac:dyDescent="0.25">
      <c r="A85" t="str">
        <f>[1]!Товар[[#This Row],[Наименование]]</f>
        <v>Инклин П порошок д/пред.</v>
      </c>
      <c r="B85">
        <f>SUMPRODUCT([1]Движение!$H$5:$H$710*([1]Движение!$E$5:$E$710=A85)*([1]Движение!$G$5:$G$710="Приход"))</f>
        <v>4</v>
      </c>
      <c r="C85">
        <f>SUMPRODUCT([1]Движение!$H$5:$H$710*([1]Движение!$E$5:$E$710=A85)*([1]Движение!$G$5:$G$710="Расход"))</f>
        <v>0</v>
      </c>
      <c r="D85">
        <f t="shared" si="2"/>
        <v>4</v>
      </c>
      <c r="E85">
        <f>SUMPRODUCT([1]Октябрь!$H$3:$H$545*([1]Октябрь!$E$3:$E$545=A85)*([1]Октябрь!$G$3:$G$545="Приход"))</f>
        <v>0</v>
      </c>
      <c r="F85">
        <f>SUMPRODUCT([1]Октябрь!$H$3:$H$545*([1]Октябрь!$E$3:$E$545=A85)*([1]Октябрь!$G$3:$G$545="Расход"))</f>
        <v>4</v>
      </c>
      <c r="G85">
        <f t="shared" si="3"/>
        <v>0</v>
      </c>
      <c r="H85" s="1">
        <f>IF(ISNA(VLOOKUP(Таблица3[Наименование],Товар[],4,0)),"",VLOOKUP(Таблица3[Наименование],Товар[],4,0))</f>
        <v>0</v>
      </c>
    </row>
    <row r="86" spans="1:8" x14ac:dyDescent="0.25">
      <c r="A86" t="str">
        <f>[1]!Товар[[#This Row],[Наименование]]</f>
        <v>Инкрасепт-10А д.с.с моющ 1л</v>
      </c>
      <c r="B86">
        <f>SUMPRODUCT([1]Движение!$H$5:$H$710*([1]Движение!$E$5:$E$710=A86)*([1]Движение!$G$5:$G$710="Приход"))</f>
        <v>0</v>
      </c>
      <c r="C86">
        <f>SUMPRODUCT([1]Движение!$H$5:$H$710*([1]Движение!$E$5:$E$710=A86)*([1]Движение!$G$5:$G$710="Расход"))</f>
        <v>0</v>
      </c>
      <c r="D86">
        <f t="shared" si="2"/>
        <v>0</v>
      </c>
      <c r="E86">
        <f>SUMPRODUCT([1]Октябрь!$H$3:$H$545*([1]Октябрь!$E$3:$E$545=A86)*([1]Октябрь!$G$3:$G$545="Приход"))</f>
        <v>0</v>
      </c>
      <c r="F86">
        <f>SUMPRODUCT([1]Октябрь!$H$3:$H$545*([1]Октябрь!$E$3:$E$545=A86)*([1]Октябрь!$G$3:$G$545="Расход"))</f>
        <v>0</v>
      </c>
      <c r="G86">
        <f t="shared" si="3"/>
        <v>0</v>
      </c>
      <c r="H86" s="1">
        <f>IF(ISNA(VLOOKUP(Таблица3[Наименование],Товар[],4,0)),"",VLOOKUP(Таблица3[Наименование],Товар[],4,0))</f>
        <v>0</v>
      </c>
    </row>
    <row r="87" spans="1:8" x14ac:dyDescent="0.25">
      <c r="A87" t="str">
        <f>[1]!Товар[[#This Row],[Наименование]]</f>
        <v>Йод р-р д/наруж. 50 мг/мл-10,0</v>
      </c>
      <c r="B87">
        <f>SUMPRODUCT([1]Движение!$H$5:$H$710*([1]Движение!$E$5:$E$710=A87)*([1]Движение!$G$5:$G$710="Приход"))</f>
        <v>41</v>
      </c>
      <c r="C87">
        <f>SUMPRODUCT([1]Движение!$H$5:$H$710*([1]Движение!$E$5:$E$710=A87)*([1]Движение!$G$5:$G$710="Расход"))</f>
        <v>0</v>
      </c>
      <c r="D87">
        <f t="shared" si="2"/>
        <v>41</v>
      </c>
      <c r="E87">
        <f>SUMPRODUCT([1]Октябрь!$H$3:$H$545*([1]Октябрь!$E$3:$E$545=A87)*([1]Октябрь!$G$3:$G$545="Приход"))</f>
        <v>0</v>
      </c>
      <c r="F87">
        <f>SUMPRODUCT([1]Октябрь!$H$3:$H$545*([1]Октябрь!$E$3:$E$545=A87)*([1]Октябрь!$G$3:$G$545="Расход"))</f>
        <v>15</v>
      </c>
      <c r="G87">
        <f t="shared" si="3"/>
        <v>26</v>
      </c>
      <c r="H87" s="1">
        <f>IF(ISNA(VLOOKUP(Таблица3[Наименование],Товар[],4,0)),"",VLOOKUP(Таблица3[Наименование],Товар[],4,0))</f>
        <v>0</v>
      </c>
    </row>
    <row r="88" spans="1:8" x14ac:dyDescent="0.25">
      <c r="A88" t="str">
        <f>[1]!Товар[[#This Row],[Наименование]]</f>
        <v>Йодиксин р-р 500 мл</v>
      </c>
      <c r="B88">
        <f>SUMPRODUCT([1]Движение!$H$5:$H$710*([1]Движение!$E$5:$E$710=A88)*([1]Движение!$G$5:$G$710="Приход"))</f>
        <v>2</v>
      </c>
      <c r="C88">
        <f>SUMPRODUCT([1]Движение!$H$5:$H$710*([1]Движение!$E$5:$E$710=A88)*([1]Движение!$G$5:$G$710="Расход"))</f>
        <v>0</v>
      </c>
      <c r="D88">
        <f t="shared" si="2"/>
        <v>2</v>
      </c>
      <c r="E88">
        <f>SUMPRODUCT([1]Октябрь!$H$3:$H$545*([1]Октябрь!$E$3:$E$545=A88)*([1]Октябрь!$G$3:$G$545="Приход"))</f>
        <v>0</v>
      </c>
      <c r="F88">
        <f>SUMPRODUCT([1]Октябрь!$H$3:$H$545*([1]Октябрь!$E$3:$E$545=A88)*([1]Октябрь!$G$3:$G$545="Расход"))</f>
        <v>0</v>
      </c>
      <c r="G88">
        <f t="shared" si="3"/>
        <v>2</v>
      </c>
      <c r="H88" s="1">
        <f>IF(ISNA(VLOOKUP(Таблица3[Наименование],Товар[],4,0)),"",VLOOKUP(Таблица3[Наименование],Товар[],4,0))</f>
        <v>0</v>
      </c>
    </row>
    <row r="89" spans="1:8" x14ac:dyDescent="0.25">
      <c r="A89" t="str">
        <f>[1]!Товар[[#This Row],[Наименование]]</f>
        <v>Калия перманганат пор. 5гр.</v>
      </c>
      <c r="B89">
        <f>SUMPRODUCT([1]Движение!$H$5:$H$710*([1]Движение!$E$5:$E$710=A89)*([1]Движение!$G$5:$G$710="Приход"))</f>
        <v>11</v>
      </c>
      <c r="C89">
        <f>SUMPRODUCT([1]Движение!$H$5:$H$710*([1]Движение!$E$5:$E$710=A89)*([1]Движение!$G$5:$G$710="Расход"))</f>
        <v>0</v>
      </c>
      <c r="D89">
        <f t="shared" si="2"/>
        <v>11</v>
      </c>
      <c r="E89">
        <f>SUMPRODUCT([1]Октябрь!$H$3:$H$545*([1]Октябрь!$E$3:$E$545=A89)*([1]Октябрь!$G$3:$G$545="Приход"))</f>
        <v>0</v>
      </c>
      <c r="F89">
        <f>SUMPRODUCT([1]Октябрь!$H$3:$H$545*([1]Октябрь!$E$3:$E$545=A89)*([1]Октябрь!$G$3:$G$545="Расход"))</f>
        <v>0</v>
      </c>
      <c r="G89">
        <f t="shared" si="3"/>
        <v>11</v>
      </c>
      <c r="H89" s="1">
        <f>IF(ISNA(VLOOKUP(Таблица3[Наименование],Товар[],4,0)),"",VLOOKUP(Таблица3[Наименование],Товар[],4,0))</f>
        <v>0</v>
      </c>
    </row>
    <row r="90" spans="1:8" x14ac:dyDescent="0.25">
      <c r="A90" t="str">
        <f>[1]!Товар[[#This Row],[Наименование]]</f>
        <v>Катетеры в/вен.  с крыл 18G</v>
      </c>
      <c r="B90">
        <f>SUMPRODUCT([1]Движение!$H$5:$H$710*([1]Движение!$E$5:$E$710=A90)*([1]Движение!$G$5:$G$710="Приход"))</f>
        <v>0</v>
      </c>
      <c r="C90">
        <f>SUMPRODUCT([1]Движение!$H$5:$H$710*([1]Движение!$E$5:$E$710=A90)*([1]Движение!$G$5:$G$710="Расход"))</f>
        <v>0</v>
      </c>
      <c r="D90">
        <f t="shared" si="2"/>
        <v>0</v>
      </c>
      <c r="E90">
        <f>SUMPRODUCT([1]Октябрь!$H$3:$H$545*([1]Октябрь!$E$3:$E$545=A90)*([1]Октябрь!$G$3:$G$545="Приход"))</f>
        <v>0</v>
      </c>
      <c r="F90">
        <f>SUMPRODUCT([1]Октябрь!$H$3:$H$545*([1]Октябрь!$E$3:$E$545=A90)*([1]Октябрь!$G$3:$G$545="Расход"))</f>
        <v>0</v>
      </c>
      <c r="G90">
        <f t="shared" si="3"/>
        <v>0</v>
      </c>
      <c r="H90" s="1">
        <f>IF(ISNA(VLOOKUP(Таблица3[Наименование],Товар[],4,0)),"",VLOOKUP(Таблица3[Наименование],Товар[],4,0))</f>
        <v>0</v>
      </c>
    </row>
    <row r="91" spans="1:8" x14ac:dyDescent="0.25">
      <c r="A91" t="str">
        <f>[1]!Товар[[#This Row],[Наименование]]</f>
        <v>Кеторолак таб. 10 мг № 20</v>
      </c>
      <c r="B91">
        <f>SUMPRODUCT([1]Движение!$H$5:$H$710*([1]Движение!$E$5:$E$710=A91)*([1]Движение!$G$5:$G$710="Приход"))</f>
        <v>1</v>
      </c>
      <c r="C91">
        <f>SUMPRODUCT([1]Движение!$H$5:$H$710*([1]Движение!$E$5:$E$710=A91)*([1]Движение!$G$5:$G$710="Расход"))</f>
        <v>0</v>
      </c>
      <c r="D91">
        <f t="shared" si="2"/>
        <v>1</v>
      </c>
      <c r="E91">
        <f>SUMPRODUCT([1]Октябрь!$H$3:$H$545*([1]Октябрь!$E$3:$E$545=A91)*([1]Октябрь!$G$3:$G$545="Приход"))</f>
        <v>0</v>
      </c>
      <c r="F91">
        <f>SUMPRODUCT([1]Октябрь!$H$3:$H$545*([1]Октябрь!$E$3:$E$545=A91)*([1]Октябрь!$G$3:$G$545="Расход"))</f>
        <v>0</v>
      </c>
      <c r="G91">
        <f t="shared" si="3"/>
        <v>1</v>
      </c>
      <c r="H91" s="1">
        <f>IF(ISNA(VLOOKUP(Таблица3[Наименование],Товар[],4,0)),"",VLOOKUP(Таблица3[Наименование],Товар[],4,0))</f>
        <v>0</v>
      </c>
    </row>
    <row r="92" spans="1:8" x14ac:dyDescent="0.25">
      <c r="A92" t="str">
        <f>[1]!Товар[[#This Row],[Наименование]]</f>
        <v>Клеенка мед. на тк.основе КМ-Т</v>
      </c>
      <c r="B92">
        <f>SUMPRODUCT([1]Движение!$H$5:$H$710*([1]Движение!$E$5:$E$710=A92)*([1]Движение!$G$5:$G$710="Приход"))</f>
        <v>7</v>
      </c>
      <c r="C92">
        <f>SUMPRODUCT([1]Движение!$H$5:$H$710*([1]Движение!$E$5:$E$710=A92)*([1]Движение!$G$5:$G$710="Расход"))</f>
        <v>0</v>
      </c>
      <c r="D92">
        <f t="shared" si="2"/>
        <v>7</v>
      </c>
      <c r="E92">
        <f>SUMPRODUCT([1]Октябрь!$H$3:$H$545*([1]Октябрь!$E$3:$E$545=A92)*([1]Октябрь!$G$3:$G$545="Приход"))</f>
        <v>0</v>
      </c>
      <c r="F92">
        <f>SUMPRODUCT([1]Октябрь!$H$3:$H$545*([1]Октябрь!$E$3:$E$545=A92)*([1]Октябрь!$G$3:$G$545="Расход"))</f>
        <v>0</v>
      </c>
      <c r="G92">
        <f t="shared" si="3"/>
        <v>7</v>
      </c>
      <c r="H92" s="1">
        <f>IF(ISNA(VLOOKUP(Таблица3[Наименование],Товар[],4,0)),"",VLOOKUP(Таблица3[Наименование],Товар[],4,0))</f>
        <v>0</v>
      </c>
    </row>
    <row r="93" spans="1:8" x14ac:dyDescent="0.25">
      <c r="A93" t="str">
        <f>[1]!Товар[[#This Row],[Наименование]]</f>
        <v>Клинклаб д.с.с моющ. 5л</v>
      </c>
      <c r="B93">
        <f>SUMPRODUCT([1]Движение!$H$5:$H$710*([1]Движение!$E$5:$E$710=A93)*([1]Движение!$G$5:$G$710="Приход"))</f>
        <v>4</v>
      </c>
      <c r="C93">
        <f>SUMPRODUCT([1]Движение!$H$5:$H$710*([1]Движение!$E$5:$E$710=A93)*([1]Движение!$G$5:$G$710="Расход"))</f>
        <v>0</v>
      </c>
      <c r="D93">
        <f t="shared" si="2"/>
        <v>4</v>
      </c>
      <c r="E93">
        <f>SUMPRODUCT([1]Октябрь!$H$3:$H$545*([1]Октябрь!$E$3:$E$545=A93)*([1]Октябрь!$G$3:$G$545="Приход"))</f>
        <v>0</v>
      </c>
      <c r="F93">
        <f>SUMPRODUCT([1]Октябрь!$H$3:$H$545*([1]Октябрь!$E$3:$E$545=A93)*([1]Октябрь!$G$3:$G$545="Расход"))</f>
        <v>3</v>
      </c>
      <c r="G93">
        <f t="shared" si="3"/>
        <v>1</v>
      </c>
      <c r="H93" s="1">
        <f>IF(ISNA(VLOOKUP(Таблица3[Наименование],Товар[],4,0)),"",VLOOKUP(Таблица3[Наименование],Товар[],4,0))</f>
        <v>0</v>
      </c>
    </row>
    <row r="94" spans="1:8" x14ac:dyDescent="0.25">
      <c r="A94" t="str">
        <f>[1]!Товар[[#This Row],[Наименование]]</f>
        <v>Комбинированный дезинфектант 1л</v>
      </c>
      <c r="B94">
        <f>SUMPRODUCT([1]Движение!$H$5:$H$710*([1]Движение!$E$5:$E$710=A94)*([1]Движение!$G$5:$G$710="Приход"))</f>
        <v>3</v>
      </c>
      <c r="C94">
        <f>SUMPRODUCT([1]Движение!$H$5:$H$710*([1]Движение!$E$5:$E$710=A94)*([1]Движение!$G$5:$G$710="Расход"))</f>
        <v>0</v>
      </c>
      <c r="D94">
        <f t="shared" si="2"/>
        <v>3</v>
      </c>
      <c r="E94">
        <f>SUMPRODUCT([1]Октябрь!$H$3:$H$545*([1]Октябрь!$E$3:$E$545=A94)*([1]Октябрь!$G$3:$G$545="Приход"))</f>
        <v>0</v>
      </c>
      <c r="F94">
        <f>SUMPRODUCT([1]Октябрь!$H$3:$H$545*([1]Октябрь!$E$3:$E$545=A94)*([1]Октябрь!$G$3:$G$545="Расход"))</f>
        <v>0</v>
      </c>
      <c r="G94">
        <f t="shared" si="3"/>
        <v>3</v>
      </c>
      <c r="H94" s="1">
        <f>IF(ISNA(VLOOKUP(Таблица3[Наименование],Товар[],4,0)),"",VLOOKUP(Таблица3[Наименование],Товар[],4,0))</f>
        <v>0</v>
      </c>
    </row>
    <row r="95" spans="1:8" x14ac:dyDescent="0.25">
      <c r="A95" t="str">
        <f>[1]!Товар[[#This Row],[Наименование]]</f>
        <v>Комплект противоэпид. ООИ</v>
      </c>
      <c r="B95">
        <f>SUMPRODUCT([1]Движение!$H$5:$H$710*([1]Движение!$E$5:$E$710=A95)*([1]Движение!$G$5:$G$710="Приход"))</f>
        <v>0</v>
      </c>
      <c r="C95">
        <f>SUMPRODUCT([1]Движение!$H$5:$H$710*([1]Движение!$E$5:$E$710=A95)*([1]Движение!$G$5:$G$710="Расход"))</f>
        <v>0</v>
      </c>
      <c r="D95">
        <f t="shared" si="2"/>
        <v>0</v>
      </c>
      <c r="E95">
        <f>SUMPRODUCT([1]Октябрь!$H$3:$H$545*([1]Октябрь!$E$3:$E$545=A95)*([1]Октябрь!$G$3:$G$545="Приход"))</f>
        <v>0</v>
      </c>
      <c r="F95">
        <f>SUMPRODUCT([1]Октябрь!$H$3:$H$545*([1]Октябрь!$E$3:$E$545=A95)*([1]Октябрь!$G$3:$G$545="Расход"))</f>
        <v>0</v>
      </c>
      <c r="G95">
        <f t="shared" si="3"/>
        <v>0</v>
      </c>
      <c r="H95" s="1">
        <f>IF(ISNA(VLOOKUP(Таблица3[Наименование],Товар[],4,0)),"",VLOOKUP(Таблица3[Наименование],Товар[],4,0))</f>
        <v>0</v>
      </c>
    </row>
    <row r="96" spans="1:8" x14ac:dyDescent="0.25">
      <c r="A96" t="str">
        <f>[1]!Товар[[#This Row],[Наименование]]</f>
        <v>Контейнер д/острого инстр. 1.0л</v>
      </c>
      <c r="B96">
        <f>SUMPRODUCT([1]Движение!$H$5:$H$710*([1]Движение!$E$5:$E$710=A96)*([1]Движение!$G$5:$G$710="Приход"))</f>
        <v>34</v>
      </c>
      <c r="C96">
        <f>SUMPRODUCT([1]Движение!$H$5:$H$710*([1]Движение!$E$5:$E$710=A96)*([1]Движение!$G$5:$G$710="Расход"))</f>
        <v>0</v>
      </c>
      <c r="D96">
        <f t="shared" si="2"/>
        <v>34</v>
      </c>
      <c r="E96">
        <f>SUMPRODUCT([1]Октябрь!$H$3:$H$545*([1]Октябрь!$E$3:$E$545=A96)*([1]Октябрь!$G$3:$G$545="Приход"))</f>
        <v>0</v>
      </c>
      <c r="F96">
        <f>SUMPRODUCT([1]Октябрь!$H$3:$H$545*([1]Октябрь!$E$3:$E$545=A96)*([1]Октябрь!$G$3:$G$545="Расход"))</f>
        <v>0</v>
      </c>
      <c r="G96">
        <f t="shared" si="3"/>
        <v>34</v>
      </c>
      <c r="H96" s="1">
        <f>IF(ISNA(VLOOKUP(Таблица3[Наименование],Товар[],4,0)),"",VLOOKUP(Таблица3[Наименование],Товар[],4,0))</f>
        <v>0</v>
      </c>
    </row>
    <row r="97" spans="1:8" x14ac:dyDescent="0.25">
      <c r="A97" t="str">
        <f>[1]!Товар[[#This Row],[Наименование]]</f>
        <v>Контейнер д/острого инстр. 3.0л</v>
      </c>
      <c r="B97">
        <f>SUMPRODUCT([1]Движение!$H$5:$H$710*([1]Движение!$E$5:$E$710=A97)*([1]Движение!$G$5:$G$710="Приход"))</f>
        <v>16</v>
      </c>
      <c r="C97">
        <f>SUMPRODUCT([1]Движение!$H$5:$H$710*([1]Движение!$E$5:$E$710=A97)*([1]Движение!$G$5:$G$710="Расход"))</f>
        <v>0</v>
      </c>
      <c r="D97">
        <f t="shared" si="2"/>
        <v>16</v>
      </c>
      <c r="E97">
        <f>SUMPRODUCT([1]Октябрь!$H$3:$H$545*([1]Октябрь!$E$3:$E$545=A97)*([1]Октябрь!$G$3:$G$545="Приход"))</f>
        <v>0</v>
      </c>
      <c r="F97">
        <f>SUMPRODUCT([1]Октябрь!$H$3:$H$545*([1]Октябрь!$E$3:$E$545=A97)*([1]Октябрь!$G$3:$G$545="Расход"))</f>
        <v>0</v>
      </c>
      <c r="G97">
        <f t="shared" si="3"/>
        <v>16</v>
      </c>
      <c r="H97" s="1">
        <f>IF(ISNA(VLOOKUP(Таблица3[Наименование],Товар[],4,0)),"",VLOOKUP(Таблица3[Наименование],Товар[],4,0))</f>
        <v>0</v>
      </c>
    </row>
    <row r="98" spans="1:8" x14ac:dyDescent="0.25">
      <c r="A98" t="str">
        <f>[1]!Товар[[#This Row],[Наименование]]</f>
        <v>Контейнер мед. КМ-ДС 1.0</v>
      </c>
      <c r="B98">
        <f>SUMPRODUCT([1]Движение!$H$5:$H$710*([1]Движение!$E$5:$E$710=A98)*([1]Движение!$G$5:$G$710="Приход"))</f>
        <v>0</v>
      </c>
      <c r="C98">
        <f>SUMPRODUCT([1]Движение!$H$5:$H$710*([1]Движение!$E$5:$E$710=A98)*([1]Движение!$G$5:$G$710="Расход"))</f>
        <v>0</v>
      </c>
      <c r="D98">
        <f t="shared" si="2"/>
        <v>0</v>
      </c>
      <c r="E98">
        <f>SUMPRODUCT([1]Октябрь!$H$3:$H$545*([1]Октябрь!$E$3:$E$545=A98)*([1]Октябрь!$G$3:$G$545="Приход"))</f>
        <v>0</v>
      </c>
      <c r="F98">
        <f>SUMPRODUCT([1]Октябрь!$H$3:$H$545*([1]Октябрь!$E$3:$E$545=A98)*([1]Октябрь!$G$3:$G$545="Расход"))</f>
        <v>0</v>
      </c>
      <c r="G98">
        <f t="shared" si="3"/>
        <v>0</v>
      </c>
      <c r="H98" s="1">
        <f>IF(ISNA(VLOOKUP(Таблица3[Наименование],Товар[],4,0)),"",VLOOKUP(Таблица3[Наименование],Товар[],4,0))</f>
        <v>0</v>
      </c>
    </row>
    <row r="99" spans="1:8" x14ac:dyDescent="0.25">
      <c r="A99" t="str">
        <f>[1]!Товар[[#This Row],[Наименование]]</f>
        <v>Контейнер мед. КМ-ДС 3.0</v>
      </c>
      <c r="B99">
        <f>SUMPRODUCT([1]Движение!$H$5:$H$710*([1]Движение!$E$5:$E$710=A99)*([1]Движение!$G$5:$G$710="Приход"))</f>
        <v>0</v>
      </c>
      <c r="C99">
        <f>SUMPRODUCT([1]Движение!$H$5:$H$710*([1]Движение!$E$5:$E$710=A99)*([1]Движение!$G$5:$G$710="Расход"))</f>
        <v>1</v>
      </c>
      <c r="D99">
        <f t="shared" si="2"/>
        <v>-1</v>
      </c>
      <c r="E99">
        <f>SUMPRODUCT([1]Октябрь!$H$3:$H$545*([1]Октябрь!$E$3:$E$545=A99)*([1]Октябрь!$G$3:$G$545="Приход"))</f>
        <v>0</v>
      </c>
      <c r="F99">
        <f>SUMPRODUCT([1]Октябрь!$H$3:$H$545*([1]Октябрь!$E$3:$E$545=A99)*([1]Октябрь!$G$3:$G$545="Расход"))</f>
        <v>0</v>
      </c>
      <c r="G99">
        <f t="shared" si="3"/>
        <v>-1</v>
      </c>
      <c r="H99" s="1">
        <f>IF(ISNA(VLOOKUP(Таблица3[Наименование],Товар[],4,0)),"",VLOOKUP(Таблица3[Наименование],Товар[],4,0))</f>
        <v>0</v>
      </c>
    </row>
    <row r="100" spans="1:8" x14ac:dyDescent="0.25">
      <c r="A100" t="str">
        <f>[1]!Товар[[#This Row],[Наименование]]</f>
        <v>Контейнер мед. КМ-ДС 5.0</v>
      </c>
      <c r="B100">
        <f>SUMPRODUCT([1]Движение!$H$5:$H$710*([1]Движение!$E$5:$E$710=A100)*([1]Движение!$G$5:$G$710="Приход"))</f>
        <v>0</v>
      </c>
      <c r="C100">
        <f>SUMPRODUCT([1]Движение!$H$5:$H$710*([1]Движение!$E$5:$E$710=A100)*([1]Движение!$G$5:$G$710="Расход"))</f>
        <v>0</v>
      </c>
      <c r="D100">
        <f t="shared" si="2"/>
        <v>0</v>
      </c>
      <c r="E100">
        <f>SUMPRODUCT([1]Октябрь!$H$3:$H$545*([1]Октябрь!$E$3:$E$545=A100)*([1]Октябрь!$G$3:$G$545="Приход"))</f>
        <v>0</v>
      </c>
      <c r="F100">
        <f>SUMPRODUCT([1]Октябрь!$H$3:$H$545*([1]Октябрь!$E$3:$E$545=A100)*([1]Октябрь!$G$3:$G$545="Расход"))</f>
        <v>0</v>
      </c>
      <c r="G100">
        <f t="shared" si="3"/>
        <v>0</v>
      </c>
      <c r="H100" s="1">
        <f>IF(ISNA(VLOOKUP(Таблица3[Наименование],Товар[],4,0)),"",VLOOKUP(Таблица3[Наименование],Товар[],4,0))</f>
        <v>0</v>
      </c>
    </row>
    <row r="101" spans="1:8" x14ac:dyDescent="0.25">
      <c r="A101" t="str">
        <f>[1]!Товар[[#This Row],[Наименование]]</f>
        <v>Контейнер мед. КМ-ДС 10.0</v>
      </c>
      <c r="B101">
        <f>SUMPRODUCT([1]Движение!$H$5:$H$710*([1]Движение!$E$5:$E$710=A101)*([1]Движение!$G$5:$G$710="Приход"))</f>
        <v>0</v>
      </c>
      <c r="C101">
        <f>SUMPRODUCT([1]Движение!$H$5:$H$710*([1]Движение!$E$5:$E$710=A101)*([1]Движение!$G$5:$G$710="Расход"))</f>
        <v>0</v>
      </c>
      <c r="D101">
        <f t="shared" si="2"/>
        <v>0</v>
      </c>
      <c r="E101">
        <f>SUMPRODUCT([1]Октябрь!$H$3:$H$545*([1]Октябрь!$E$3:$E$545=A101)*([1]Октябрь!$G$3:$G$545="Приход"))</f>
        <v>0</v>
      </c>
      <c r="F101">
        <f>SUMPRODUCT([1]Октябрь!$H$3:$H$545*([1]Октябрь!$E$3:$E$545=A101)*([1]Октябрь!$G$3:$G$545="Расход"))</f>
        <v>0</v>
      </c>
      <c r="G101">
        <f t="shared" si="3"/>
        <v>0</v>
      </c>
      <c r="H101" s="1">
        <f>IF(ISNA(VLOOKUP(Таблица3[Наименование],Товар[],4,0)),"",VLOOKUP(Таблица3[Наименование],Товар[],4,0))</f>
        <v>0</v>
      </c>
    </row>
    <row r="102" spans="1:8" x14ac:dyDescent="0.25">
      <c r="A102" t="str">
        <f>[1]!Товар[[#This Row],[Наименование]]</f>
        <v>Контейнер теплоизол. КТМ-4</v>
      </c>
      <c r="B102">
        <f>SUMPRODUCT([1]Движение!$H$5:$H$710*([1]Движение!$E$5:$E$710=A102)*([1]Движение!$G$5:$G$710="Приход"))</f>
        <v>10</v>
      </c>
      <c r="C102">
        <f>SUMPRODUCT([1]Движение!$H$5:$H$710*([1]Движение!$E$5:$E$710=A102)*([1]Движение!$G$5:$G$710="Расход"))</f>
        <v>10</v>
      </c>
      <c r="D102">
        <f t="shared" si="2"/>
        <v>0</v>
      </c>
      <c r="E102">
        <f>SUMPRODUCT([1]Октябрь!$H$3:$H$545*([1]Октябрь!$E$3:$E$545=A102)*([1]Октябрь!$G$3:$G$545="Приход"))</f>
        <v>0</v>
      </c>
      <c r="F102">
        <f>SUMPRODUCT([1]Октябрь!$H$3:$H$545*([1]Октябрь!$E$3:$E$545=A102)*([1]Октябрь!$G$3:$G$545="Расход"))</f>
        <v>0</v>
      </c>
      <c r="G102">
        <f t="shared" si="3"/>
        <v>0</v>
      </c>
      <c r="H102" s="1">
        <f>IF(ISNA(VLOOKUP(Таблица3[Наименование],Товар[],4,0)),"",VLOOKUP(Таблица3[Наименование],Товар[],4,0))</f>
        <v>0</v>
      </c>
    </row>
    <row r="103" spans="1:8" x14ac:dyDescent="0.25">
      <c r="A103" t="str">
        <f>[1]!Товар[[#This Row],[Наименование]]</f>
        <v>Корвалол капли 25 мл</v>
      </c>
      <c r="B103">
        <f>SUMPRODUCT([1]Движение!$H$5:$H$710*([1]Движение!$E$5:$E$710=A103)*([1]Движение!$G$5:$G$710="Приход"))</f>
        <v>31</v>
      </c>
      <c r="C103">
        <f>SUMPRODUCT([1]Движение!$H$5:$H$710*([1]Движение!$E$5:$E$710=A103)*([1]Движение!$G$5:$G$710="Расход"))</f>
        <v>0</v>
      </c>
      <c r="D103">
        <f t="shared" si="2"/>
        <v>31</v>
      </c>
      <c r="E103">
        <f>SUMPRODUCT([1]Октябрь!$H$3:$H$545*([1]Октябрь!$E$3:$E$545=A103)*([1]Октябрь!$G$3:$G$545="Приход"))</f>
        <v>0</v>
      </c>
      <c r="F103">
        <f>SUMPRODUCT([1]Октябрь!$H$3:$H$545*([1]Октябрь!$E$3:$E$545=A103)*([1]Октябрь!$G$3:$G$545="Расход"))</f>
        <v>5</v>
      </c>
      <c r="G103">
        <f t="shared" si="3"/>
        <v>26</v>
      </c>
      <c r="H103" s="1">
        <f>IF(ISNA(VLOOKUP(Таблица3[Наименование],Товар[],4,0)),"",VLOOKUP(Таблица3[Наименование],Товар[],4,0))</f>
        <v>0</v>
      </c>
    </row>
    <row r="104" spans="1:8" x14ac:dyDescent="0.25">
      <c r="A104" t="str">
        <f>[1]!Товар[[#This Row],[Наименование]]</f>
        <v>Кордиамин р-р 250мг/мл-2.0</v>
      </c>
      <c r="B104">
        <f>SUMPRODUCT([1]Движение!$H$5:$H$710*([1]Движение!$E$5:$E$710=A104)*([1]Движение!$G$5:$G$710="Приход"))</f>
        <v>1</v>
      </c>
      <c r="C104">
        <f>SUMPRODUCT([1]Движение!$H$5:$H$710*([1]Движение!$E$5:$E$710=A104)*([1]Движение!$G$5:$G$710="Расход"))</f>
        <v>1</v>
      </c>
      <c r="D104">
        <f t="shared" si="2"/>
        <v>0</v>
      </c>
      <c r="E104">
        <f>SUMPRODUCT([1]Октябрь!$H$3:$H$545*([1]Октябрь!$E$3:$E$545=A104)*([1]Октябрь!$G$3:$G$545="Приход"))</f>
        <v>0</v>
      </c>
      <c r="F104">
        <f>SUMPRODUCT([1]Октябрь!$H$3:$H$545*([1]Октябрь!$E$3:$E$545=A104)*([1]Октябрь!$G$3:$G$545="Расход"))</f>
        <v>0</v>
      </c>
      <c r="G104">
        <f t="shared" si="3"/>
        <v>0</v>
      </c>
      <c r="H104" s="1">
        <f>IF(ISNA(VLOOKUP(Таблица3[Наименование],Товар[],4,0)),"",VLOOKUP(Таблица3[Наименование],Товар[],4,0))</f>
        <v>0</v>
      </c>
    </row>
    <row r="105" spans="1:8" x14ac:dyDescent="0.25">
      <c r="A105" t="str">
        <f>[1]!Товар[[#This Row],[Наименование]]</f>
        <v>Кофеин р-р 200 мг\мл-1.0 № 10</v>
      </c>
      <c r="B105">
        <f>SUMPRODUCT([1]Движение!$H$5:$H$710*([1]Движение!$E$5:$E$710=A105)*([1]Движение!$G$5:$G$710="Приход"))</f>
        <v>1</v>
      </c>
      <c r="C105">
        <f>SUMPRODUCT([1]Движение!$H$5:$H$710*([1]Движение!$E$5:$E$710=A105)*([1]Движение!$G$5:$G$710="Расход"))</f>
        <v>0</v>
      </c>
      <c r="D105">
        <f t="shared" si="2"/>
        <v>1</v>
      </c>
      <c r="E105">
        <f>SUMPRODUCT([1]Октябрь!$H$3:$H$545*([1]Октябрь!$E$3:$E$545=A105)*([1]Октябрь!$G$3:$G$545="Приход"))</f>
        <v>0</v>
      </c>
      <c r="F105">
        <f>SUMPRODUCT([1]Октябрь!$H$3:$H$545*([1]Октябрь!$E$3:$E$545=A105)*([1]Октябрь!$G$3:$G$545="Расход"))</f>
        <v>0</v>
      </c>
      <c r="G105">
        <f t="shared" si="3"/>
        <v>1</v>
      </c>
      <c r="H105" s="1">
        <f>IF(ISNA(VLOOKUP(Таблица3[Наименование],Товар[],4,0)),"",VLOOKUP(Таблица3[Наименование],Товар[],4,0))</f>
        <v>0</v>
      </c>
    </row>
    <row r="106" spans="1:8" x14ac:dyDescent="0.25">
      <c r="A106" t="str">
        <f>[1]!Товар[[#This Row],[Наименование]]</f>
        <v>Крышталин-Альдолюкс д.с. 1л</v>
      </c>
      <c r="B106">
        <f>SUMPRODUCT([1]Движение!$H$5:$H$710*([1]Движение!$E$5:$E$710=A106)*([1]Движение!$G$5:$G$710="Приход"))</f>
        <v>14</v>
      </c>
      <c r="C106">
        <f>SUMPRODUCT([1]Движение!$H$5:$H$710*([1]Движение!$E$5:$E$710=A106)*([1]Движение!$G$5:$G$710="Расход"))</f>
        <v>0</v>
      </c>
      <c r="D106">
        <f t="shared" si="2"/>
        <v>14</v>
      </c>
      <c r="E106">
        <f>SUMPRODUCT([1]Октябрь!$H$3:$H$545*([1]Октябрь!$E$3:$E$545=A106)*([1]Октябрь!$G$3:$G$545="Приход"))</f>
        <v>0</v>
      </c>
      <c r="F106">
        <f>SUMPRODUCT([1]Октябрь!$H$3:$H$545*([1]Октябрь!$E$3:$E$545=A106)*([1]Октябрь!$G$3:$G$545="Расход"))</f>
        <v>0</v>
      </c>
      <c r="G106">
        <f t="shared" si="3"/>
        <v>14</v>
      </c>
      <c r="H106" s="1">
        <f>IF(ISNA(VLOOKUP(Таблица3[Наименование],Товар[],4,0)),"",VLOOKUP(Таблица3[Наименование],Товар[],4,0))</f>
        <v>0</v>
      </c>
    </row>
    <row r="107" spans="1:8" x14ac:dyDescent="0.25">
      <c r="A107" t="str">
        <f>[1]!Товар[[#This Row],[Наименование]]</f>
        <v>Крышталин-Аминолюкс д.с. с м. 1л</v>
      </c>
      <c r="B107">
        <f>SUMPRODUCT([1]Движение!$H$5:$H$710*([1]Движение!$E$5:$E$710=A107)*([1]Движение!$G$5:$G$710="Приход"))</f>
        <v>20</v>
      </c>
      <c r="C107">
        <f>SUMPRODUCT([1]Движение!$H$5:$H$710*([1]Движение!$E$5:$E$710=A107)*([1]Движение!$G$5:$G$710="Расход"))</f>
        <v>4</v>
      </c>
      <c r="D107">
        <f t="shared" si="2"/>
        <v>16</v>
      </c>
      <c r="E107">
        <f>SUMPRODUCT([1]Октябрь!$H$3:$H$545*([1]Октябрь!$E$3:$E$545=A107)*([1]Октябрь!$G$3:$G$545="Приход"))</f>
        <v>0</v>
      </c>
      <c r="F107">
        <f>SUMPRODUCT([1]Октябрь!$H$3:$H$545*([1]Октябрь!$E$3:$E$545=A107)*([1]Октябрь!$G$3:$G$545="Расход"))</f>
        <v>0</v>
      </c>
      <c r="G107">
        <f t="shared" si="3"/>
        <v>16</v>
      </c>
      <c r="H107" s="1">
        <f>IF(ISNA(VLOOKUP(Таблица3[Наименование],Товар[],4,0)),"",VLOOKUP(Таблица3[Наименование],Товар[],4,0))</f>
        <v>0</v>
      </c>
    </row>
    <row r="108" spans="1:8" x14ac:dyDescent="0.25">
      <c r="A108" t="str">
        <f>[1]!Товар[[#This Row],[Наименование]]</f>
        <v>Крышталин-Дезолюкс д.с. 1л</v>
      </c>
      <c r="B108">
        <f>SUMPRODUCT([1]Движение!$H$5:$H$710*([1]Движение!$E$5:$E$710=A108)*([1]Движение!$G$5:$G$710="Приход"))</f>
        <v>21</v>
      </c>
      <c r="C108">
        <f>SUMPRODUCT([1]Движение!$H$5:$H$710*([1]Движение!$E$5:$E$710=A108)*([1]Движение!$G$5:$G$710="Расход"))</f>
        <v>0</v>
      </c>
      <c r="D108">
        <f t="shared" si="2"/>
        <v>21</v>
      </c>
      <c r="E108">
        <f>SUMPRODUCT([1]Октябрь!$H$3:$H$545*([1]Октябрь!$E$3:$E$545=A108)*([1]Октябрь!$G$3:$G$545="Приход"))</f>
        <v>0</v>
      </c>
      <c r="F108">
        <f>SUMPRODUCT([1]Октябрь!$H$3:$H$545*([1]Октябрь!$E$3:$E$545=A108)*([1]Октябрь!$G$3:$G$545="Расход"))</f>
        <v>0</v>
      </c>
      <c r="G108">
        <f t="shared" si="3"/>
        <v>21</v>
      </c>
      <c r="H108" s="1">
        <f>IF(ISNA(VLOOKUP(Таблица3[Наименование],Товар[],4,0)),"",VLOOKUP(Таблица3[Наименование],Товар[],4,0))</f>
        <v>0</v>
      </c>
    </row>
    <row r="109" spans="1:8" x14ac:dyDescent="0.25">
      <c r="A109" t="str">
        <f>[1]!Товар[[#This Row],[Наименование]]</f>
        <v>Крышталин-Оптима д.с. 1л</v>
      </c>
      <c r="B109">
        <f>SUMPRODUCT([1]Движение!$H$5:$H$710*([1]Движение!$E$5:$E$710=A109)*([1]Движение!$G$5:$G$710="Приход"))</f>
        <v>4</v>
      </c>
      <c r="C109">
        <f>SUMPRODUCT([1]Движение!$H$5:$H$710*([1]Движение!$E$5:$E$710=A109)*([1]Движение!$G$5:$G$710="Расход"))</f>
        <v>0</v>
      </c>
      <c r="D109">
        <f t="shared" si="2"/>
        <v>4</v>
      </c>
      <c r="E109">
        <f>SUMPRODUCT([1]Октябрь!$H$3:$H$545*([1]Октябрь!$E$3:$E$545=A109)*([1]Октябрь!$G$3:$G$545="Приход"))</f>
        <v>0</v>
      </c>
      <c r="F109">
        <f>SUMPRODUCT([1]Октябрь!$H$3:$H$545*([1]Октябрь!$E$3:$E$545=A109)*([1]Октябрь!$G$3:$G$545="Расход"))</f>
        <v>0</v>
      </c>
      <c r="G109">
        <f t="shared" si="3"/>
        <v>4</v>
      </c>
      <c r="H109" s="1">
        <f>IF(ISNA(VLOOKUP(Таблица3[Наименование],Товар[],4,0)),"",VLOOKUP(Таблица3[Наименование],Товар[],4,0))</f>
        <v>0</v>
      </c>
    </row>
    <row r="110" spans="1:8" x14ac:dyDescent="0.25">
      <c r="A110" t="str">
        <f>[1]!Товар[[#This Row],[Наименование]]</f>
        <v>Левомицетин гл.капли 2.5 мг/мл-5.0</v>
      </c>
      <c r="B110">
        <f>SUMPRODUCT([1]Движение!$H$5:$H$710*([1]Движение!$E$5:$E$710=A110)*([1]Движение!$G$5:$G$710="Приход"))</f>
        <v>0</v>
      </c>
      <c r="C110">
        <f>SUMPRODUCT([1]Движение!$H$5:$H$710*([1]Движение!$E$5:$E$710=A110)*([1]Движение!$G$5:$G$710="Расход"))</f>
        <v>0</v>
      </c>
      <c r="D110">
        <f t="shared" si="2"/>
        <v>0</v>
      </c>
      <c r="E110">
        <f>SUMPRODUCT([1]Октябрь!$H$3:$H$545*([1]Октябрь!$E$3:$E$545=A110)*([1]Октябрь!$G$3:$G$545="Приход"))</f>
        <v>20</v>
      </c>
      <c r="F110">
        <f>SUMPRODUCT([1]Октябрь!$H$3:$H$545*([1]Октябрь!$E$3:$E$545=A110)*([1]Октябрь!$G$3:$G$545="Расход"))</f>
        <v>0</v>
      </c>
      <c r="G110">
        <f t="shared" si="3"/>
        <v>20</v>
      </c>
      <c r="H110" s="1">
        <f>IF(ISNA(VLOOKUP(Таблица3[Наименование],Товар[],4,0)),"",VLOOKUP(Таблица3[Наименование],Товар[],4,0))</f>
        <v>0</v>
      </c>
    </row>
    <row r="111" spans="1:8" x14ac:dyDescent="0.25">
      <c r="A111" t="str">
        <f>[1]!Товар[[#This Row],[Наименование]]</f>
        <v>Лезвия хирург.однор.№10</v>
      </c>
      <c r="B111">
        <f>SUMPRODUCT([1]Движение!$H$5:$H$710*([1]Движение!$E$5:$E$710=A111)*([1]Движение!$G$5:$G$710="Приход"))</f>
        <v>40</v>
      </c>
      <c r="C111">
        <f>SUMPRODUCT([1]Движение!$H$5:$H$710*([1]Движение!$E$5:$E$710=A111)*([1]Движение!$G$5:$G$710="Расход"))</f>
        <v>0</v>
      </c>
      <c r="D111">
        <f t="shared" si="2"/>
        <v>40</v>
      </c>
      <c r="E111">
        <f>SUMPRODUCT([1]Октябрь!$H$3:$H$545*([1]Октябрь!$E$3:$E$545=A111)*([1]Октябрь!$G$3:$G$545="Приход"))</f>
        <v>0</v>
      </c>
      <c r="F111">
        <f>SUMPRODUCT([1]Октябрь!$H$3:$H$545*([1]Октябрь!$E$3:$E$545=A111)*([1]Октябрь!$G$3:$G$545="Расход"))</f>
        <v>0</v>
      </c>
      <c r="G111">
        <f t="shared" si="3"/>
        <v>40</v>
      </c>
      <c r="H111" s="1">
        <f>IF(ISNA(VLOOKUP(Таблица3[Наименование],Товар[],4,0)),"",VLOOKUP(Таблица3[Наименование],Товар[],4,0))</f>
        <v>0</v>
      </c>
    </row>
    <row r="112" spans="1:8" x14ac:dyDescent="0.25">
      <c r="A112" t="str">
        <f>[1]!Товар[[#This Row],[Наименование]]</f>
        <v>Лезвия хирург. однор.№ 12</v>
      </c>
      <c r="B112">
        <f>SUMPRODUCT([1]Движение!$H$5:$H$710*([1]Движение!$E$5:$E$710=A112)*([1]Движение!$G$5:$G$710="Приход"))</f>
        <v>16</v>
      </c>
      <c r="C112">
        <f>SUMPRODUCT([1]Движение!$H$5:$H$710*([1]Движение!$E$5:$E$710=A112)*([1]Движение!$G$5:$G$710="Расход"))</f>
        <v>0</v>
      </c>
      <c r="D112">
        <f t="shared" si="2"/>
        <v>16</v>
      </c>
      <c r="E112">
        <f>SUMPRODUCT([1]Октябрь!$H$3:$H$545*([1]Октябрь!$E$3:$E$545=A112)*([1]Октябрь!$G$3:$G$545="Приход"))</f>
        <v>0</v>
      </c>
      <c r="F112">
        <f>SUMPRODUCT([1]Октябрь!$H$3:$H$545*([1]Октябрь!$E$3:$E$545=A112)*([1]Октябрь!$G$3:$G$545="Расход"))</f>
        <v>0</v>
      </c>
      <c r="G112">
        <f t="shared" si="3"/>
        <v>16</v>
      </c>
      <c r="H112" s="1">
        <f>IF(ISNA(VLOOKUP(Таблица3[Наименование],Товар[],4,0)),"",VLOOKUP(Таблица3[Наименование],Товар[],4,0))</f>
        <v>0</v>
      </c>
    </row>
    <row r="113" spans="1:8" x14ac:dyDescent="0.25">
      <c r="A113" t="str">
        <f>[1]!Товар[[#This Row],[Наименование]]</f>
        <v>Лезвия хирург. однор.№ 24</v>
      </c>
      <c r="B113">
        <f>SUMPRODUCT([1]Движение!$H$5:$H$710*([1]Движение!$E$5:$E$710=A113)*([1]Движение!$G$5:$G$710="Приход"))</f>
        <v>0</v>
      </c>
      <c r="C113">
        <f>SUMPRODUCT([1]Движение!$H$5:$H$710*([1]Движение!$E$5:$E$710=A113)*([1]Движение!$G$5:$G$710="Расход"))</f>
        <v>0</v>
      </c>
      <c r="D113">
        <f t="shared" si="2"/>
        <v>0</v>
      </c>
      <c r="E113">
        <f>SUMPRODUCT([1]Октябрь!$H$3:$H$545*([1]Октябрь!$E$3:$E$545=A113)*([1]Октябрь!$G$3:$G$545="Приход"))</f>
        <v>0</v>
      </c>
      <c r="F113">
        <f>SUMPRODUCT([1]Октябрь!$H$3:$H$545*([1]Октябрь!$E$3:$E$545=A113)*([1]Октябрь!$G$3:$G$545="Расход"))</f>
        <v>0</v>
      </c>
      <c r="G113">
        <f t="shared" si="3"/>
        <v>0</v>
      </c>
      <c r="H113" s="1">
        <f>IF(ISNA(VLOOKUP(Таблица3[Наименование],Товар[],4,0)),"",VLOOKUP(Таблица3[Наименование],Товар[],4,0))</f>
        <v>0</v>
      </c>
    </row>
    <row r="114" spans="1:8" x14ac:dyDescent="0.25">
      <c r="A114" t="str">
        <f>[1]!Товар[[#This Row],[Наименование]]</f>
        <v>Лезвия хирург. однор.№ 36</v>
      </c>
      <c r="B114">
        <f>SUMPRODUCT([1]Движение!$H$5:$H$710*([1]Движение!$E$5:$E$710=A114)*([1]Движение!$G$5:$G$710="Приход"))</f>
        <v>0</v>
      </c>
      <c r="C114">
        <f>SUMPRODUCT([1]Движение!$H$5:$H$710*([1]Движение!$E$5:$E$710=A114)*([1]Движение!$G$5:$G$710="Расход"))</f>
        <v>0</v>
      </c>
      <c r="D114">
        <f t="shared" si="2"/>
        <v>0</v>
      </c>
      <c r="E114">
        <f>SUMPRODUCT([1]Октябрь!$H$3:$H$545*([1]Октябрь!$E$3:$E$545=A114)*([1]Октябрь!$G$3:$G$545="Приход"))</f>
        <v>0</v>
      </c>
      <c r="F114">
        <f>SUMPRODUCT([1]Октябрь!$H$3:$H$545*([1]Октябрь!$E$3:$E$545=A114)*([1]Октябрь!$G$3:$G$545="Расход"))</f>
        <v>0</v>
      </c>
      <c r="G114">
        <f t="shared" si="3"/>
        <v>0</v>
      </c>
      <c r="H114" s="1">
        <f>IF(ISNA(VLOOKUP(Таблица3[Наименование],Товар[],4,0)),"",VLOOKUP(Таблица3[Наименование],Товар[],4,0))</f>
        <v>0</v>
      </c>
    </row>
    <row r="115" spans="1:8" x14ac:dyDescent="0.25">
      <c r="A115" t="str">
        <f>[1]!Товар[[#This Row],[Наименование]]</f>
        <v>Лейкопластырь бак. 6*10</v>
      </c>
      <c r="B115">
        <f>SUMPRODUCT([1]Движение!$H$5:$H$710*([1]Движение!$E$5:$E$710=A115)*([1]Движение!$G$5:$G$710="Приход"))</f>
        <v>40</v>
      </c>
      <c r="C115">
        <f>SUMPRODUCT([1]Движение!$H$5:$H$710*([1]Движение!$E$5:$E$710=A115)*([1]Движение!$G$5:$G$710="Расход"))</f>
        <v>0</v>
      </c>
      <c r="D115">
        <f t="shared" si="2"/>
        <v>40</v>
      </c>
      <c r="E115">
        <f>SUMPRODUCT([1]Октябрь!$H$3:$H$545*([1]Октябрь!$E$3:$E$545=A115)*([1]Октябрь!$G$3:$G$545="Приход"))</f>
        <v>0</v>
      </c>
      <c r="F115">
        <f>SUMPRODUCT([1]Октябрь!$H$3:$H$545*([1]Октябрь!$E$3:$E$545=A115)*([1]Октябрь!$G$3:$G$545="Расход"))</f>
        <v>0</v>
      </c>
      <c r="G115">
        <f t="shared" si="3"/>
        <v>40</v>
      </c>
      <c r="H115" s="1">
        <f>IF(ISNA(VLOOKUP(Таблица3[Наименование],Товар[],4,0)),"",VLOOKUP(Таблица3[Наименование],Товар[],4,0))</f>
        <v>0</v>
      </c>
    </row>
    <row r="116" spans="1:8" x14ac:dyDescent="0.25">
      <c r="A116" t="str">
        <f>[1]!Товар[[#This Row],[Наименование]]</f>
        <v>Лейкопластырь 2*500</v>
      </c>
      <c r="B116">
        <f>SUMPRODUCT([1]Движение!$H$5:$H$710*([1]Движение!$E$5:$E$710=A116)*([1]Движение!$G$5:$G$710="Приход"))</f>
        <v>1</v>
      </c>
      <c r="C116">
        <f>SUMPRODUCT([1]Движение!$H$5:$H$710*([1]Движение!$E$5:$E$710=A116)*([1]Движение!$G$5:$G$710="Расход"))</f>
        <v>0</v>
      </c>
      <c r="D116">
        <f t="shared" si="2"/>
        <v>1</v>
      </c>
      <c r="E116">
        <f>SUMPRODUCT([1]Октябрь!$H$3:$H$545*([1]Октябрь!$E$3:$E$545=A116)*([1]Октябрь!$G$3:$G$545="Приход"))</f>
        <v>0</v>
      </c>
      <c r="F116">
        <f>SUMPRODUCT([1]Октябрь!$H$3:$H$545*([1]Октябрь!$E$3:$E$545=A116)*([1]Октябрь!$G$3:$G$545="Расход"))</f>
        <v>0</v>
      </c>
      <c r="G116">
        <f t="shared" si="3"/>
        <v>1</v>
      </c>
      <c r="H116" s="1">
        <f>IF(ISNA(VLOOKUP(Таблица3[Наименование],Товар[],4,0)),"",VLOOKUP(Таблица3[Наименование],Товар[],4,0))</f>
        <v>0</v>
      </c>
    </row>
    <row r="117" spans="1:8" x14ac:dyDescent="0.25">
      <c r="A117" t="str">
        <f>[1]!Товар[[#This Row],[Наименование]]</f>
        <v>Лейкопластырь нетканный 2.5*500</v>
      </c>
      <c r="B117">
        <f>SUMPRODUCT([1]Движение!$H$5:$H$710*([1]Движение!$E$5:$E$710=A117)*([1]Движение!$G$5:$G$710="Приход"))</f>
        <v>86</v>
      </c>
      <c r="C117">
        <f>SUMPRODUCT([1]Движение!$H$5:$H$710*([1]Движение!$E$5:$E$710=A117)*([1]Движение!$G$5:$G$710="Расход"))</f>
        <v>0</v>
      </c>
      <c r="D117">
        <f t="shared" si="2"/>
        <v>86</v>
      </c>
      <c r="E117">
        <f>SUMPRODUCT([1]Октябрь!$H$3:$H$545*([1]Октябрь!$E$3:$E$545=A117)*([1]Октябрь!$G$3:$G$545="Приход"))</f>
        <v>0</v>
      </c>
      <c r="F117">
        <f>SUMPRODUCT([1]Октябрь!$H$3:$H$545*([1]Октябрь!$E$3:$E$545=A117)*([1]Октябрь!$G$3:$G$545="Расход"))</f>
        <v>10</v>
      </c>
      <c r="G117">
        <f t="shared" si="3"/>
        <v>76</v>
      </c>
      <c r="H117" s="1">
        <f>IF(ISNA(VLOOKUP(Таблица3[Наименование],Товар[],4,0)),"",VLOOKUP(Таблица3[Наименование],Товар[],4,0))</f>
        <v>0</v>
      </c>
    </row>
    <row r="118" spans="1:8" x14ac:dyDescent="0.25">
      <c r="A118" t="str">
        <f>[1]!Товар[[#This Row],[Наименование]]</f>
        <v>Лейкопластырь пленочный 4*500</v>
      </c>
      <c r="B118">
        <f>SUMPRODUCT([1]Движение!$H$5:$H$710*([1]Движение!$E$5:$E$710=A118)*([1]Движение!$G$5:$G$710="Приход"))</f>
        <v>83</v>
      </c>
      <c r="C118">
        <f>SUMPRODUCT([1]Движение!$H$5:$H$710*([1]Движение!$E$5:$E$710=A118)*([1]Движение!$G$5:$G$710="Расход"))</f>
        <v>7</v>
      </c>
      <c r="D118">
        <f t="shared" si="2"/>
        <v>76</v>
      </c>
      <c r="E118">
        <f>SUMPRODUCT([1]Октябрь!$H$3:$H$545*([1]Октябрь!$E$3:$E$545=A118)*([1]Октябрь!$G$3:$G$545="Приход"))</f>
        <v>0</v>
      </c>
      <c r="F118">
        <f>SUMPRODUCT([1]Октябрь!$H$3:$H$545*([1]Октябрь!$E$3:$E$545=A118)*([1]Октябрь!$G$3:$G$545="Расход"))</f>
        <v>0</v>
      </c>
      <c r="G118">
        <f t="shared" si="3"/>
        <v>76</v>
      </c>
      <c r="H118" s="1">
        <f>IF(ISNA(VLOOKUP(Таблица3[Наименование],Товар[],4,0)),"",VLOOKUP(Таблица3[Наименование],Товар[],4,0))</f>
        <v>0</v>
      </c>
    </row>
    <row r="119" spans="1:8" x14ac:dyDescent="0.25">
      <c r="A119" t="str">
        <f>[1]!Товар[[#This Row],[Наименование]]</f>
        <v>Лейкопластырь тканевой 3*500</v>
      </c>
      <c r="B119">
        <f>SUMPRODUCT([1]Движение!$H$5:$H$710*([1]Движение!$E$5:$E$710=A119)*([1]Движение!$G$5:$G$710="Приход"))</f>
        <v>39</v>
      </c>
      <c r="C119">
        <f>SUMPRODUCT([1]Движение!$H$5:$H$710*([1]Движение!$E$5:$E$710=A119)*([1]Движение!$G$5:$G$710="Расход"))</f>
        <v>5</v>
      </c>
      <c r="D119">
        <f t="shared" si="2"/>
        <v>34</v>
      </c>
      <c r="E119">
        <f>SUMPRODUCT([1]Октябрь!$H$3:$H$545*([1]Октябрь!$E$3:$E$545=A119)*([1]Октябрь!$G$3:$G$545="Приход"))</f>
        <v>0</v>
      </c>
      <c r="F119">
        <f>SUMPRODUCT([1]Октябрь!$H$3:$H$545*([1]Октябрь!$E$3:$E$545=A119)*([1]Октябрь!$G$3:$G$545="Расход"))</f>
        <v>0</v>
      </c>
      <c r="G119">
        <f t="shared" si="3"/>
        <v>34</v>
      </c>
      <c r="H119" s="1">
        <f>IF(ISNA(VLOOKUP(Таблица3[Наименование],Товар[],4,0)),"",VLOOKUP(Таблица3[Наименование],Товар[],4,0))</f>
        <v>0</v>
      </c>
    </row>
    <row r="120" spans="1:8" x14ac:dyDescent="0.25">
      <c r="A120" t="str">
        <f>[1]!Товар[[#This Row],[Наименование]]</f>
        <v>Лента диаграммная рул. 145*30</v>
      </c>
      <c r="B120">
        <f>SUMPRODUCT([1]Движение!$H$5:$H$710*([1]Движение!$E$5:$E$710=A120)*([1]Движение!$G$5:$G$710="Приход"))</f>
        <v>20</v>
      </c>
      <c r="C120">
        <f>SUMPRODUCT([1]Движение!$H$5:$H$710*([1]Движение!$E$5:$E$710=A120)*([1]Движение!$G$5:$G$710="Расход"))</f>
        <v>20</v>
      </c>
      <c r="D120">
        <f t="shared" si="2"/>
        <v>0</v>
      </c>
      <c r="E120">
        <f>SUMPRODUCT([1]Октябрь!$H$3:$H$545*([1]Октябрь!$E$3:$E$545=A120)*([1]Октябрь!$G$3:$G$545="Приход"))</f>
        <v>80</v>
      </c>
      <c r="F120">
        <f>SUMPRODUCT([1]Октябрь!$H$3:$H$545*([1]Октябрь!$E$3:$E$545=A120)*([1]Октябрь!$G$3:$G$545="Расход"))</f>
        <v>0</v>
      </c>
      <c r="G120">
        <f t="shared" si="3"/>
        <v>80</v>
      </c>
      <c r="H120" s="1">
        <f>IF(ISNA(VLOOKUP(Таблица3[Наименование],Товар[],4,0)),"",VLOOKUP(Таблица3[Наименование],Товар[],4,0))</f>
        <v>0</v>
      </c>
    </row>
    <row r="121" spans="1:8" x14ac:dyDescent="0.25">
      <c r="A121" t="str">
        <f>[1]!Товар[[#This Row],[Наименование]]</f>
        <v>Лента диаграммная рул. 110*20</v>
      </c>
      <c r="B121">
        <f>SUMPRODUCT([1]Движение!$H$5:$H$710*([1]Движение!$E$5:$E$710=A121)*([1]Движение!$G$5:$G$710="Приход"))</f>
        <v>25</v>
      </c>
      <c r="C121">
        <f>SUMPRODUCT([1]Движение!$H$5:$H$710*([1]Движение!$E$5:$E$710=A121)*([1]Движение!$G$5:$G$710="Расход"))</f>
        <v>0</v>
      </c>
      <c r="D121">
        <f t="shared" si="2"/>
        <v>25</v>
      </c>
      <c r="E121">
        <f>SUMPRODUCT([1]Октябрь!$H$3:$H$545*([1]Октябрь!$E$3:$E$545=A121)*([1]Октябрь!$G$3:$G$545="Приход"))</f>
        <v>0</v>
      </c>
      <c r="F121">
        <f>SUMPRODUCT([1]Октябрь!$H$3:$H$545*([1]Октябрь!$E$3:$E$545=A121)*([1]Октябрь!$G$3:$G$545="Расход"))</f>
        <v>0</v>
      </c>
      <c r="G121">
        <f t="shared" si="3"/>
        <v>25</v>
      </c>
      <c r="H121" s="1">
        <f>IF(ISNA(VLOOKUP(Таблица3[Наименование],Товар[],4,0)),"",VLOOKUP(Таблица3[Наименование],Товар[],4,0))</f>
        <v>0</v>
      </c>
    </row>
    <row r="122" spans="1:8" x14ac:dyDescent="0.25">
      <c r="A122" t="str">
        <f>[1]!Товар[[#This Row],[Наименование]]</f>
        <v>Лидокаин  спрей 10%-38г</v>
      </c>
      <c r="B122">
        <f>SUMPRODUCT([1]Движение!$H$5:$H$710*([1]Движение!$E$5:$E$710=A122)*([1]Движение!$G$5:$G$710="Приход"))</f>
        <v>0</v>
      </c>
      <c r="C122">
        <f>SUMPRODUCT([1]Движение!$H$5:$H$710*([1]Движение!$E$5:$E$710=A122)*([1]Движение!$G$5:$G$710="Расход"))</f>
        <v>0</v>
      </c>
      <c r="D122">
        <f t="shared" si="2"/>
        <v>0</v>
      </c>
      <c r="E122">
        <f>SUMPRODUCT([1]Октябрь!$H$3:$H$545*([1]Октябрь!$E$3:$E$545=A122)*([1]Октябрь!$G$3:$G$545="Приход"))</f>
        <v>20</v>
      </c>
      <c r="F122">
        <f>SUMPRODUCT([1]Октябрь!$H$3:$H$545*([1]Октябрь!$E$3:$E$545=A122)*([1]Октябрь!$G$3:$G$545="Расход"))</f>
        <v>0</v>
      </c>
      <c r="G122">
        <f t="shared" si="3"/>
        <v>20</v>
      </c>
      <c r="H122" s="1">
        <f>IF(ISNA(VLOOKUP(Таблица3[Наименование],Товар[],4,0)),"",VLOOKUP(Таблица3[Наименование],Товар[],4,0))</f>
        <v>45444</v>
      </c>
    </row>
    <row r="123" spans="1:8" x14ac:dyDescent="0.25">
      <c r="A123" t="str">
        <f>[1]!Товар[[#This Row],[Наименование]]</f>
        <v>Лидокаин р-р 10 мг/мл-5.0 №10</v>
      </c>
      <c r="B123">
        <f>SUMPRODUCT([1]Движение!$H$5:$H$710*([1]Движение!$E$5:$E$710=A123)*([1]Движение!$G$5:$G$710="Приход"))</f>
        <v>7.2</v>
      </c>
      <c r="C123">
        <f>SUMPRODUCT([1]Движение!$H$5:$H$710*([1]Движение!$E$5:$E$710=A123)*([1]Движение!$G$5:$G$710="Расход"))</f>
        <v>3.2</v>
      </c>
      <c r="D123">
        <f t="shared" si="2"/>
        <v>4</v>
      </c>
      <c r="E123">
        <f>SUMPRODUCT([1]Октябрь!$H$3:$H$545*([1]Октябрь!$E$3:$E$545=A123)*([1]Октябрь!$G$3:$G$545="Приход"))</f>
        <v>0</v>
      </c>
      <c r="F123">
        <f>SUMPRODUCT([1]Октябрь!$H$3:$H$545*([1]Октябрь!$E$3:$E$545=A123)*([1]Октябрь!$G$3:$G$545="Расход"))</f>
        <v>0</v>
      </c>
      <c r="G123">
        <f t="shared" si="3"/>
        <v>4</v>
      </c>
      <c r="H123" s="1">
        <f>IF(ISNA(VLOOKUP(Таблица3[Наименование],Товар[],4,0)),"",VLOOKUP(Таблица3[Наименование],Товар[],4,0))</f>
        <v>0</v>
      </c>
    </row>
    <row r="124" spans="1:8" x14ac:dyDescent="0.25">
      <c r="A124" t="str">
        <f>[1]!Товар[[#This Row],[Наименование]]</f>
        <v>Логодез д.с.с моющ 1л</v>
      </c>
      <c r="B124">
        <f>SUMPRODUCT([1]Движение!$H$5:$H$710*([1]Движение!$E$5:$E$710=A124)*([1]Движение!$G$5:$G$710="Приход"))</f>
        <v>0</v>
      </c>
      <c r="C124">
        <f>SUMPRODUCT([1]Движение!$H$5:$H$710*([1]Движение!$E$5:$E$710=A124)*([1]Движение!$G$5:$G$710="Расход"))</f>
        <v>0</v>
      </c>
      <c r="D124">
        <f t="shared" si="2"/>
        <v>0</v>
      </c>
      <c r="E124">
        <f>SUMPRODUCT([1]Октябрь!$H$3:$H$545*([1]Октябрь!$E$3:$E$545=A124)*([1]Октябрь!$G$3:$G$545="Приход"))</f>
        <v>0</v>
      </c>
      <c r="F124">
        <f>SUMPRODUCT([1]Октябрь!$H$3:$H$545*([1]Октябрь!$E$3:$E$545=A124)*([1]Октябрь!$G$3:$G$545="Расход"))</f>
        <v>0</v>
      </c>
      <c r="G124">
        <f t="shared" si="3"/>
        <v>0</v>
      </c>
      <c r="H124" s="1">
        <f>IF(ISNA(VLOOKUP(Таблица3[Наименование],Товар[],4,0)),"",VLOOKUP(Таблица3[Наименование],Товар[],4,0))</f>
        <v>0</v>
      </c>
    </row>
    <row r="125" spans="1:8" x14ac:dyDescent="0.25">
      <c r="A125" t="str">
        <f>[1]!Товар[[#This Row],[Наименование]]</f>
        <v>Ложка Фолькмана</v>
      </c>
      <c r="B125">
        <f>SUMPRODUCT([1]Движение!$H$5:$H$710*([1]Движение!$E$5:$E$710=A125)*([1]Движение!$G$5:$G$710="Приход"))</f>
        <v>10</v>
      </c>
      <c r="C125">
        <f>SUMPRODUCT([1]Движение!$H$5:$H$710*([1]Движение!$E$5:$E$710=A125)*([1]Движение!$G$5:$G$710="Расход"))</f>
        <v>0</v>
      </c>
      <c r="D125">
        <f t="shared" si="2"/>
        <v>10</v>
      </c>
      <c r="E125">
        <f>SUMPRODUCT([1]Октябрь!$H$3:$H$545*([1]Октябрь!$E$3:$E$545=A125)*([1]Октябрь!$G$3:$G$545="Приход"))</f>
        <v>0</v>
      </c>
      <c r="F125">
        <f>SUMPRODUCT([1]Октябрь!$H$3:$H$545*([1]Октябрь!$E$3:$E$545=A125)*([1]Октябрь!$G$3:$G$545="Расход"))</f>
        <v>0</v>
      </c>
      <c r="G125">
        <f t="shared" si="3"/>
        <v>10</v>
      </c>
      <c r="H125" s="1">
        <f>IF(ISNA(VLOOKUP(Таблица3[Наименование],Товар[],4,0)),"",VLOOKUP(Таблица3[Наименование],Товар[],4,0))</f>
        <v>0</v>
      </c>
    </row>
    <row r="126" spans="1:8" x14ac:dyDescent="0.25">
      <c r="A126" t="str">
        <f>[1]!Товар[[#This Row],[Наименование]]</f>
        <v>Лоратадин таблетки 10 мг №10</v>
      </c>
      <c r="B126">
        <f>SUMPRODUCT([1]Движение!$H$5:$H$710*([1]Движение!$E$5:$E$710=A126)*([1]Движение!$G$5:$G$710="Приход"))</f>
        <v>14</v>
      </c>
      <c r="C126">
        <f>SUMPRODUCT([1]Движение!$H$5:$H$710*([1]Движение!$E$5:$E$710=A126)*([1]Движение!$G$5:$G$710="Расход"))</f>
        <v>0</v>
      </c>
      <c r="D126">
        <f t="shared" si="2"/>
        <v>14</v>
      </c>
      <c r="E126">
        <f>SUMPRODUCT([1]Октябрь!$H$3:$H$545*([1]Октябрь!$E$3:$E$545=A126)*([1]Октябрь!$G$3:$G$545="Приход"))</f>
        <v>0</v>
      </c>
      <c r="F126">
        <f>SUMPRODUCT([1]Октябрь!$H$3:$H$545*([1]Октябрь!$E$3:$E$545=A126)*([1]Октябрь!$G$3:$G$545="Расход"))</f>
        <v>0</v>
      </c>
      <c r="G126">
        <f t="shared" si="3"/>
        <v>14</v>
      </c>
      <c r="H126" s="1">
        <f>IF(ISNA(VLOOKUP(Таблица3[Наименование],Товар[],4,0)),"",VLOOKUP(Таблица3[Наименование],Товар[],4,0))</f>
        <v>0</v>
      </c>
    </row>
    <row r="127" spans="1:8" x14ac:dyDescent="0.25">
      <c r="A127" t="str">
        <f>[1]!Товар[[#This Row],[Наименование]]</f>
        <v>Магния сульфат пор.20г</v>
      </c>
      <c r="B127">
        <f>SUMPRODUCT([1]Движение!$H$5:$H$710*([1]Движение!$E$5:$E$710=A127)*([1]Движение!$G$5:$G$710="Приход"))</f>
        <v>13</v>
      </c>
      <c r="C127">
        <f>SUMPRODUCT([1]Движение!$H$5:$H$710*([1]Движение!$E$5:$E$710=A127)*([1]Движение!$G$5:$G$710="Расход"))</f>
        <v>0</v>
      </c>
      <c r="D127">
        <f t="shared" si="2"/>
        <v>13</v>
      </c>
      <c r="E127">
        <f>SUMPRODUCT([1]Октябрь!$H$3:$H$545*([1]Октябрь!$E$3:$E$545=A127)*([1]Октябрь!$G$3:$G$545="Приход"))</f>
        <v>0</v>
      </c>
      <c r="F127">
        <f>SUMPRODUCT([1]Октябрь!$H$3:$H$545*([1]Октябрь!$E$3:$E$545=A127)*([1]Октябрь!$G$3:$G$545="Расход"))</f>
        <v>0</v>
      </c>
      <c r="G127">
        <f t="shared" si="3"/>
        <v>13</v>
      </c>
      <c r="H127" s="1">
        <f>IF(ISNA(VLOOKUP(Таблица3[Наименование],Товар[],4,0)),"",VLOOKUP(Таблица3[Наименование],Товар[],4,0))</f>
        <v>0</v>
      </c>
    </row>
    <row r="128" spans="1:8" x14ac:dyDescent="0.25">
      <c r="A128" t="str">
        <f>[1]!Товар[[#This Row],[Наименование]]</f>
        <v>Магния сульфат р-р 250 мг/мл-5.0 № 10</v>
      </c>
      <c r="B128">
        <f>SUMPRODUCT([1]Движение!$H$5:$H$710*([1]Движение!$E$5:$E$710=A128)*([1]Движение!$G$5:$G$710="Приход"))</f>
        <v>0</v>
      </c>
      <c r="C128">
        <f>SUMPRODUCT([1]Движение!$H$5:$H$710*([1]Движение!$E$5:$E$710=A128)*([1]Движение!$G$5:$G$710="Расход"))</f>
        <v>0</v>
      </c>
      <c r="D128">
        <f t="shared" si="2"/>
        <v>0</v>
      </c>
      <c r="E128">
        <f>SUMPRODUCT([1]Октябрь!$H$3:$H$545*([1]Октябрь!$E$3:$E$545=A128)*([1]Октябрь!$G$3:$G$545="Приход"))</f>
        <v>2</v>
      </c>
      <c r="F128">
        <f>SUMPRODUCT([1]Октябрь!$H$3:$H$545*([1]Октябрь!$E$3:$E$545=A128)*([1]Октябрь!$G$3:$G$545="Расход"))</f>
        <v>0</v>
      </c>
      <c r="G128">
        <f t="shared" si="3"/>
        <v>2</v>
      </c>
      <c r="H128" s="1">
        <f>IF(ISNA(VLOOKUP(Таблица3[Наименование],Товар[],4,0)),"",VLOOKUP(Таблица3[Наименование],Товар[],4,0))</f>
        <v>44743</v>
      </c>
    </row>
    <row r="129" spans="1:8" x14ac:dyDescent="0.25">
      <c r="A129" t="str">
        <f>[1]!Товар[[#This Row],[Наименование]]</f>
        <v>Максилен ЕР1.5 треуг 3/8</v>
      </c>
      <c r="B129">
        <f>SUMPRODUCT([1]Движение!$H$5:$H$710*([1]Движение!$E$5:$E$710=A129)*([1]Движение!$G$5:$G$710="Приход"))</f>
        <v>1</v>
      </c>
      <c r="C129">
        <f>SUMPRODUCT([1]Движение!$H$5:$H$710*([1]Движение!$E$5:$E$710=A129)*([1]Движение!$G$5:$G$710="Расход"))</f>
        <v>0</v>
      </c>
      <c r="D129">
        <f t="shared" si="2"/>
        <v>1</v>
      </c>
      <c r="E129">
        <f>SUMPRODUCT([1]Октябрь!$H$3:$H$545*([1]Октябрь!$E$3:$E$545=A129)*([1]Октябрь!$G$3:$G$545="Приход"))</f>
        <v>0</v>
      </c>
      <c r="F129">
        <f>SUMPRODUCT([1]Октябрь!$H$3:$H$545*([1]Октябрь!$E$3:$E$545=A129)*([1]Октябрь!$G$3:$G$545="Расход"))</f>
        <v>0</v>
      </c>
      <c r="G129">
        <f t="shared" si="3"/>
        <v>1</v>
      </c>
      <c r="H129" s="1">
        <f>IF(ISNA(VLOOKUP(Таблица3[Наименование],Товар[],4,0)),"",VLOOKUP(Таблица3[Наименование],Товар[],4,0))</f>
        <v>0</v>
      </c>
    </row>
    <row r="130" spans="1:8" x14ac:dyDescent="0.25">
      <c r="A130" t="str">
        <f>[1]!Товар[[#This Row],[Наименование]]</f>
        <v>Манжета ВР AG1-80</v>
      </c>
      <c r="B130">
        <f>SUMPRODUCT([1]Движение!$H$5:$H$710*([1]Движение!$E$5:$E$710=A130)*([1]Движение!$G$5:$G$710="Приход"))</f>
        <v>0</v>
      </c>
      <c r="C130">
        <f>SUMPRODUCT([1]Движение!$H$5:$H$710*([1]Движение!$E$5:$E$710=A130)*([1]Движение!$G$5:$G$710="Расход"))</f>
        <v>0</v>
      </c>
      <c r="D130">
        <f t="shared" si="2"/>
        <v>0</v>
      </c>
      <c r="E130">
        <f>SUMPRODUCT([1]Октябрь!$H$3:$H$545*([1]Октябрь!$E$3:$E$545=A130)*([1]Октябрь!$G$3:$G$545="Приход"))</f>
        <v>0</v>
      </c>
      <c r="F130">
        <f>SUMPRODUCT([1]Октябрь!$H$3:$H$545*([1]Октябрь!$E$3:$E$545=A130)*([1]Октябрь!$G$3:$G$545="Расход"))</f>
        <v>0</v>
      </c>
      <c r="G130">
        <f t="shared" si="3"/>
        <v>0</v>
      </c>
      <c r="H130" s="1">
        <f>IF(ISNA(VLOOKUP(Таблица3[Наименование],Товар[],4,0)),"",VLOOKUP(Таблица3[Наименование],Товар[],4,0))</f>
        <v>0</v>
      </c>
    </row>
    <row r="131" spans="1:8" x14ac:dyDescent="0.25">
      <c r="A131" t="str">
        <f>[1]!Товар[[#This Row],[Наименование]]</f>
        <v>Манжета ВР 3AG1</v>
      </c>
      <c r="B131">
        <f>SUMPRODUCT([1]Движение!$H$5:$H$710*([1]Движение!$E$5:$E$710=A131)*([1]Движение!$G$5:$G$710="Приход"))</f>
        <v>0</v>
      </c>
      <c r="C131">
        <f>SUMPRODUCT([1]Движение!$H$5:$H$710*([1]Движение!$E$5:$E$710=A131)*([1]Движение!$G$5:$G$710="Расход"))</f>
        <v>0</v>
      </c>
      <c r="D131">
        <f t="shared" ref="D131:D194" si="4">B131-C131</f>
        <v>0</v>
      </c>
      <c r="E131">
        <f>SUMPRODUCT([1]Октябрь!$H$3:$H$545*([1]Октябрь!$E$3:$E$545=A131)*([1]Октябрь!$G$3:$G$545="Приход"))</f>
        <v>0</v>
      </c>
      <c r="F131">
        <f>SUMPRODUCT([1]Октябрь!$H$3:$H$545*([1]Октябрь!$E$3:$E$545=A131)*([1]Октябрь!$G$3:$G$545="Расход"))</f>
        <v>0</v>
      </c>
      <c r="G131">
        <f t="shared" ref="G131:G194" si="5">E131-F131+D131</f>
        <v>0</v>
      </c>
      <c r="H131" s="1">
        <f>IF(ISNA(VLOOKUP(Таблица3[Наименование],Товар[],4,0)),"",VLOOKUP(Таблица3[Наименование],Товар[],4,0))</f>
        <v>0</v>
      </c>
    </row>
    <row r="132" spans="1:8" x14ac:dyDescent="0.25">
      <c r="A132" t="str">
        <f>[1]!Товар[[#This Row],[Наименование]]</f>
        <v>Маска мед. нестер. (уп/90шт)</v>
      </c>
      <c r="B132">
        <f>SUMPRODUCT([1]Движение!$H$5:$H$710*([1]Движение!$E$5:$E$710=A132)*([1]Движение!$G$5:$G$710="Приход"))</f>
        <v>1350</v>
      </c>
      <c r="C132">
        <f>SUMPRODUCT([1]Движение!$H$5:$H$710*([1]Движение!$E$5:$E$710=A132)*([1]Движение!$G$5:$G$710="Расход"))</f>
        <v>360</v>
      </c>
      <c r="D132">
        <f t="shared" si="4"/>
        <v>990</v>
      </c>
      <c r="E132">
        <f>SUMPRODUCT([1]Октябрь!$H$3:$H$545*([1]Октябрь!$E$3:$E$545=A132)*([1]Октябрь!$G$3:$G$545="Приход"))</f>
        <v>0</v>
      </c>
      <c r="F132">
        <f>SUMPRODUCT([1]Октябрь!$H$3:$H$545*([1]Октябрь!$E$3:$E$545=A132)*([1]Октябрь!$G$3:$G$545="Расход"))</f>
        <v>720</v>
      </c>
      <c r="G132">
        <f t="shared" si="5"/>
        <v>270</v>
      </c>
      <c r="H132" s="1">
        <f>IF(ISNA(VLOOKUP(Таблица3[Наименование],Товар[],4,0)),"",VLOOKUP(Таблица3[Наименование],Товар[],4,0))</f>
        <v>0</v>
      </c>
    </row>
    <row r="133" spans="1:8" x14ac:dyDescent="0.25">
      <c r="A133" t="str">
        <f>[1]!Товар[[#This Row],[Наименование]]</f>
        <v>Маска мед. нестер. (уп/50шт)</v>
      </c>
      <c r="B133">
        <f>SUMPRODUCT([1]Движение!$H$5:$H$710*([1]Движение!$E$5:$E$710=A133)*([1]Движение!$G$5:$G$710="Приход"))</f>
        <v>0</v>
      </c>
      <c r="C133">
        <f>SUMPRODUCT([1]Движение!$H$5:$H$710*([1]Движение!$E$5:$E$710=A133)*([1]Движение!$G$5:$G$710="Расход"))</f>
        <v>0</v>
      </c>
      <c r="D133">
        <f t="shared" si="4"/>
        <v>0</v>
      </c>
      <c r="E133">
        <f>SUMPRODUCT([1]Октябрь!$H$3:$H$545*([1]Октябрь!$E$3:$E$545=A133)*([1]Октябрь!$G$3:$G$545="Приход"))</f>
        <v>80</v>
      </c>
      <c r="F133">
        <f>SUMPRODUCT([1]Октябрь!$H$3:$H$545*([1]Октябрь!$E$3:$E$545=A133)*([1]Октябрь!$G$3:$G$545="Расход"))</f>
        <v>0</v>
      </c>
      <c r="G133">
        <f t="shared" si="5"/>
        <v>80</v>
      </c>
      <c r="H133" s="1">
        <f>IF(ISNA(VLOOKUP(Таблица3[Наименование],Товар[],4,0)),"",VLOOKUP(Таблица3[Наименование],Товар[],4,0))</f>
        <v>0</v>
      </c>
    </row>
    <row r="134" spans="1:8" x14ac:dyDescent="0.25">
      <c r="A134" t="str">
        <f>[1]!Товар[[#This Row],[Наименование]]</f>
        <v>Мезатон р-р 10 мг/мл-1.0 №10</v>
      </c>
      <c r="B134">
        <f>SUMPRODUCT([1]Движение!$H$5:$H$710*([1]Движение!$E$5:$E$710=A134)*([1]Движение!$G$5:$G$710="Приход"))</f>
        <v>1</v>
      </c>
      <c r="C134">
        <f>SUMPRODUCT([1]Движение!$H$5:$H$710*([1]Движение!$E$5:$E$710=A134)*([1]Движение!$G$5:$G$710="Расход"))</f>
        <v>0</v>
      </c>
      <c r="D134">
        <f t="shared" si="4"/>
        <v>1</v>
      </c>
      <c r="E134">
        <f>SUMPRODUCT([1]Октябрь!$H$3:$H$545*([1]Октябрь!$E$3:$E$545=A134)*([1]Октябрь!$G$3:$G$545="Приход"))</f>
        <v>0</v>
      </c>
      <c r="F134">
        <f>SUMPRODUCT([1]Октябрь!$H$3:$H$545*([1]Октябрь!$E$3:$E$545=A134)*([1]Октябрь!$G$3:$G$545="Расход"))</f>
        <v>0</v>
      </c>
      <c r="G134">
        <f t="shared" si="5"/>
        <v>1</v>
      </c>
      <c r="H134" s="1">
        <f>IF(ISNA(VLOOKUP(Таблица3[Наименование],Товар[],4,0)),"",VLOOKUP(Таблица3[Наименование],Товар[],4,0))</f>
        <v>0</v>
      </c>
    </row>
    <row r="135" spans="1:8" x14ac:dyDescent="0.25">
      <c r="A135" t="str">
        <f>[1]!Товар[[#This Row],[Наименование]]</f>
        <v>Меколь мазь 40г</v>
      </c>
      <c r="B135">
        <f>SUMPRODUCT([1]Движение!$H$5:$H$710*([1]Движение!$E$5:$E$710=A135)*([1]Движение!$G$5:$G$710="Приход"))</f>
        <v>0</v>
      </c>
      <c r="C135">
        <f>SUMPRODUCT([1]Движение!$H$5:$H$710*([1]Движение!$E$5:$E$710=A135)*([1]Движение!$G$5:$G$710="Расход"))</f>
        <v>0</v>
      </c>
      <c r="D135">
        <f t="shared" si="4"/>
        <v>0</v>
      </c>
      <c r="E135">
        <f>SUMPRODUCT([1]Октябрь!$H$3:$H$545*([1]Октябрь!$E$3:$E$545=A135)*([1]Октябрь!$G$3:$G$545="Приход"))</f>
        <v>30</v>
      </c>
      <c r="F135">
        <f>SUMPRODUCT([1]Октябрь!$H$3:$H$545*([1]Октябрь!$E$3:$E$545=A135)*([1]Октябрь!$G$3:$G$545="Расход"))</f>
        <v>0</v>
      </c>
      <c r="G135">
        <f t="shared" si="5"/>
        <v>30</v>
      </c>
      <c r="H135" s="1">
        <f>IF(ISNA(VLOOKUP(Таблица3[Наименование],Товар[],4,0)),"",VLOOKUP(Таблица3[Наименование],Товар[],4,0))</f>
        <v>0</v>
      </c>
    </row>
    <row r="136" spans="1:8" x14ac:dyDescent="0.25">
      <c r="A136" t="str">
        <f>[1]!Товар[[#This Row],[Наименование]]</f>
        <v>Метоклопрамид таб. 10 мг №50</v>
      </c>
      <c r="B136">
        <f>SUMPRODUCT([1]Движение!$H$5:$H$710*([1]Движение!$E$5:$E$710=A136)*([1]Движение!$G$5:$G$710="Приход"))</f>
        <v>0</v>
      </c>
      <c r="C136">
        <f>SUMPRODUCT([1]Движение!$H$5:$H$710*([1]Движение!$E$5:$E$710=A136)*([1]Движение!$G$5:$G$710="Расход"))</f>
        <v>0</v>
      </c>
      <c r="D136">
        <f t="shared" si="4"/>
        <v>0</v>
      </c>
      <c r="E136">
        <f>SUMPRODUCT([1]Октябрь!$H$3:$H$545*([1]Октябрь!$E$3:$E$545=A136)*([1]Октябрь!$G$3:$G$545="Приход"))</f>
        <v>4</v>
      </c>
      <c r="F136">
        <f>SUMPRODUCT([1]Октябрь!$H$3:$H$545*([1]Октябрь!$E$3:$E$545=A136)*([1]Октябрь!$G$3:$G$545="Расход"))</f>
        <v>0</v>
      </c>
      <c r="G136">
        <f t="shared" si="5"/>
        <v>4</v>
      </c>
      <c r="H136" s="1">
        <f>IF(ISNA(VLOOKUP(Таблица3[Наименование],Товар[],4,0)),"",VLOOKUP(Таблица3[Наименование],Товар[],4,0))</f>
        <v>0</v>
      </c>
    </row>
    <row r="137" spans="1:8" x14ac:dyDescent="0.25">
      <c r="A137" t="str">
        <f>[1]!Товар[[#This Row],[Наименование]]</f>
        <v>Молоточки невр. д/перкуссии</v>
      </c>
      <c r="B137">
        <f>SUMPRODUCT([1]Движение!$H$5:$H$710*([1]Движение!$E$5:$E$710=A137)*([1]Движение!$G$5:$G$710="Приход"))</f>
        <v>0</v>
      </c>
      <c r="C137">
        <f>SUMPRODUCT([1]Движение!$H$5:$H$710*([1]Движение!$E$5:$E$710=A137)*([1]Движение!$G$5:$G$710="Расход"))</f>
        <v>0</v>
      </c>
      <c r="D137">
        <f t="shared" si="4"/>
        <v>0</v>
      </c>
      <c r="E137">
        <f>SUMPRODUCT([1]Октябрь!$H$3:$H$545*([1]Октябрь!$E$3:$E$545=A137)*([1]Октябрь!$G$3:$G$545="Приход"))</f>
        <v>0</v>
      </c>
      <c r="F137">
        <f>SUMPRODUCT([1]Октябрь!$H$3:$H$545*([1]Октябрь!$E$3:$E$545=A137)*([1]Октябрь!$G$3:$G$545="Расход"))</f>
        <v>0</v>
      </c>
      <c r="G137">
        <f t="shared" si="5"/>
        <v>0</v>
      </c>
      <c r="H137" s="1">
        <f>IF(ISNA(VLOOKUP(Таблица3[Наименование],Товар[],4,0)),"",VLOOKUP(Таблица3[Наименование],Товар[],4,0))</f>
        <v>0</v>
      </c>
    </row>
    <row r="138" spans="1:8" x14ac:dyDescent="0.25">
      <c r="A138" t="str">
        <f>[1]!Товар[[#This Row],[Наименование]]</f>
        <v>Мундштуки картонные однораз.</v>
      </c>
      <c r="B138">
        <f>SUMPRODUCT([1]Движение!$H$5:$H$710*([1]Движение!$E$5:$E$710=A138)*([1]Движение!$G$5:$G$710="Приход"))</f>
        <v>350</v>
      </c>
      <c r="C138">
        <f>SUMPRODUCT([1]Движение!$H$5:$H$710*([1]Движение!$E$5:$E$710=A138)*([1]Движение!$G$5:$G$710="Расход"))</f>
        <v>0</v>
      </c>
      <c r="D138">
        <f t="shared" si="4"/>
        <v>350</v>
      </c>
      <c r="E138">
        <f>SUMPRODUCT([1]Октябрь!$H$3:$H$545*([1]Октябрь!$E$3:$E$545=A138)*([1]Октябрь!$G$3:$G$545="Приход"))</f>
        <v>0</v>
      </c>
      <c r="F138">
        <f>SUMPRODUCT([1]Октябрь!$H$3:$H$545*([1]Октябрь!$E$3:$E$545=A138)*([1]Октябрь!$G$3:$G$545="Расход"))</f>
        <v>0</v>
      </c>
      <c r="G138">
        <f t="shared" si="5"/>
        <v>350</v>
      </c>
      <c r="H138" s="1">
        <f>IF(ISNA(VLOOKUP(Таблица3[Наименование],Товар[],4,0)),"",VLOOKUP(Таблица3[Наименование],Товар[],4,0))</f>
        <v>0</v>
      </c>
    </row>
    <row r="139" spans="1:8" x14ac:dyDescent="0.25">
      <c r="A139" t="str">
        <f>[1]!Товар[[#This Row],[Наименование]]</f>
        <v>Мыло "Антибактериальное" 1л</v>
      </c>
      <c r="B139">
        <f>SUMPRODUCT([1]Движение!$H$5:$H$710*([1]Движение!$E$5:$E$710=A139)*([1]Движение!$G$5:$G$710="Приход"))</f>
        <v>0</v>
      </c>
      <c r="C139">
        <f>SUMPRODUCT([1]Движение!$H$5:$H$710*([1]Движение!$E$5:$E$710=A139)*([1]Движение!$G$5:$G$710="Расход"))</f>
        <v>0</v>
      </c>
      <c r="D139">
        <f t="shared" si="4"/>
        <v>0</v>
      </c>
      <c r="E139">
        <f>SUMPRODUCT([1]Октябрь!$H$3:$H$545*([1]Октябрь!$E$3:$E$545=A139)*([1]Октябрь!$G$3:$G$545="Приход"))</f>
        <v>100</v>
      </c>
      <c r="F139">
        <f>SUMPRODUCT([1]Октябрь!$H$3:$H$545*([1]Октябрь!$E$3:$E$545=A139)*([1]Октябрь!$G$3:$G$545="Расход"))</f>
        <v>66</v>
      </c>
      <c r="G139">
        <f t="shared" si="5"/>
        <v>34</v>
      </c>
      <c r="H139" s="1">
        <f>IF(ISNA(VLOOKUP(Таблица3[Наименование],Товар[],4,0)),"",VLOOKUP(Таблица3[Наименование],Товар[],4,0))</f>
        <v>0</v>
      </c>
    </row>
    <row r="140" spans="1:8" x14ac:dyDescent="0.25">
      <c r="A140" t="str">
        <f>[1]!Товар[[#This Row],[Наименование]]</f>
        <v>Мыло "Айсид-софт" 1л</v>
      </c>
      <c r="B140">
        <f>SUMPRODUCT([1]Движение!$H$5:$H$710*([1]Движение!$E$5:$E$710=A140)*([1]Движение!$G$5:$G$710="Приход"))</f>
        <v>3</v>
      </c>
      <c r="C140">
        <f>SUMPRODUCT([1]Движение!$H$5:$H$710*([1]Движение!$E$5:$E$710=A140)*([1]Движение!$G$5:$G$710="Расход"))</f>
        <v>3</v>
      </c>
      <c r="D140">
        <f t="shared" si="4"/>
        <v>0</v>
      </c>
      <c r="E140">
        <f>SUMPRODUCT([1]Октябрь!$H$3:$H$545*([1]Октябрь!$E$3:$E$545=A140)*([1]Октябрь!$G$3:$G$545="Приход"))</f>
        <v>0</v>
      </c>
      <c r="F140">
        <f>SUMPRODUCT([1]Октябрь!$H$3:$H$545*([1]Октябрь!$E$3:$E$545=A140)*([1]Октябрь!$G$3:$G$545="Расход"))</f>
        <v>0</v>
      </c>
      <c r="G140">
        <f t="shared" si="5"/>
        <v>0</v>
      </c>
      <c r="H140" s="1">
        <f>IF(ISNA(VLOOKUP(Таблица3[Наименование],Товар[],4,0)),"",VLOOKUP(Таблица3[Наименование],Товар[],4,0))</f>
        <v>0</v>
      </c>
    </row>
    <row r="141" spans="1:8" x14ac:dyDescent="0.25">
      <c r="A141" t="str">
        <f>[1]!Товар[[#This Row],[Наименование]]</f>
        <v>Мыло "Дезариус-софт" 1л</v>
      </c>
      <c r="B141">
        <f>SUMPRODUCT([1]Движение!$H$5:$H$710*([1]Движение!$E$5:$E$710=A141)*([1]Движение!$G$5:$G$710="Приход"))</f>
        <v>0</v>
      </c>
      <c r="C141">
        <f>SUMPRODUCT([1]Движение!$H$5:$H$710*([1]Движение!$E$5:$E$710=A141)*([1]Движение!$G$5:$G$710="Расход"))</f>
        <v>0</v>
      </c>
      <c r="D141">
        <f t="shared" si="4"/>
        <v>0</v>
      </c>
      <c r="E141">
        <f>SUMPRODUCT([1]Октябрь!$H$3:$H$545*([1]Октябрь!$E$3:$E$545=A141)*([1]Октябрь!$G$3:$G$545="Приход"))</f>
        <v>0</v>
      </c>
      <c r="F141">
        <f>SUMPRODUCT([1]Октябрь!$H$3:$H$545*([1]Октябрь!$E$3:$E$545=A141)*([1]Октябрь!$G$3:$G$545="Расход"))</f>
        <v>0</v>
      </c>
      <c r="G141">
        <f t="shared" si="5"/>
        <v>0</v>
      </c>
      <c r="H141" s="1">
        <f>IF(ISNA(VLOOKUP(Таблица3[Наименование],Товар[],4,0)),"",VLOOKUP(Таблица3[Наименование],Товар[],4,0))</f>
        <v>0</v>
      </c>
    </row>
    <row r="142" spans="1:8" x14ac:dyDescent="0.25">
      <c r="A142" t="str">
        <f>[1]!Товар[[#This Row],[Наименование]]</f>
        <v>Мыло "Душечка" 1л</v>
      </c>
      <c r="B142">
        <f>SUMPRODUCT([1]Движение!$H$5:$H$710*([1]Движение!$E$5:$E$710=A142)*([1]Движение!$G$5:$G$710="Приход"))</f>
        <v>0</v>
      </c>
      <c r="C142">
        <f>SUMPRODUCT([1]Движение!$H$5:$H$710*([1]Движение!$E$5:$E$710=A142)*([1]Движение!$G$5:$G$710="Расход"))</f>
        <v>0</v>
      </c>
      <c r="D142">
        <f t="shared" si="4"/>
        <v>0</v>
      </c>
      <c r="E142">
        <f>SUMPRODUCT([1]Октябрь!$H$3:$H$545*([1]Октябрь!$E$3:$E$545=A142)*([1]Октябрь!$G$3:$G$545="Приход"))</f>
        <v>0</v>
      </c>
      <c r="F142">
        <f>SUMPRODUCT([1]Октябрь!$H$3:$H$545*([1]Октябрь!$E$3:$E$545=A142)*([1]Октябрь!$G$3:$G$545="Расход"))</f>
        <v>0</v>
      </c>
      <c r="G142">
        <f t="shared" si="5"/>
        <v>0</v>
      </c>
      <c r="H142" s="1">
        <f>IF(ISNA(VLOOKUP(Таблица3[Наименование],Товар[],4,0)),"",VLOOKUP(Таблица3[Наименование],Товар[],4,0))</f>
        <v>0</v>
      </c>
    </row>
    <row r="143" spans="1:8" x14ac:dyDescent="0.25">
      <c r="A143" t="str">
        <f>[1]!Товар[[#This Row],[Наименование]]</f>
        <v>Напальчник мед. Рез. (уп/10 шт)</v>
      </c>
      <c r="B143">
        <f>SUMPRODUCT([1]Движение!$H$5:$H$710*([1]Движение!$E$5:$E$710=A143)*([1]Движение!$G$5:$G$710="Приход"))</f>
        <v>290</v>
      </c>
      <c r="C143">
        <f>SUMPRODUCT([1]Движение!$H$5:$H$710*([1]Движение!$E$5:$E$710=A143)*([1]Движение!$G$5:$G$710="Расход"))</f>
        <v>0</v>
      </c>
      <c r="D143">
        <f t="shared" si="4"/>
        <v>290</v>
      </c>
      <c r="E143">
        <f>SUMPRODUCT([1]Октябрь!$H$3:$H$545*([1]Октябрь!$E$3:$E$545=A143)*([1]Октябрь!$G$3:$G$545="Приход"))</f>
        <v>0</v>
      </c>
      <c r="F143">
        <f>SUMPRODUCT([1]Октябрь!$H$3:$H$545*([1]Октябрь!$E$3:$E$545=A143)*([1]Октябрь!$G$3:$G$545="Расход"))</f>
        <v>0</v>
      </c>
      <c r="G143">
        <f t="shared" si="5"/>
        <v>290</v>
      </c>
      <c r="H143" s="1">
        <f>IF(ISNA(VLOOKUP(Таблица3[Наименование],Товар[],4,0)),"",VLOOKUP(Таблица3[Наименование],Товар[],4,0))</f>
        <v>0</v>
      </c>
    </row>
    <row r="144" spans="1:8" x14ac:dyDescent="0.25">
      <c r="A144" t="str">
        <f>[1]!Товар[[#This Row],[Наименование]]</f>
        <v>Нарукавники хир.ламинир</v>
      </c>
      <c r="B144">
        <f>SUMPRODUCT([1]Движение!$H$5:$H$710*([1]Движение!$E$5:$E$710=A144)*([1]Движение!$G$5:$G$710="Приход"))</f>
        <v>120</v>
      </c>
      <c r="C144">
        <f>SUMPRODUCT([1]Движение!$H$5:$H$710*([1]Движение!$E$5:$E$710=A144)*([1]Движение!$G$5:$G$710="Расход"))</f>
        <v>0</v>
      </c>
      <c r="D144">
        <f t="shared" si="4"/>
        <v>120</v>
      </c>
      <c r="E144">
        <f>SUMPRODUCT([1]Октябрь!$H$3:$H$545*([1]Октябрь!$E$3:$E$545=A144)*([1]Октябрь!$G$3:$G$545="Приход"))</f>
        <v>0</v>
      </c>
      <c r="F144">
        <f>SUMPRODUCT([1]Октябрь!$H$3:$H$545*([1]Октябрь!$E$3:$E$545=A144)*([1]Октябрь!$G$3:$G$545="Расход"))</f>
        <v>0</v>
      </c>
      <c r="G144">
        <f t="shared" si="5"/>
        <v>120</v>
      </c>
      <c r="H144" s="1">
        <f>IF(ISNA(VLOOKUP(Таблица3[Наименование],Товар[],4,0)),"",VLOOKUP(Таблица3[Наименование],Товар[],4,0))</f>
        <v>0</v>
      </c>
    </row>
    <row r="145" spans="1:8" x14ac:dyDescent="0.25">
      <c r="A145" t="str">
        <f>[1]!Товар[[#This Row],[Наименование]]</f>
        <v>Натрия хлорид р-р 9мг/мл-5мл</v>
      </c>
      <c r="B145">
        <f>SUMPRODUCT([1]Движение!$H$5:$H$710*([1]Движение!$E$5:$E$710=A145)*([1]Движение!$G$5:$G$710="Приход"))</f>
        <v>2</v>
      </c>
      <c r="C145">
        <f>SUMPRODUCT([1]Движение!$H$5:$H$710*([1]Движение!$E$5:$E$710=A145)*([1]Движение!$G$5:$G$710="Расход"))</f>
        <v>0</v>
      </c>
      <c r="D145">
        <f t="shared" si="4"/>
        <v>2</v>
      </c>
      <c r="E145">
        <f>SUMPRODUCT([1]Октябрь!$H$3:$H$545*([1]Октябрь!$E$3:$E$545=A145)*([1]Октябрь!$G$3:$G$545="Приход"))</f>
        <v>0</v>
      </c>
      <c r="F145">
        <f>SUMPRODUCT([1]Октябрь!$H$3:$H$545*([1]Октябрь!$E$3:$E$545=A145)*([1]Октябрь!$G$3:$G$545="Расход"))</f>
        <v>0</v>
      </c>
      <c r="G145">
        <f t="shared" si="5"/>
        <v>2</v>
      </c>
      <c r="H145" s="1">
        <f>IF(ISNA(VLOOKUP(Таблица3[Наименование],Товар[],4,0)),"",VLOOKUP(Таблица3[Наименование],Товар[],4,0))</f>
        <v>0</v>
      </c>
    </row>
    <row r="146" spans="1:8" x14ac:dyDescent="0.25">
      <c r="A146" t="str">
        <f>[1]!Товар[[#This Row],[Наименование]]</f>
        <v>Натрия хлорид р-р 9мг/мл-250мл</v>
      </c>
      <c r="B146">
        <f>SUMPRODUCT([1]Движение!$H$5:$H$710*([1]Движение!$E$5:$E$710=A146)*([1]Движение!$G$5:$G$710="Приход"))</f>
        <v>18</v>
      </c>
      <c r="C146">
        <f>SUMPRODUCT([1]Движение!$H$5:$H$710*([1]Движение!$E$5:$E$710=A146)*([1]Движение!$G$5:$G$710="Расход"))</f>
        <v>0</v>
      </c>
      <c r="D146">
        <f t="shared" si="4"/>
        <v>18</v>
      </c>
      <c r="E146">
        <f>SUMPRODUCT([1]Октябрь!$H$3:$H$545*([1]Октябрь!$E$3:$E$545=A146)*([1]Октябрь!$G$3:$G$545="Приход"))</f>
        <v>0</v>
      </c>
      <c r="F146">
        <f>SUMPRODUCT([1]Октябрь!$H$3:$H$545*([1]Октябрь!$E$3:$E$545=A146)*([1]Октябрь!$G$3:$G$545="Расход"))</f>
        <v>0</v>
      </c>
      <c r="G146">
        <f t="shared" si="5"/>
        <v>18</v>
      </c>
      <c r="H146" s="1">
        <f>IF(ISNA(VLOOKUP(Таблица3[Наименование],Товар[],4,0)),"",VLOOKUP(Таблица3[Наименование],Товар[],4,0))</f>
        <v>0</v>
      </c>
    </row>
    <row r="147" spans="1:8" x14ac:dyDescent="0.25">
      <c r="A147" t="str">
        <f>[1]!Товар[[#This Row],[Наименование]]</f>
        <v>Нафазолин капли в нос 0.05%-10мл</v>
      </c>
      <c r="B147">
        <f>SUMPRODUCT([1]Движение!$H$5:$H$710*([1]Движение!$E$5:$E$710=A147)*([1]Движение!$G$5:$G$710="Приход"))</f>
        <v>0</v>
      </c>
      <c r="C147">
        <f>SUMPRODUCT([1]Движение!$H$5:$H$710*([1]Движение!$E$5:$E$710=A147)*([1]Движение!$G$5:$G$710="Расход"))</f>
        <v>0</v>
      </c>
      <c r="D147">
        <f t="shared" si="4"/>
        <v>0</v>
      </c>
      <c r="E147">
        <f>SUMPRODUCT([1]Октябрь!$H$3:$H$545*([1]Октябрь!$E$3:$E$545=A147)*([1]Октябрь!$G$3:$G$545="Приход"))</f>
        <v>30</v>
      </c>
      <c r="F147">
        <f>SUMPRODUCT([1]Октябрь!$H$3:$H$545*([1]Октябрь!$E$3:$E$545=A147)*([1]Октябрь!$G$3:$G$545="Расход"))</f>
        <v>20</v>
      </c>
      <c r="G147">
        <f t="shared" si="5"/>
        <v>10</v>
      </c>
      <c r="H147" s="1">
        <f>IF(ISNA(VLOOKUP(Таблица3[Наименование],Товар[],4,0)),"",VLOOKUP(Таблица3[Наименование],Товар[],4,0))</f>
        <v>44228</v>
      </c>
    </row>
    <row r="148" spans="1:8" x14ac:dyDescent="0.25">
      <c r="A148" t="str">
        <f>[1]!Товар[[#This Row],[Наименование]]</f>
        <v>Неохлор 20</v>
      </c>
      <c r="B148">
        <f>SUMPRODUCT([1]Движение!$H$5:$H$710*([1]Движение!$E$5:$E$710=A148)*([1]Движение!$G$5:$G$710="Приход"))</f>
        <v>0</v>
      </c>
      <c r="C148">
        <f>SUMPRODUCT([1]Движение!$H$5:$H$710*([1]Движение!$E$5:$E$710=A148)*([1]Движение!$G$5:$G$710="Расход"))</f>
        <v>0</v>
      </c>
      <c r="D148">
        <f t="shared" si="4"/>
        <v>0</v>
      </c>
      <c r="E148">
        <f>SUMPRODUCT([1]Октябрь!$H$3:$H$545*([1]Октябрь!$E$3:$E$545=A148)*([1]Октябрь!$G$3:$G$545="Приход"))</f>
        <v>10</v>
      </c>
      <c r="F148">
        <f>SUMPRODUCT([1]Октябрь!$H$3:$H$545*([1]Октябрь!$E$3:$E$545=A148)*([1]Октябрь!$G$3:$G$545="Расход"))</f>
        <v>4</v>
      </c>
      <c r="G148">
        <f t="shared" si="5"/>
        <v>6</v>
      </c>
      <c r="H148" s="1">
        <f>IF(ISNA(VLOOKUP(Таблица3[Наименование],Товар[],4,0)),"",VLOOKUP(Таблица3[Наименование],Товар[],4,0))</f>
        <v>0</v>
      </c>
    </row>
    <row r="149" spans="1:8" x14ac:dyDescent="0.25">
      <c r="A149" t="str">
        <f>[1]!Товар[[#This Row],[Наименование]]</f>
        <v>Нитроглицерин 0,5 мг таб.</v>
      </c>
      <c r="B149">
        <f>SUMPRODUCT([1]Движение!$H$5:$H$710*([1]Движение!$E$5:$E$710=A149)*([1]Движение!$G$5:$G$710="Приход"))</f>
        <v>1</v>
      </c>
      <c r="C149">
        <f>SUMPRODUCT([1]Движение!$H$5:$H$710*([1]Движение!$E$5:$E$710=A149)*([1]Движение!$G$5:$G$710="Расход"))</f>
        <v>0</v>
      </c>
      <c r="D149">
        <f t="shared" si="4"/>
        <v>1</v>
      </c>
      <c r="E149">
        <f>SUMPRODUCT([1]Октябрь!$H$3:$H$545*([1]Октябрь!$E$3:$E$545=A149)*([1]Октябрь!$G$3:$G$545="Приход"))</f>
        <v>0</v>
      </c>
      <c r="F149">
        <f>SUMPRODUCT([1]Октябрь!$H$3:$H$545*([1]Октябрь!$E$3:$E$545=A149)*([1]Октябрь!$G$3:$G$545="Расход"))</f>
        <v>0</v>
      </c>
      <c r="G149">
        <f t="shared" si="5"/>
        <v>1</v>
      </c>
      <c r="H149" s="1">
        <f>IF(ISNA(VLOOKUP(Таблица3[Наименование],Товар[],4,0)),"",VLOOKUP(Таблица3[Наименование],Товар[],4,0))</f>
        <v>0</v>
      </c>
    </row>
    <row r="150" spans="1:8" x14ac:dyDescent="0.25">
      <c r="A150" t="str">
        <f>[1]!Товар[[#This Row],[Наименование]]</f>
        <v>Нифуроксазид 100мг №30</v>
      </c>
      <c r="B150">
        <f>SUMPRODUCT([1]Движение!$H$5:$H$710*([1]Движение!$E$5:$E$710=A150)*([1]Движение!$G$5:$G$710="Приход"))</f>
        <v>0</v>
      </c>
      <c r="C150">
        <f>SUMPRODUCT([1]Движение!$H$5:$H$710*([1]Движение!$E$5:$E$710=A150)*([1]Движение!$G$5:$G$710="Расход"))</f>
        <v>0</v>
      </c>
      <c r="D150">
        <f t="shared" si="4"/>
        <v>0</v>
      </c>
      <c r="E150">
        <f>SUMPRODUCT([1]Октябрь!$H$3:$H$545*([1]Октябрь!$E$3:$E$545=A150)*([1]Октябрь!$G$3:$G$545="Приход"))</f>
        <v>30</v>
      </c>
      <c r="F150">
        <f>SUMPRODUCT([1]Октябрь!$H$3:$H$545*([1]Октябрь!$E$3:$E$545=A150)*([1]Октябрь!$G$3:$G$545="Расход"))</f>
        <v>0</v>
      </c>
      <c r="G150">
        <f t="shared" si="5"/>
        <v>30</v>
      </c>
      <c r="H150" s="1">
        <f>IF(ISNA(VLOOKUP(Таблица3[Наименование],Товар[],4,0)),"",VLOOKUP(Таблица3[Наименование],Товар[],4,0))</f>
        <v>44409</v>
      </c>
    </row>
    <row r="151" spans="1:8" x14ac:dyDescent="0.25">
      <c r="A151" t="str">
        <f>[1]!Товар[[#This Row],[Наименование]]</f>
        <v>Ноксивин капли в нос 0.05%</v>
      </c>
      <c r="B151">
        <f>SUMPRODUCT([1]Движение!$H$5:$H$710*([1]Движение!$E$5:$E$710=A151)*([1]Движение!$G$5:$G$710="Приход"))</f>
        <v>0</v>
      </c>
      <c r="C151">
        <f>SUMPRODUCT([1]Движение!$H$5:$H$710*([1]Движение!$E$5:$E$710=A151)*([1]Движение!$G$5:$G$710="Расход"))</f>
        <v>0</v>
      </c>
      <c r="D151">
        <f t="shared" si="4"/>
        <v>0</v>
      </c>
      <c r="E151">
        <f>SUMPRODUCT([1]Октябрь!$H$3:$H$545*([1]Октябрь!$E$3:$E$545=A151)*([1]Октябрь!$G$3:$G$545="Приход"))</f>
        <v>0</v>
      </c>
      <c r="F151">
        <f>SUMPRODUCT([1]Октябрь!$H$3:$H$545*([1]Октябрь!$E$3:$E$545=A151)*([1]Октябрь!$G$3:$G$545="Расход"))</f>
        <v>0</v>
      </c>
      <c r="G151">
        <f t="shared" si="5"/>
        <v>0</v>
      </c>
      <c r="H151" s="1">
        <f>IF(ISNA(VLOOKUP(Таблица3[Наименование],Товар[],4,0)),"",VLOOKUP(Таблица3[Наименование],Товар[],4,0))</f>
        <v>0</v>
      </c>
    </row>
    <row r="152" spans="1:8" x14ac:dyDescent="0.25">
      <c r="A152" t="str">
        <f>[1]!Товар[[#This Row],[Наименование]]</f>
        <v>Нормогидрон 20 пакетов в/уп.</v>
      </c>
      <c r="B152">
        <f>SUMPRODUCT([1]Движение!$H$5:$H$710*([1]Движение!$E$5:$E$710=A152)*([1]Движение!$G$5:$G$710="Приход"))</f>
        <v>0</v>
      </c>
      <c r="C152">
        <f>SUMPRODUCT([1]Движение!$H$5:$H$710*([1]Движение!$E$5:$E$710=A152)*([1]Движение!$G$5:$G$710="Расход"))</f>
        <v>0</v>
      </c>
      <c r="D152">
        <f t="shared" si="4"/>
        <v>0</v>
      </c>
      <c r="E152">
        <f>SUMPRODUCT([1]Октябрь!$H$3:$H$545*([1]Октябрь!$E$3:$E$545=A152)*([1]Октябрь!$G$3:$G$545="Приход"))</f>
        <v>1</v>
      </c>
      <c r="F152">
        <f>SUMPRODUCT([1]Октябрь!$H$3:$H$545*([1]Октябрь!$E$3:$E$545=A152)*([1]Октябрь!$G$3:$G$545="Расход"))</f>
        <v>1</v>
      </c>
      <c r="G152">
        <f t="shared" si="5"/>
        <v>0</v>
      </c>
      <c r="H152" s="1">
        <f>IF(ISNA(VLOOKUP(Таблица3[Наименование],Товар[],4,0)),"",VLOOKUP(Таблица3[Наименование],Товар[],4,0))</f>
        <v>0</v>
      </c>
    </row>
    <row r="153" spans="1:8" x14ac:dyDescent="0.25">
      <c r="A153" t="str">
        <f>[1]!Товар[[#This Row],[Наименование]]</f>
        <v>Облучатель бактерицидный ОБН-150</v>
      </c>
      <c r="B153">
        <f>SUMPRODUCT([1]Движение!$H$5:$H$710*([1]Движение!$E$5:$E$710=A153)*([1]Движение!$G$5:$G$710="Приход"))</f>
        <v>0</v>
      </c>
      <c r="C153">
        <f>SUMPRODUCT([1]Движение!$H$5:$H$710*([1]Движение!$E$5:$E$710=A153)*([1]Движение!$G$5:$G$710="Расход"))</f>
        <v>0</v>
      </c>
      <c r="D153">
        <f t="shared" si="4"/>
        <v>0</v>
      </c>
      <c r="E153">
        <f>SUMPRODUCT([1]Октябрь!$H$3:$H$545*([1]Октябрь!$E$3:$E$545=A153)*([1]Октябрь!$G$3:$G$545="Приход"))</f>
        <v>0</v>
      </c>
      <c r="F153">
        <f>SUMPRODUCT([1]Октябрь!$H$3:$H$545*([1]Октябрь!$E$3:$E$545=A153)*([1]Октябрь!$G$3:$G$545="Расход"))</f>
        <v>0</v>
      </c>
      <c r="G153">
        <f t="shared" si="5"/>
        <v>0</v>
      </c>
      <c r="H153" s="1">
        <f>IF(ISNA(VLOOKUP(Таблица3[Наименование],Товар[],4,0)),"",VLOOKUP(Таблица3[Наименование],Товар[],4,0))</f>
        <v>0</v>
      </c>
    </row>
    <row r="154" spans="1:8" x14ac:dyDescent="0.25">
      <c r="A154" t="str">
        <f>[1]!Товар[[#This Row],[Наименование]]</f>
        <v>Оксидез д.с. с моющ. 1.0л</v>
      </c>
      <c r="B154">
        <f>SUMPRODUCT([1]Движение!$H$5:$H$710*([1]Движение!$E$5:$E$710=A154)*([1]Движение!$G$5:$G$710="Приход"))</f>
        <v>0</v>
      </c>
      <c r="C154">
        <f>SUMPRODUCT([1]Движение!$H$5:$H$710*([1]Движение!$E$5:$E$710=A154)*([1]Движение!$G$5:$G$710="Расход"))</f>
        <v>0</v>
      </c>
      <c r="D154">
        <f t="shared" si="4"/>
        <v>0</v>
      </c>
      <c r="E154">
        <f>SUMPRODUCT([1]Октябрь!$H$3:$H$545*([1]Октябрь!$E$3:$E$545=A154)*([1]Октябрь!$G$3:$G$545="Приход"))</f>
        <v>0</v>
      </c>
      <c r="F154">
        <f>SUMPRODUCT([1]Октябрь!$H$3:$H$545*([1]Октябрь!$E$3:$E$545=A154)*([1]Октябрь!$G$3:$G$545="Расход"))</f>
        <v>0</v>
      </c>
      <c r="G154">
        <f t="shared" si="5"/>
        <v>0</v>
      </c>
      <c r="H154" s="1">
        <f>IF(ISNA(VLOOKUP(Таблица3[Наименование],Товар[],4,0)),"",VLOOKUP(Таблица3[Наименование],Товар[],4,0))</f>
        <v>0</v>
      </c>
    </row>
    <row r="155" spans="1:8" x14ac:dyDescent="0.25">
      <c r="A155" t="str">
        <f>[1]!Товар[[#This Row],[Наименование]]</f>
        <v>Оксидез Р 5л</v>
      </c>
      <c r="B155">
        <f>SUMPRODUCT([1]Движение!$H$5:$H$710*([1]Движение!$E$5:$E$710=A155)*([1]Движение!$G$5:$G$710="Приход"))</f>
        <v>0</v>
      </c>
      <c r="C155">
        <f>SUMPRODUCT([1]Движение!$H$5:$H$710*([1]Движение!$E$5:$E$710=A155)*([1]Движение!$G$5:$G$710="Расход"))</f>
        <v>0</v>
      </c>
      <c r="D155">
        <f t="shared" si="4"/>
        <v>0</v>
      </c>
      <c r="E155">
        <f>SUMPRODUCT([1]Октябрь!$H$3:$H$545*([1]Октябрь!$E$3:$E$545=A155)*([1]Октябрь!$G$3:$G$545="Приход"))</f>
        <v>4</v>
      </c>
      <c r="F155">
        <f>SUMPRODUCT([1]Октябрь!$H$3:$H$545*([1]Октябрь!$E$3:$E$545=A155)*([1]Октябрь!$G$3:$G$545="Расход"))</f>
        <v>0</v>
      </c>
      <c r="G155">
        <f t="shared" si="5"/>
        <v>4</v>
      </c>
      <c r="H155" s="1">
        <f>IF(ISNA(VLOOKUP(Таблица3[Наименование],Товар[],4,0)),"",VLOOKUP(Таблица3[Наименование],Товар[],4,0))</f>
        <v>0</v>
      </c>
    </row>
    <row r="156" spans="1:8" x14ac:dyDescent="0.25">
      <c r="A156" t="str">
        <f>[1]!Товар[[#This Row],[Наименование]]</f>
        <v>Окси-плюс-мед д.с. 1л</v>
      </c>
      <c r="B156">
        <f>SUMPRODUCT([1]Движение!$H$5:$H$710*([1]Движение!$E$5:$E$710=A156)*([1]Движение!$G$5:$G$710="Приход"))</f>
        <v>18</v>
      </c>
      <c r="C156">
        <f>SUMPRODUCT([1]Движение!$H$5:$H$710*([1]Движение!$E$5:$E$710=A156)*([1]Движение!$G$5:$G$710="Расход"))</f>
        <v>2</v>
      </c>
      <c r="D156">
        <f t="shared" si="4"/>
        <v>16</v>
      </c>
      <c r="E156">
        <f>SUMPRODUCT([1]Октябрь!$H$3:$H$545*([1]Октябрь!$E$3:$E$545=A156)*([1]Октябрь!$G$3:$G$545="Приход"))</f>
        <v>0</v>
      </c>
      <c r="F156">
        <f>SUMPRODUCT([1]Октябрь!$H$3:$H$545*([1]Октябрь!$E$3:$E$545=A156)*([1]Октябрь!$G$3:$G$545="Расход"))</f>
        <v>0</v>
      </c>
      <c r="G156">
        <f t="shared" si="5"/>
        <v>16</v>
      </c>
      <c r="H156" s="1">
        <f>IF(ISNA(VLOOKUP(Таблица3[Наименование],Товар[],4,0)),"",VLOOKUP(Таблица3[Наименование],Товар[],4,0))</f>
        <v>0</v>
      </c>
    </row>
    <row r="157" spans="1:8" x14ac:dyDescent="0.25">
      <c r="A157" t="str">
        <f>[1]!Товар[[#This Row],[Наименование]]</f>
        <v xml:space="preserve">Отоскоп жеский с принод.KaWe </v>
      </c>
      <c r="B157">
        <f>SUMPRODUCT([1]Движение!$H$5:$H$710*([1]Движение!$E$5:$E$710=A157)*([1]Движение!$G$5:$G$710="Приход"))</f>
        <v>0</v>
      </c>
      <c r="C157">
        <f>SUMPRODUCT([1]Движение!$H$5:$H$710*([1]Движение!$E$5:$E$710=A157)*([1]Движение!$G$5:$G$710="Расход"))</f>
        <v>0</v>
      </c>
      <c r="D157">
        <f t="shared" si="4"/>
        <v>0</v>
      </c>
      <c r="E157">
        <f>SUMPRODUCT([1]Октябрь!$H$3:$H$545*([1]Октябрь!$E$3:$E$545=A157)*([1]Октябрь!$G$3:$G$545="Приход"))</f>
        <v>0</v>
      </c>
      <c r="F157">
        <f>SUMPRODUCT([1]Октябрь!$H$3:$H$545*([1]Октябрь!$E$3:$E$545=A157)*([1]Октябрь!$G$3:$G$545="Расход"))</f>
        <v>0</v>
      </c>
      <c r="G157">
        <f t="shared" si="5"/>
        <v>0</v>
      </c>
      <c r="H157" s="1">
        <f>IF(ISNA(VLOOKUP(Таблица3[Наименование],Товар[],4,0)),"",VLOOKUP(Таблица3[Наименование],Товар[],4,0))</f>
        <v>0</v>
      </c>
    </row>
    <row r="158" spans="1:8" x14ac:dyDescent="0.25">
      <c r="A158" t="str">
        <f>[1]!Товар[[#This Row],[Наименование]]</f>
        <v>Пакет фасовка 20*30 (класс Б) желтый</v>
      </c>
      <c r="B158">
        <f>SUMPRODUCT([1]Движение!$H$5:$H$710*([1]Движение!$E$5:$E$710=A158)*([1]Движение!$G$5:$G$710="Приход"))</f>
        <v>400</v>
      </c>
      <c r="C158">
        <f>SUMPRODUCT([1]Движение!$H$5:$H$710*([1]Движение!$E$5:$E$710=A158)*([1]Движение!$G$5:$G$710="Расход"))</f>
        <v>0</v>
      </c>
      <c r="D158">
        <f t="shared" si="4"/>
        <v>400</v>
      </c>
      <c r="E158">
        <f>SUMPRODUCT([1]Октябрь!$H$3:$H$545*([1]Октябрь!$E$3:$E$545=A158)*([1]Октябрь!$G$3:$G$545="Приход"))</f>
        <v>0</v>
      </c>
      <c r="F158">
        <f>SUMPRODUCT([1]Октябрь!$H$3:$H$545*([1]Октябрь!$E$3:$E$545=A158)*([1]Октябрь!$G$3:$G$545="Расход"))</f>
        <v>0</v>
      </c>
      <c r="G158">
        <f t="shared" si="5"/>
        <v>400</v>
      </c>
      <c r="H158" s="1">
        <f>IF(ISNA(VLOOKUP(Таблица3[Наименование],Товар[],4,0)),"",VLOOKUP(Таблица3[Наименование],Товар[],4,0))</f>
        <v>0</v>
      </c>
    </row>
    <row r="159" spans="1:8" x14ac:dyDescent="0.25">
      <c r="A159" t="str">
        <f>[1]!Товар[[#This Row],[Наименование]]</f>
        <v>Пакет д/стер. 150*250 (уп/100шт)</v>
      </c>
      <c r="B159">
        <f>SUMPRODUCT([1]Движение!$H$5:$H$710*([1]Движение!$E$5:$E$710=A159)*([1]Движение!$G$5:$G$710="Приход"))</f>
        <v>6</v>
      </c>
      <c r="C159">
        <f>SUMPRODUCT([1]Движение!$H$5:$H$710*([1]Движение!$E$5:$E$710=A159)*([1]Движение!$G$5:$G$710="Расход"))</f>
        <v>0</v>
      </c>
      <c r="D159">
        <f t="shared" si="4"/>
        <v>6</v>
      </c>
      <c r="E159">
        <f>SUMPRODUCT([1]Октябрь!$H$3:$H$545*([1]Октябрь!$E$3:$E$545=A159)*([1]Октябрь!$G$3:$G$545="Приход"))</f>
        <v>0</v>
      </c>
      <c r="F159">
        <f>SUMPRODUCT([1]Октябрь!$H$3:$H$545*([1]Октябрь!$E$3:$E$545=A159)*([1]Октябрь!$G$3:$G$545="Расход"))</f>
        <v>2</v>
      </c>
      <c r="G159">
        <f t="shared" si="5"/>
        <v>4</v>
      </c>
      <c r="H159" s="1">
        <f>IF(ISNA(VLOOKUP(Таблица3[Наименование],Товар[],4,0)),"",VLOOKUP(Таблица3[Наименование],Товар[],4,0))</f>
        <v>0</v>
      </c>
    </row>
    <row r="160" spans="1:8" x14ac:dyDescent="0.25">
      <c r="A160" t="str">
        <f>[1]!Товар[[#This Row],[Наименование]]</f>
        <v>Пакет д/стер. 200*330 (уп/100шт)</v>
      </c>
      <c r="B160">
        <f>SUMPRODUCT([1]Движение!$H$5:$H$710*([1]Движение!$E$5:$E$710=A160)*([1]Движение!$G$5:$G$710="Приход"))</f>
        <v>2</v>
      </c>
      <c r="C160">
        <f>SUMPRODUCT([1]Движение!$H$5:$H$710*([1]Движение!$E$5:$E$710=A160)*([1]Движение!$G$5:$G$710="Расход"))</f>
        <v>0</v>
      </c>
      <c r="D160">
        <f t="shared" si="4"/>
        <v>2</v>
      </c>
      <c r="E160">
        <f>SUMPRODUCT([1]Октябрь!$H$3:$H$545*([1]Октябрь!$E$3:$E$545=A160)*([1]Октябрь!$G$3:$G$545="Приход"))</f>
        <v>0</v>
      </c>
      <c r="F160">
        <f>SUMPRODUCT([1]Октябрь!$H$3:$H$545*([1]Октябрь!$E$3:$E$545=A160)*([1]Октябрь!$G$3:$G$545="Расход"))</f>
        <v>2</v>
      </c>
      <c r="G160">
        <f t="shared" si="5"/>
        <v>0</v>
      </c>
      <c r="H160" s="1">
        <f>IF(ISNA(VLOOKUP(Таблица3[Наименование],Товар[],4,0)),"",VLOOKUP(Таблица3[Наименование],Товар[],4,0))</f>
        <v>0</v>
      </c>
    </row>
    <row r="161" spans="1:8" x14ac:dyDescent="0.25">
      <c r="A161" t="str">
        <f>[1]!Товар[[#This Row],[Наименование]]</f>
        <v>Пакет д/стер. 250*320 (уп/100шт)</v>
      </c>
      <c r="B161">
        <f>SUMPRODUCT([1]Движение!$H$5:$H$710*([1]Движение!$E$5:$E$710=A161)*([1]Движение!$G$5:$G$710="Приход"))</f>
        <v>1.5</v>
      </c>
      <c r="C161">
        <f>SUMPRODUCT([1]Движение!$H$5:$H$710*([1]Движение!$E$5:$E$710=A161)*([1]Движение!$G$5:$G$710="Расход"))</f>
        <v>0</v>
      </c>
      <c r="D161">
        <f t="shared" si="4"/>
        <v>1.5</v>
      </c>
      <c r="E161">
        <f>SUMPRODUCT([1]Октябрь!$H$3:$H$545*([1]Октябрь!$E$3:$E$545=A161)*([1]Октябрь!$G$3:$G$545="Приход"))</f>
        <v>0</v>
      </c>
      <c r="F161">
        <f>SUMPRODUCT([1]Октябрь!$H$3:$H$545*([1]Октябрь!$E$3:$E$545=A161)*([1]Октябрь!$G$3:$G$545="Расход"))</f>
        <v>1.5</v>
      </c>
      <c r="G161">
        <f t="shared" si="5"/>
        <v>0</v>
      </c>
      <c r="H161" s="1">
        <f>IF(ISNA(VLOOKUP(Таблица3[Наименование],Товар[],4,0)),"",VLOOKUP(Таблица3[Наименование],Товар[],4,0))</f>
        <v>0</v>
      </c>
    </row>
    <row r="162" spans="1:8" x14ac:dyDescent="0.25">
      <c r="A162" t="str">
        <f>[1]!Товар[[#This Row],[Наименование]]</f>
        <v>Пантенол аэрозоль 58г</v>
      </c>
      <c r="B162">
        <f>SUMPRODUCT([1]Движение!$H$5:$H$710*([1]Движение!$E$5:$E$710=A162)*([1]Движение!$G$5:$G$710="Приход"))</f>
        <v>22</v>
      </c>
      <c r="C162">
        <f>SUMPRODUCT([1]Движение!$H$5:$H$710*([1]Движение!$E$5:$E$710=A162)*([1]Движение!$G$5:$G$710="Расход"))</f>
        <v>0</v>
      </c>
      <c r="D162">
        <f t="shared" si="4"/>
        <v>22</v>
      </c>
      <c r="E162">
        <f>SUMPRODUCT([1]Октябрь!$H$3:$H$545*([1]Октябрь!$E$3:$E$545=A162)*([1]Октябрь!$G$3:$G$545="Приход"))</f>
        <v>0</v>
      </c>
      <c r="F162">
        <f>SUMPRODUCT([1]Октябрь!$H$3:$H$545*([1]Октябрь!$E$3:$E$545=A162)*([1]Октябрь!$G$3:$G$545="Расход"))</f>
        <v>0</v>
      </c>
      <c r="G162">
        <f t="shared" si="5"/>
        <v>22</v>
      </c>
      <c r="H162" s="1">
        <f>IF(ISNA(VLOOKUP(Таблица3[Наименование],Товар[],4,0)),"",VLOOKUP(Таблица3[Наименование],Товар[],4,0))</f>
        <v>0</v>
      </c>
    </row>
    <row r="163" spans="1:8" x14ac:dyDescent="0.25">
      <c r="A163" t="str">
        <f>[1]!Товар[[#This Row],[Наименование]]</f>
        <v>Папаверина гидрохл. 20 мг/мл-2.0</v>
      </c>
      <c r="B163">
        <f>SUMPRODUCT([1]Движение!$H$5:$H$710*([1]Движение!$E$5:$E$710=A163)*([1]Движение!$G$5:$G$710="Приход"))</f>
        <v>2</v>
      </c>
      <c r="C163">
        <f>SUMPRODUCT([1]Движение!$H$5:$H$710*([1]Движение!$E$5:$E$710=A163)*([1]Движение!$G$5:$G$710="Расход"))</f>
        <v>1</v>
      </c>
      <c r="D163">
        <f t="shared" si="4"/>
        <v>1</v>
      </c>
      <c r="E163">
        <f>SUMPRODUCT([1]Октябрь!$H$3:$H$545*([1]Октябрь!$E$3:$E$545=A163)*([1]Октябрь!$G$3:$G$545="Приход"))</f>
        <v>0</v>
      </c>
      <c r="F163">
        <f>SUMPRODUCT([1]Октябрь!$H$3:$H$545*([1]Октябрь!$E$3:$E$545=A163)*([1]Октябрь!$G$3:$G$545="Расход"))</f>
        <v>0</v>
      </c>
      <c r="G163">
        <f t="shared" si="5"/>
        <v>1</v>
      </c>
      <c r="H163" s="1">
        <f>IF(ISNA(VLOOKUP(Таблица3[Наименование],Товар[],4,0)),"",VLOOKUP(Таблица3[Наименование],Товар[],4,0))</f>
        <v>0</v>
      </c>
    </row>
    <row r="164" spans="1:8" x14ac:dyDescent="0.25">
      <c r="A164" t="str">
        <f>[1]!Товар[[#This Row],[Наименование]]</f>
        <v>Парацетамол 200 мг №20</v>
      </c>
      <c r="B164">
        <f>SUMPRODUCT([1]Движение!$H$5:$H$710*([1]Движение!$E$5:$E$710=A164)*([1]Движение!$G$5:$G$710="Приход"))</f>
        <v>10</v>
      </c>
      <c r="C164">
        <f>SUMPRODUCT([1]Движение!$H$5:$H$710*([1]Движение!$E$5:$E$710=A164)*([1]Движение!$G$5:$G$710="Расход"))</f>
        <v>0</v>
      </c>
      <c r="D164">
        <f t="shared" si="4"/>
        <v>10</v>
      </c>
      <c r="E164">
        <f>SUMPRODUCT([1]Октябрь!$H$3:$H$545*([1]Октябрь!$E$3:$E$545=A164)*([1]Октябрь!$G$3:$G$545="Приход"))</f>
        <v>10</v>
      </c>
      <c r="F164">
        <f>SUMPRODUCT([1]Октябрь!$H$3:$H$545*([1]Октябрь!$E$3:$E$545=A164)*([1]Октябрь!$G$3:$G$545="Расход"))</f>
        <v>0</v>
      </c>
      <c r="G164">
        <f t="shared" si="5"/>
        <v>20</v>
      </c>
      <c r="H164" s="1">
        <f>IF(ISNA(VLOOKUP(Таблица3[Наименование],Товар[],4,0)),"",VLOOKUP(Таблица3[Наименование],Товар[],4,0))</f>
        <v>0</v>
      </c>
    </row>
    <row r="165" spans="1:8" x14ac:dyDescent="0.25">
      <c r="A165" t="str">
        <f>[1]!Товар[[#This Row],[Наименование]]</f>
        <v>Парацетамол 500 мг №20</v>
      </c>
      <c r="B165">
        <f>SUMPRODUCT([1]Движение!$H$5:$H$710*([1]Движение!$E$5:$E$710=A165)*([1]Движение!$G$5:$G$710="Приход"))</f>
        <v>0</v>
      </c>
      <c r="C165">
        <f>SUMPRODUCT([1]Движение!$H$5:$H$710*([1]Движение!$E$5:$E$710=A165)*([1]Движение!$G$5:$G$710="Расход"))</f>
        <v>0</v>
      </c>
      <c r="D165">
        <f t="shared" si="4"/>
        <v>0</v>
      </c>
      <c r="E165">
        <f>SUMPRODUCT([1]Октябрь!$H$3:$H$545*([1]Октябрь!$E$3:$E$545=A165)*([1]Октябрь!$G$3:$G$545="Приход"))</f>
        <v>0</v>
      </c>
      <c r="F165">
        <f>SUMPRODUCT([1]Октябрь!$H$3:$H$545*([1]Октябрь!$E$3:$E$545=A165)*([1]Октябрь!$G$3:$G$545="Расход"))</f>
        <v>0</v>
      </c>
      <c r="G165">
        <f t="shared" si="5"/>
        <v>0</v>
      </c>
      <c r="H165" s="1">
        <f>IF(ISNA(VLOOKUP(Таблица3[Наименование],Товар[],4,0)),"",VLOOKUP(Таблица3[Наименование],Товар[],4,0))</f>
        <v>0</v>
      </c>
    </row>
    <row r="166" spans="1:8" x14ac:dyDescent="0.25">
      <c r="A166" t="str">
        <f>[1]!Товар[[#This Row],[Наименование]]</f>
        <v>Пеленка операц. 70*70</v>
      </c>
      <c r="B166">
        <f>SUMPRODUCT([1]Движение!$H$5:$H$710*([1]Движение!$E$5:$E$710=A166)*([1]Движение!$G$5:$G$710="Приход"))</f>
        <v>85</v>
      </c>
      <c r="C166">
        <f>SUMPRODUCT([1]Движение!$H$5:$H$710*([1]Движение!$E$5:$E$710=A166)*([1]Движение!$G$5:$G$710="Расход"))</f>
        <v>0</v>
      </c>
      <c r="D166">
        <f t="shared" si="4"/>
        <v>85</v>
      </c>
      <c r="E166">
        <f>SUMPRODUCT([1]Октябрь!$H$3:$H$545*([1]Октябрь!$E$3:$E$545=A166)*([1]Октябрь!$G$3:$G$545="Приход"))</f>
        <v>0</v>
      </c>
      <c r="F166">
        <f>SUMPRODUCT([1]Октябрь!$H$3:$H$545*([1]Октябрь!$E$3:$E$545=A166)*([1]Октябрь!$G$3:$G$545="Расход"))</f>
        <v>0</v>
      </c>
      <c r="G166">
        <f t="shared" si="5"/>
        <v>85</v>
      </c>
      <c r="H166" s="1">
        <f>IF(ISNA(VLOOKUP(Таблица3[Наименование],Товар[],4,0)),"",VLOOKUP(Таблица3[Наименование],Товар[],4,0))</f>
        <v>0</v>
      </c>
    </row>
    <row r="167" spans="1:8" x14ac:dyDescent="0.25">
      <c r="A167" t="str">
        <f>[1]!Товар[[#This Row],[Наименование]]</f>
        <v>Пералин д.с.с.моющ 1л</v>
      </c>
      <c r="B167">
        <f>SUMPRODUCT([1]Движение!$H$5:$H$710*([1]Движение!$E$5:$E$710=A167)*([1]Движение!$G$5:$G$710="Приход"))</f>
        <v>0</v>
      </c>
      <c r="C167">
        <f>SUMPRODUCT([1]Движение!$H$5:$H$710*([1]Движение!$E$5:$E$710=A167)*([1]Движение!$G$5:$G$710="Расход"))</f>
        <v>0</v>
      </c>
      <c r="D167">
        <f t="shared" si="4"/>
        <v>0</v>
      </c>
      <c r="E167">
        <f>SUMPRODUCT([1]Октябрь!$H$3:$H$545*([1]Октябрь!$E$3:$E$545=A167)*([1]Октябрь!$G$3:$G$545="Приход"))</f>
        <v>0</v>
      </c>
      <c r="F167">
        <f>SUMPRODUCT([1]Октябрь!$H$3:$H$545*([1]Октябрь!$E$3:$E$545=A167)*([1]Октябрь!$G$3:$G$545="Расход"))</f>
        <v>0</v>
      </c>
      <c r="G167">
        <f t="shared" si="5"/>
        <v>0</v>
      </c>
      <c r="H167" s="1">
        <f>IF(ISNA(VLOOKUP(Таблица3[Наименование],Товар[],4,0)),"",VLOOKUP(Таблица3[Наименование],Товар[],4,0))</f>
        <v>0</v>
      </c>
    </row>
    <row r="168" spans="1:8" x14ac:dyDescent="0.25">
      <c r="A168" t="str">
        <f>[1]!Товар[[#This Row],[Наименование]]</f>
        <v>Перекись водорода 30 мг/мл-100 мл</v>
      </c>
      <c r="B168">
        <f>SUMPRODUCT([1]Движение!$H$5:$H$710*([1]Движение!$E$5:$E$710=A168)*([1]Движение!$G$5:$G$710="Приход"))</f>
        <v>32</v>
      </c>
      <c r="C168">
        <f>SUMPRODUCT([1]Движение!$H$5:$H$710*([1]Движение!$E$5:$E$710=A168)*([1]Движение!$G$5:$G$710="Расход"))</f>
        <v>0</v>
      </c>
      <c r="D168">
        <f t="shared" si="4"/>
        <v>32</v>
      </c>
      <c r="E168">
        <f>SUMPRODUCT([1]Октябрь!$H$3:$H$545*([1]Октябрь!$E$3:$E$545=A168)*([1]Октябрь!$G$3:$G$545="Приход"))</f>
        <v>75</v>
      </c>
      <c r="F168">
        <f>SUMPRODUCT([1]Октябрь!$H$3:$H$545*([1]Октябрь!$E$3:$E$545=A168)*([1]Октябрь!$G$3:$G$545="Расход"))</f>
        <v>26</v>
      </c>
      <c r="G168">
        <f t="shared" si="5"/>
        <v>81</v>
      </c>
      <c r="H168" s="1">
        <f>IF(ISNA(VLOOKUP(Таблица3[Наименование],Товар[],4,0)),"",VLOOKUP(Таблица3[Наименование],Товар[],4,0))</f>
        <v>44378</v>
      </c>
    </row>
    <row r="169" spans="1:8" x14ac:dyDescent="0.25">
      <c r="A169" t="str">
        <f>[1]!Товар[[#This Row],[Наименование]]</f>
        <v>Перекись водорода 30 мг/мл-400 мл</v>
      </c>
      <c r="B169">
        <f>SUMPRODUCT([1]Движение!$H$5:$H$710*([1]Движение!$E$5:$E$710=A169)*([1]Движение!$G$5:$G$710="Приход"))</f>
        <v>98</v>
      </c>
      <c r="C169">
        <f>SUMPRODUCT([1]Движение!$H$5:$H$710*([1]Движение!$E$5:$E$710=A169)*([1]Движение!$G$5:$G$710="Расход"))</f>
        <v>32</v>
      </c>
      <c r="D169">
        <f t="shared" si="4"/>
        <v>66</v>
      </c>
      <c r="E169">
        <f>SUMPRODUCT([1]Октябрь!$H$3:$H$545*([1]Октябрь!$E$3:$E$545=A169)*([1]Октябрь!$G$3:$G$545="Приход"))</f>
        <v>0</v>
      </c>
      <c r="F169">
        <f>SUMPRODUCT([1]Октябрь!$H$3:$H$545*([1]Октябрь!$E$3:$E$545=A169)*([1]Октябрь!$G$3:$G$545="Расход"))</f>
        <v>14</v>
      </c>
      <c r="G169">
        <f t="shared" si="5"/>
        <v>52</v>
      </c>
      <c r="H169" s="1">
        <f>IF(ISNA(VLOOKUP(Таблица3[Наименование],Товар[],4,0)),"",VLOOKUP(Таблица3[Наименование],Товар[],4,0))</f>
        <v>0</v>
      </c>
    </row>
    <row r="170" spans="1:8" x14ac:dyDescent="0.25">
      <c r="A170" t="str">
        <f>[1]!Товар[[#This Row],[Наименование]]</f>
        <v>Перметрин спрей 0.5%-50г</v>
      </c>
      <c r="B170">
        <f>SUMPRODUCT([1]Движение!$H$5:$H$710*([1]Движение!$E$5:$E$710=A170)*([1]Движение!$G$5:$G$710="Приход"))</f>
        <v>0</v>
      </c>
      <c r="C170">
        <f>SUMPRODUCT([1]Движение!$H$5:$H$710*([1]Движение!$E$5:$E$710=A170)*([1]Движение!$G$5:$G$710="Расход"))</f>
        <v>0</v>
      </c>
      <c r="D170">
        <f t="shared" si="4"/>
        <v>0</v>
      </c>
      <c r="E170">
        <f>SUMPRODUCT([1]Октябрь!$H$3:$H$545*([1]Октябрь!$E$3:$E$545=A170)*([1]Октябрь!$G$3:$G$545="Приход"))</f>
        <v>20</v>
      </c>
      <c r="F170">
        <f>SUMPRODUCT([1]Октябрь!$H$3:$H$545*([1]Октябрь!$E$3:$E$545=A170)*([1]Октябрь!$G$3:$G$545="Расход"))</f>
        <v>10</v>
      </c>
      <c r="G170">
        <f t="shared" si="5"/>
        <v>10</v>
      </c>
      <c r="H170" s="1">
        <f>IF(ISNA(VLOOKUP(Таблица3[Наименование],Товар[],4,0)),"",VLOOKUP(Таблица3[Наименование],Товар[],4,0))</f>
        <v>44682</v>
      </c>
    </row>
    <row r="171" spans="1:8" x14ac:dyDescent="0.25">
      <c r="A171" t="str">
        <f>[1]!Товар[[#This Row],[Наименование]]</f>
        <v>Пероксин-плюс 1л</v>
      </c>
      <c r="B171">
        <f>SUMPRODUCT([1]Движение!$H$5:$H$710*([1]Движение!$E$5:$E$710=A171)*([1]Движение!$G$5:$G$710="Приход"))</f>
        <v>0</v>
      </c>
      <c r="C171">
        <f>SUMPRODUCT([1]Движение!$H$5:$H$710*([1]Движение!$E$5:$E$710=A171)*([1]Движение!$G$5:$G$710="Расход"))</f>
        <v>0</v>
      </c>
      <c r="D171">
        <f t="shared" si="4"/>
        <v>0</v>
      </c>
      <c r="E171">
        <f>SUMPRODUCT([1]Октябрь!$H$3:$H$545*([1]Октябрь!$E$3:$E$545=A171)*([1]Октябрь!$G$3:$G$545="Приход"))</f>
        <v>0</v>
      </c>
      <c r="F171">
        <f>SUMPRODUCT([1]Октябрь!$H$3:$H$545*([1]Октябрь!$E$3:$E$545=A171)*([1]Октябрь!$G$3:$G$545="Расход"))</f>
        <v>0</v>
      </c>
      <c r="G171">
        <f t="shared" si="5"/>
        <v>0</v>
      </c>
      <c r="H171" s="1">
        <f>IF(ISNA(VLOOKUP(Таблица3[Наименование],Товар[],4,0)),"",VLOOKUP(Таблица3[Наименование],Товар[],4,0))</f>
        <v>0</v>
      </c>
    </row>
    <row r="172" spans="1:8" x14ac:dyDescent="0.25">
      <c r="A172" t="str">
        <f>[1]!Товар[[#This Row],[Наименование]]</f>
        <v>Перосан-лайт д.с. 1л</v>
      </c>
      <c r="B172">
        <f>SUMPRODUCT([1]Движение!$H$5:$H$710*([1]Движение!$E$5:$E$710=A172)*([1]Движение!$G$5:$G$710="Приход"))</f>
        <v>2</v>
      </c>
      <c r="C172">
        <f>SUMPRODUCT([1]Движение!$H$5:$H$710*([1]Движение!$E$5:$E$710=A172)*([1]Движение!$G$5:$G$710="Расход"))</f>
        <v>2</v>
      </c>
      <c r="D172">
        <f t="shared" si="4"/>
        <v>0</v>
      </c>
      <c r="E172">
        <f>SUMPRODUCT([1]Октябрь!$H$3:$H$545*([1]Октябрь!$E$3:$E$545=A172)*([1]Октябрь!$G$3:$G$545="Приход"))</f>
        <v>0</v>
      </c>
      <c r="F172">
        <f>SUMPRODUCT([1]Октябрь!$H$3:$H$545*([1]Октябрь!$E$3:$E$545=A172)*([1]Октябрь!$G$3:$G$545="Расход"))</f>
        <v>0</v>
      </c>
      <c r="G172">
        <f t="shared" si="5"/>
        <v>0</v>
      </c>
      <c r="H172" s="1">
        <f>IF(ISNA(VLOOKUP(Таблица3[Наименование],Товар[],4,0)),"",VLOOKUP(Таблица3[Наименование],Товар[],4,0))</f>
        <v>0</v>
      </c>
    </row>
    <row r="173" spans="1:8" x14ac:dyDescent="0.25">
      <c r="A173" t="str">
        <f>[1]!Товар[[#This Row],[Наименование]]</f>
        <v>Перчатки нитриловые нестер. 200/уп</v>
      </c>
      <c r="B173">
        <f>SUMPRODUCT([1]Движение!$H$5:$H$710*([1]Движение!$E$5:$E$710=A173)*([1]Движение!$G$5:$G$710="Приход"))</f>
        <v>20000</v>
      </c>
      <c r="C173">
        <f>SUMPRODUCT([1]Движение!$H$5:$H$710*([1]Движение!$E$5:$E$710=A173)*([1]Движение!$G$5:$G$710="Расход"))</f>
        <v>4000</v>
      </c>
      <c r="D173">
        <f t="shared" si="4"/>
        <v>16000</v>
      </c>
      <c r="E173">
        <f>SUMPRODUCT([1]Октябрь!$H$3:$H$545*([1]Октябрь!$E$3:$E$545=A173)*([1]Октябрь!$G$3:$G$545="Приход"))</f>
        <v>0</v>
      </c>
      <c r="F173">
        <f>SUMPRODUCT([1]Октябрь!$H$3:$H$545*([1]Октябрь!$E$3:$E$545=A173)*([1]Октябрь!$G$3:$G$545="Расход"))</f>
        <v>3400</v>
      </c>
      <c r="G173">
        <f t="shared" si="5"/>
        <v>12600</v>
      </c>
      <c r="H173" s="1">
        <f>IF(ISNA(VLOOKUP(Таблица3[Наименование],Товар[],4,0)),"",VLOOKUP(Таблица3[Наименование],Товар[],4,0))</f>
        <v>0</v>
      </c>
    </row>
    <row r="174" spans="1:8" x14ac:dyDescent="0.25">
      <c r="A174" t="str">
        <f>[1]!Товар[[#This Row],[Наименование]]</f>
        <v>Перчатки латексные, стер. 50 пар/уп</v>
      </c>
      <c r="B174">
        <f>SUMPRODUCT([1]Движение!$H$5:$H$710*([1]Движение!$E$5:$E$710=A174)*([1]Движение!$G$5:$G$710="Приход"))</f>
        <v>17200</v>
      </c>
      <c r="C174">
        <f>SUMPRODUCT([1]Движение!$H$5:$H$710*([1]Движение!$E$5:$E$710=A174)*([1]Движение!$G$5:$G$710="Расход"))</f>
        <v>14600</v>
      </c>
      <c r="D174">
        <f t="shared" si="4"/>
        <v>2600</v>
      </c>
      <c r="E174">
        <f>SUMPRODUCT([1]Октябрь!$H$3:$H$545*([1]Октябрь!$E$3:$E$545=A174)*([1]Октябрь!$G$3:$G$545="Приход"))</f>
        <v>0</v>
      </c>
      <c r="F174">
        <f>SUMPRODUCT([1]Октябрь!$H$3:$H$545*([1]Октябрь!$E$3:$E$545=A174)*([1]Октябрь!$G$3:$G$545="Расход"))</f>
        <v>2600</v>
      </c>
      <c r="G174">
        <f t="shared" si="5"/>
        <v>0</v>
      </c>
      <c r="H174" s="1">
        <f>IF(ISNA(VLOOKUP(Таблица3[Наименование],Товар[],4,0)),"",VLOOKUP(Таблица3[Наименование],Товар[],4,0))</f>
        <v>0</v>
      </c>
    </row>
    <row r="175" spans="1:8" x14ac:dyDescent="0.25">
      <c r="A175" t="str">
        <f>[1]!Товар[[#This Row],[Наименование]]</f>
        <v>Пинцет</v>
      </c>
      <c r="B175">
        <f>SUMPRODUCT([1]Движение!$H$5:$H$710*([1]Движение!$E$5:$E$710=A175)*([1]Движение!$G$5:$G$710="Приход"))</f>
        <v>5</v>
      </c>
      <c r="C175">
        <f>SUMPRODUCT([1]Движение!$H$5:$H$710*([1]Движение!$E$5:$E$710=A175)*([1]Движение!$G$5:$G$710="Расход"))</f>
        <v>0</v>
      </c>
      <c r="D175">
        <f t="shared" si="4"/>
        <v>5</v>
      </c>
      <c r="E175">
        <f>SUMPRODUCT([1]Октябрь!$H$3:$H$545*([1]Октябрь!$E$3:$E$545=A175)*([1]Октябрь!$G$3:$G$545="Приход"))</f>
        <v>0</v>
      </c>
      <c r="F175">
        <f>SUMPRODUCT([1]Октябрь!$H$3:$H$545*([1]Октябрь!$E$3:$E$545=A175)*([1]Октябрь!$G$3:$G$545="Расход"))</f>
        <v>0</v>
      </c>
      <c r="G175">
        <f t="shared" si="5"/>
        <v>5</v>
      </c>
      <c r="H175" s="1">
        <f>IF(ISNA(VLOOKUP(Таблица3[Наименование],Товар[],4,0)),"",VLOOKUP(Таблица3[Наименование],Товар[],4,0))</f>
        <v>0</v>
      </c>
    </row>
    <row r="176" spans="1:8" x14ac:dyDescent="0.25">
      <c r="A176" t="str">
        <f>[1]!Товар[[#This Row],[Наименование]]</f>
        <v>Пинцет анатомический</v>
      </c>
      <c r="B176">
        <f>SUMPRODUCT([1]Движение!$H$5:$H$710*([1]Движение!$E$5:$E$710=A176)*([1]Движение!$G$5:$G$710="Приход"))</f>
        <v>3</v>
      </c>
      <c r="C176">
        <f>SUMPRODUCT([1]Движение!$H$5:$H$710*([1]Движение!$E$5:$E$710=A176)*([1]Движение!$G$5:$G$710="Расход"))</f>
        <v>0</v>
      </c>
      <c r="D176">
        <f t="shared" si="4"/>
        <v>3</v>
      </c>
      <c r="E176">
        <f>SUMPRODUCT([1]Октябрь!$H$3:$H$545*([1]Октябрь!$E$3:$E$545=A176)*([1]Октябрь!$G$3:$G$545="Приход"))</f>
        <v>0</v>
      </c>
      <c r="F176">
        <f>SUMPRODUCT([1]Октябрь!$H$3:$H$545*([1]Октябрь!$E$3:$E$545=A176)*([1]Октябрь!$G$3:$G$545="Расход"))</f>
        <v>0</v>
      </c>
      <c r="G176">
        <f t="shared" si="5"/>
        <v>3</v>
      </c>
      <c r="H176" s="1">
        <f>IF(ISNA(VLOOKUP(Таблица3[Наименование],Товар[],4,0)),"",VLOOKUP(Таблица3[Наименование],Товар[],4,0))</f>
        <v>0</v>
      </c>
    </row>
    <row r="177" spans="1:8" x14ac:dyDescent="0.25">
      <c r="A177" t="str">
        <f>[1]!Товар[[#This Row],[Наименование]]</f>
        <v>Пипетка глазная</v>
      </c>
      <c r="B177">
        <f>SUMPRODUCT([1]Движение!$H$5:$H$710*([1]Движение!$E$5:$E$710=A177)*([1]Движение!$G$5:$G$710="Приход"))</f>
        <v>1</v>
      </c>
      <c r="C177">
        <f>SUMPRODUCT([1]Движение!$H$5:$H$710*([1]Движение!$E$5:$E$710=A177)*([1]Движение!$G$5:$G$710="Расход"))</f>
        <v>0</v>
      </c>
      <c r="D177">
        <f t="shared" si="4"/>
        <v>1</v>
      </c>
      <c r="E177">
        <f>SUMPRODUCT([1]Октябрь!$H$3:$H$545*([1]Октябрь!$E$3:$E$545=A177)*([1]Октябрь!$G$3:$G$545="Приход"))</f>
        <v>0</v>
      </c>
      <c r="F177">
        <f>SUMPRODUCT([1]Октябрь!$H$3:$H$545*([1]Октябрь!$E$3:$E$545=A177)*([1]Октябрь!$G$3:$G$545="Расход"))</f>
        <v>0</v>
      </c>
      <c r="G177">
        <f t="shared" si="5"/>
        <v>1</v>
      </c>
      <c r="H177" s="1">
        <f>IF(ISNA(VLOOKUP(Таблица3[Наименование],Товар[],4,0)),"",VLOOKUP(Таблица3[Наименование],Товар[],4,0))</f>
        <v>0</v>
      </c>
    </row>
    <row r="178" spans="1:8" x14ac:dyDescent="0.25">
      <c r="A178" t="str">
        <f>[1]!Товар[[#This Row],[Наименование]]</f>
        <v>Пластырь-повязка рул.5*10</v>
      </c>
      <c r="B178">
        <f>SUMPRODUCT([1]Движение!$H$5:$H$710*([1]Движение!$E$5:$E$710=A178)*([1]Движение!$G$5:$G$710="Приход"))</f>
        <v>0</v>
      </c>
      <c r="C178">
        <f>SUMPRODUCT([1]Движение!$H$5:$H$710*([1]Движение!$E$5:$E$710=A178)*([1]Движение!$G$5:$G$710="Расход"))</f>
        <v>0</v>
      </c>
      <c r="D178">
        <f t="shared" si="4"/>
        <v>0</v>
      </c>
      <c r="E178">
        <f>SUMPRODUCT([1]Октябрь!$H$3:$H$545*([1]Октябрь!$E$3:$E$545=A178)*([1]Октябрь!$G$3:$G$545="Приход"))</f>
        <v>0</v>
      </c>
      <c r="F178">
        <f>SUMPRODUCT([1]Октябрь!$H$3:$H$545*([1]Октябрь!$E$3:$E$545=A178)*([1]Октябрь!$G$3:$G$545="Расход"))</f>
        <v>0</v>
      </c>
      <c r="G178">
        <f t="shared" si="5"/>
        <v>0</v>
      </c>
      <c r="H178" s="1">
        <f>IF(ISNA(VLOOKUP(Таблица3[Наименование],Товар[],4,0)),"",VLOOKUP(Таблица3[Наименование],Товар[],4,0))</f>
        <v>0</v>
      </c>
    </row>
    <row r="179" spans="1:8" x14ac:dyDescent="0.25">
      <c r="A179" t="str">
        <f>[1]!Товар[[#This Row],[Наименование]]</f>
        <v>Повитон-йод мазь д/нар.10мг/г-20г</v>
      </c>
      <c r="B179">
        <f>SUMPRODUCT([1]Движение!$H$5:$H$710*([1]Движение!$E$5:$E$710=A179)*([1]Движение!$G$5:$G$710="Приход"))</f>
        <v>5</v>
      </c>
      <c r="C179">
        <f>SUMPRODUCT([1]Движение!$H$5:$H$710*([1]Движение!$E$5:$E$710=A179)*([1]Движение!$G$5:$G$710="Расход"))</f>
        <v>0</v>
      </c>
      <c r="D179">
        <f t="shared" si="4"/>
        <v>5</v>
      </c>
      <c r="E179">
        <f>SUMPRODUCT([1]Октябрь!$H$3:$H$545*([1]Октябрь!$E$3:$E$545=A179)*([1]Октябрь!$G$3:$G$545="Приход"))</f>
        <v>0</v>
      </c>
      <c r="F179">
        <f>SUMPRODUCT([1]Октябрь!$H$3:$H$545*([1]Октябрь!$E$3:$E$545=A179)*([1]Октябрь!$G$3:$G$545="Расход"))</f>
        <v>0</v>
      </c>
      <c r="G179">
        <f t="shared" si="5"/>
        <v>5</v>
      </c>
      <c r="H179" s="1">
        <f>IF(ISNA(VLOOKUP(Таблица3[Наименование],Товар[],4,0)),"",VLOOKUP(Таблица3[Наименование],Товар[],4,0))</f>
        <v>0</v>
      </c>
    </row>
    <row r="180" spans="1:8" x14ac:dyDescent="0.25">
      <c r="A180" t="str">
        <f>[1]!Товар[[#This Row],[Наименование]]</f>
        <v>Преднизолон р-р д/ин. 30 мг/мл-1.0</v>
      </c>
      <c r="B180">
        <f>SUMPRODUCT([1]Движение!$H$5:$H$710*([1]Движение!$E$5:$E$710=A180)*([1]Движение!$G$5:$G$710="Приход"))</f>
        <v>3.3</v>
      </c>
      <c r="C180">
        <f>SUMPRODUCT([1]Движение!$H$5:$H$710*([1]Движение!$E$5:$E$710=A180)*([1]Движение!$G$5:$G$710="Расход"))</f>
        <v>2.2999999999999998</v>
      </c>
      <c r="D180">
        <f t="shared" si="4"/>
        <v>1</v>
      </c>
      <c r="E180">
        <f>SUMPRODUCT([1]Октябрь!$H$3:$H$545*([1]Октябрь!$E$3:$E$545=A180)*([1]Октябрь!$G$3:$G$545="Приход"))</f>
        <v>7</v>
      </c>
      <c r="F180">
        <f>SUMPRODUCT([1]Октябрь!$H$3:$H$545*([1]Октябрь!$E$3:$E$545=A180)*([1]Октябрь!$G$3:$G$545="Расход"))</f>
        <v>3.7</v>
      </c>
      <c r="G180">
        <f t="shared" si="5"/>
        <v>4.3</v>
      </c>
      <c r="H180" s="1">
        <f>IF(ISNA(VLOOKUP(Таблица3[Наименование],Товар[],4,0)),"",VLOOKUP(Таблица3[Наименование],Товар[],4,0))</f>
        <v>0</v>
      </c>
    </row>
    <row r="181" spans="1:8" x14ac:dyDescent="0.25">
      <c r="A181" t="str">
        <f>[1]!Товар[[#This Row],[Наименование]]</f>
        <v>Пробирка вакуум.3мл</v>
      </c>
      <c r="B181">
        <f>SUMPRODUCT([1]Движение!$H$5:$H$710*([1]Движение!$E$5:$E$710=A181)*([1]Движение!$G$5:$G$710="Приход"))</f>
        <v>100</v>
      </c>
      <c r="C181">
        <f>SUMPRODUCT([1]Движение!$H$5:$H$710*([1]Движение!$E$5:$E$710=A181)*([1]Движение!$G$5:$G$710="Расход"))</f>
        <v>100</v>
      </c>
      <c r="D181">
        <f t="shared" si="4"/>
        <v>0</v>
      </c>
      <c r="E181">
        <f>SUMPRODUCT([1]Октябрь!$H$3:$H$545*([1]Октябрь!$E$3:$E$545=A181)*([1]Октябрь!$G$3:$G$545="Приход"))</f>
        <v>0</v>
      </c>
      <c r="F181">
        <f>SUMPRODUCT([1]Октябрь!$H$3:$H$545*([1]Октябрь!$E$3:$E$545=A181)*([1]Октябрь!$G$3:$G$545="Расход"))</f>
        <v>0</v>
      </c>
      <c r="G181">
        <f t="shared" si="5"/>
        <v>0</v>
      </c>
      <c r="H181" s="1">
        <f>IF(ISNA(VLOOKUP(Таблица3[Наименование],Товар[],4,0)),"",VLOOKUP(Таблица3[Наименование],Товар[],4,0))</f>
        <v>0</v>
      </c>
    </row>
    <row r="182" spans="1:8" x14ac:dyDescent="0.25">
      <c r="A182" t="str">
        <f>[1]!Товар[[#This Row],[Наименование]]</f>
        <v>Пробирка вакуум. 5мл 13*100</v>
      </c>
      <c r="B182">
        <f>SUMPRODUCT([1]Движение!$H$5:$H$710*([1]Движение!$E$5:$E$710=A182)*([1]Движение!$G$5:$G$710="Приход"))</f>
        <v>900</v>
      </c>
      <c r="C182">
        <f>SUMPRODUCT([1]Движение!$H$5:$H$710*([1]Движение!$E$5:$E$710=A182)*([1]Движение!$G$5:$G$710="Расход"))</f>
        <v>200</v>
      </c>
      <c r="D182">
        <f t="shared" si="4"/>
        <v>700</v>
      </c>
      <c r="E182">
        <f>SUMPRODUCT([1]Октябрь!$H$3:$H$545*([1]Октябрь!$E$3:$E$545=A182)*([1]Октябрь!$G$3:$G$545="Приход"))</f>
        <v>0</v>
      </c>
      <c r="F182">
        <f>SUMPRODUCT([1]Октябрь!$H$3:$H$545*([1]Октябрь!$E$3:$E$545=A182)*([1]Октябрь!$G$3:$G$545="Расход"))</f>
        <v>100</v>
      </c>
      <c r="G182">
        <f t="shared" si="5"/>
        <v>600</v>
      </c>
      <c r="H182" s="1">
        <f>IF(ISNA(VLOOKUP(Таблица3[Наименование],Товар[],4,0)),"",VLOOKUP(Таблица3[Наименование],Товар[],4,0))</f>
        <v>0</v>
      </c>
    </row>
    <row r="183" spans="1:8" x14ac:dyDescent="0.25">
      <c r="A183" t="str">
        <f>[1]!Товар[[#This Row],[Наименование]]</f>
        <v>Пробирка однораз. 5 мл уп/100шт</v>
      </c>
      <c r="B183">
        <f>SUMPRODUCT([1]Движение!$H$5:$H$710*([1]Движение!$E$5:$E$710=A183)*([1]Движение!$G$5:$G$710="Приход"))</f>
        <v>0</v>
      </c>
      <c r="C183">
        <f>SUMPRODUCT([1]Движение!$H$5:$H$710*([1]Движение!$E$5:$E$710=A183)*([1]Движение!$G$5:$G$710="Расход"))</f>
        <v>0</v>
      </c>
      <c r="D183">
        <f t="shared" si="4"/>
        <v>0</v>
      </c>
      <c r="E183">
        <f>SUMPRODUCT([1]Октябрь!$H$3:$H$545*([1]Октябрь!$E$3:$E$545=A183)*([1]Октябрь!$G$3:$G$545="Приход"))</f>
        <v>0</v>
      </c>
      <c r="F183">
        <f>SUMPRODUCT([1]Октябрь!$H$3:$H$545*([1]Октябрь!$E$3:$E$545=A183)*([1]Октябрь!$G$3:$G$545="Расход"))</f>
        <v>0</v>
      </c>
      <c r="G183">
        <f t="shared" si="5"/>
        <v>0</v>
      </c>
      <c r="H183" s="1">
        <f>IF(ISNA(VLOOKUP(Таблица3[Наименование],Товар[],4,0)),"",VLOOKUP(Таблица3[Наименование],Товар[],4,0))</f>
        <v>0</v>
      </c>
    </row>
    <row r="184" spans="1:8" x14ac:dyDescent="0.25">
      <c r="A184" t="str">
        <f>[1]!Товар[[#This Row],[Наименование]]</f>
        <v>Пробирка 10 мл круглодонная</v>
      </c>
      <c r="B184">
        <f>SUMPRODUCT([1]Движение!$H$5:$H$710*([1]Движение!$E$5:$E$710=A184)*([1]Движение!$G$5:$G$710="Приход"))</f>
        <v>0</v>
      </c>
      <c r="C184">
        <f>SUMPRODUCT([1]Движение!$H$5:$H$710*([1]Движение!$E$5:$E$710=A184)*([1]Движение!$G$5:$G$710="Расход"))</f>
        <v>0</v>
      </c>
      <c r="D184">
        <f t="shared" si="4"/>
        <v>0</v>
      </c>
      <c r="E184">
        <f>SUMPRODUCT([1]Октябрь!$H$3:$H$545*([1]Октябрь!$E$3:$E$545=A184)*([1]Октябрь!$G$3:$G$545="Приход"))</f>
        <v>0</v>
      </c>
      <c r="F184">
        <f>SUMPRODUCT([1]Октябрь!$H$3:$H$545*([1]Октябрь!$E$3:$E$545=A184)*([1]Октябрь!$G$3:$G$545="Расход"))</f>
        <v>0</v>
      </c>
      <c r="G184">
        <f t="shared" si="5"/>
        <v>0</v>
      </c>
      <c r="H184" s="1">
        <f>IF(ISNA(VLOOKUP(Таблица3[Наименование],Товар[],4,0)),"",VLOOKUP(Таблица3[Наименование],Товар[],4,0))</f>
        <v>0</v>
      </c>
    </row>
    <row r="185" spans="1:8" x14ac:dyDescent="0.25">
      <c r="A185" t="str">
        <f>[1]!Товар[[#This Row],[Наименование]]</f>
        <v>Пробирка конич. 10мл с крышкой</v>
      </c>
      <c r="B185">
        <f>SUMPRODUCT([1]Движение!$H$5:$H$710*([1]Движение!$E$5:$E$710=A185)*([1]Движение!$G$5:$G$710="Приход"))</f>
        <v>200</v>
      </c>
      <c r="C185">
        <f>SUMPRODUCT([1]Движение!$H$5:$H$710*([1]Движение!$E$5:$E$710=A185)*([1]Движение!$G$5:$G$710="Расход"))</f>
        <v>200</v>
      </c>
      <c r="D185">
        <f t="shared" si="4"/>
        <v>0</v>
      </c>
      <c r="E185">
        <f>SUMPRODUCT([1]Октябрь!$H$3:$H$545*([1]Октябрь!$E$3:$E$545=A185)*([1]Октябрь!$G$3:$G$545="Приход"))</f>
        <v>0</v>
      </c>
      <c r="F185">
        <f>SUMPRODUCT([1]Октябрь!$H$3:$H$545*([1]Октябрь!$E$3:$E$545=A185)*([1]Октябрь!$G$3:$G$545="Расход"))</f>
        <v>0</v>
      </c>
      <c r="G185">
        <f t="shared" si="5"/>
        <v>0</v>
      </c>
      <c r="H185" s="1">
        <f>IF(ISNA(VLOOKUP(Таблица3[Наименование],Товар[],4,0)),"",VLOOKUP(Таблица3[Наименование],Товар[],4,0))</f>
        <v>0</v>
      </c>
    </row>
    <row r="186" spans="1:8" x14ac:dyDescent="0.25">
      <c r="A186" t="str">
        <f>[1]!Товар[[#This Row],[Наименование]]</f>
        <v>Пробирка для быст. пол. сыворотки</v>
      </c>
      <c r="B186">
        <f>SUMPRODUCT([1]Движение!$H$5:$H$710*([1]Движение!$E$5:$E$710=A186)*([1]Движение!$G$5:$G$710="Приход"))</f>
        <v>200</v>
      </c>
      <c r="C186">
        <f>SUMPRODUCT([1]Движение!$H$5:$H$710*([1]Движение!$E$5:$E$710=A186)*([1]Движение!$G$5:$G$710="Расход"))</f>
        <v>200</v>
      </c>
      <c r="D186">
        <f t="shared" si="4"/>
        <v>0</v>
      </c>
      <c r="E186">
        <f>SUMPRODUCT([1]Октябрь!$H$3:$H$545*([1]Октябрь!$E$3:$E$545=A186)*([1]Октябрь!$G$3:$G$545="Приход"))</f>
        <v>200</v>
      </c>
      <c r="F186">
        <f>SUMPRODUCT([1]Октябрь!$H$3:$H$545*([1]Октябрь!$E$3:$E$545=A186)*([1]Октябрь!$G$3:$G$545="Расход"))</f>
        <v>0</v>
      </c>
      <c r="G186">
        <f t="shared" si="5"/>
        <v>200</v>
      </c>
      <c r="H186" s="1">
        <f>IF(ISNA(VLOOKUP(Таблица3[Наименование],Товар[],4,0)),"",VLOOKUP(Таблица3[Наименование],Товар[],4,0))</f>
        <v>0</v>
      </c>
    </row>
    <row r="187" spans="1:8" x14ac:dyDescent="0.25">
      <c r="A187" t="str">
        <f>[1]!Товар[[#This Row],[Наименование]]</f>
        <v>Продез д.с. 1л</v>
      </c>
      <c r="B187">
        <f>SUMPRODUCT([1]Движение!$H$5:$H$710*([1]Движение!$E$5:$E$710=A187)*([1]Движение!$G$5:$G$710="Приход"))</f>
        <v>18</v>
      </c>
      <c r="C187">
        <f>SUMPRODUCT([1]Движение!$H$5:$H$710*([1]Движение!$E$5:$E$710=A187)*([1]Движение!$G$5:$G$710="Расход"))</f>
        <v>0</v>
      </c>
      <c r="D187">
        <f t="shared" si="4"/>
        <v>18</v>
      </c>
      <c r="E187">
        <f>SUMPRODUCT([1]Октябрь!$H$3:$H$545*([1]Октябрь!$E$3:$E$545=A187)*([1]Октябрь!$G$3:$G$545="Приход"))</f>
        <v>40</v>
      </c>
      <c r="F187">
        <f>SUMPRODUCT([1]Октябрь!$H$3:$H$545*([1]Октябрь!$E$3:$E$545=A187)*([1]Октябрь!$G$3:$G$545="Расход"))</f>
        <v>45</v>
      </c>
      <c r="G187">
        <f t="shared" si="5"/>
        <v>13</v>
      </c>
      <c r="H187" s="1">
        <f>IF(ISNA(VLOOKUP(Таблица3[Наименование],Товар[],4,0)),"",VLOOKUP(Таблица3[Наименование],Товар[],4,0))</f>
        <v>0</v>
      </c>
    </row>
    <row r="188" spans="1:8" x14ac:dyDescent="0.25">
      <c r="A188" t="str">
        <f>[1]!Товар[[#This Row],[Наименование]]</f>
        <v>Продез Р д.с. 1л</v>
      </c>
      <c r="B188">
        <f>SUMPRODUCT([1]Движение!$H$5:$H$710*([1]Движение!$E$5:$E$710=A188)*([1]Движение!$G$5:$G$710="Приход"))</f>
        <v>6</v>
      </c>
      <c r="C188">
        <f>SUMPRODUCT([1]Движение!$H$5:$H$710*([1]Движение!$E$5:$E$710=A188)*([1]Движение!$G$5:$G$710="Расход"))</f>
        <v>0</v>
      </c>
      <c r="D188">
        <f t="shared" si="4"/>
        <v>6</v>
      </c>
      <c r="E188">
        <f>SUMPRODUCT([1]Октябрь!$H$3:$H$545*([1]Октябрь!$E$3:$E$545=A188)*([1]Октябрь!$G$3:$G$545="Приход"))</f>
        <v>0</v>
      </c>
      <c r="F188">
        <f>SUMPRODUCT([1]Октябрь!$H$3:$H$545*([1]Октябрь!$E$3:$E$545=A188)*([1]Октябрь!$G$3:$G$545="Расход"))</f>
        <v>0</v>
      </c>
      <c r="G188">
        <f t="shared" si="5"/>
        <v>6</v>
      </c>
      <c r="H188" s="1">
        <f>IF(ISNA(VLOOKUP(Таблица3[Наименование],Товар[],4,0)),"",VLOOKUP(Таблица3[Наименование],Товар[],4,0))</f>
        <v>0</v>
      </c>
    </row>
    <row r="189" spans="1:8" x14ac:dyDescent="0.25">
      <c r="A189" t="str">
        <f>[1]!Товар[[#This Row],[Наименование]]</f>
        <v>Райнер ЭКО 1л</v>
      </c>
      <c r="B189">
        <f>SUMPRODUCT([1]Движение!$H$5:$H$710*([1]Движение!$E$5:$E$710=A189)*([1]Движение!$G$5:$G$710="Приход"))</f>
        <v>0</v>
      </c>
      <c r="C189">
        <f>SUMPRODUCT([1]Движение!$H$5:$H$710*([1]Движение!$E$5:$E$710=A189)*([1]Движение!$G$5:$G$710="Расход"))</f>
        <v>0</v>
      </c>
      <c r="D189">
        <f t="shared" si="4"/>
        <v>0</v>
      </c>
      <c r="E189">
        <f>SUMPRODUCT([1]Октябрь!$H$3:$H$545*([1]Октябрь!$E$3:$E$545=A189)*([1]Октябрь!$G$3:$G$545="Приход"))</f>
        <v>10</v>
      </c>
      <c r="F189">
        <f>SUMPRODUCT([1]Октябрь!$H$3:$H$545*([1]Октябрь!$E$3:$E$545=A189)*([1]Октябрь!$G$3:$G$545="Расход"))</f>
        <v>4</v>
      </c>
      <c r="G189">
        <f t="shared" si="5"/>
        <v>6</v>
      </c>
      <c r="H189" s="1">
        <f>IF(ISNA(VLOOKUP(Таблица3[Наименование],Товар[],4,0)),"",VLOOKUP(Таблица3[Наименование],Товар[],4,0))</f>
        <v>0</v>
      </c>
    </row>
    <row r="190" spans="1:8" x14ac:dyDescent="0.25">
      <c r="A190" t="str">
        <f>[1]!Товар[[#This Row],[Наименование]]</f>
        <v>Раствор пероксида 6%-400</v>
      </c>
      <c r="B190">
        <f>SUMPRODUCT([1]Движение!$H$5:$H$710*([1]Движение!$E$5:$E$710=A190)*([1]Движение!$G$5:$G$710="Приход"))</f>
        <v>115</v>
      </c>
      <c r="C190">
        <f>SUMPRODUCT([1]Движение!$H$5:$H$710*([1]Движение!$E$5:$E$710=A190)*([1]Движение!$G$5:$G$710="Расход"))</f>
        <v>35</v>
      </c>
      <c r="D190">
        <f t="shared" si="4"/>
        <v>80</v>
      </c>
      <c r="E190">
        <f>SUMPRODUCT([1]Октябрь!$H$3:$H$545*([1]Октябрь!$E$3:$E$545=A190)*([1]Октябрь!$G$3:$G$545="Приход"))</f>
        <v>0</v>
      </c>
      <c r="F190">
        <f>SUMPRODUCT([1]Октябрь!$H$3:$H$545*([1]Октябрь!$E$3:$E$545=A190)*([1]Октябрь!$G$3:$G$545="Расход"))</f>
        <v>0</v>
      </c>
      <c r="G190">
        <f t="shared" si="5"/>
        <v>80</v>
      </c>
      <c r="H190" s="1">
        <f>IF(ISNA(VLOOKUP(Таблица3[Наименование],Товар[],4,0)),"",VLOOKUP(Таблица3[Наименование],Товар[],4,0))</f>
        <v>0</v>
      </c>
    </row>
    <row r="191" spans="1:8" x14ac:dyDescent="0.25">
      <c r="A191" t="str">
        <f>[1]!Товар[[#This Row],[Наименование]]</f>
        <v>Салфетка д/э."Санет-экстра" уп/60шт</v>
      </c>
      <c r="B191">
        <f>SUMPRODUCT([1]Движение!$H$5:$H$710*([1]Движение!$E$5:$E$710=A191)*([1]Движение!$G$5:$G$710="Приход"))</f>
        <v>40</v>
      </c>
      <c r="C191">
        <f>SUMPRODUCT([1]Движение!$H$5:$H$710*([1]Движение!$E$5:$E$710=A191)*([1]Движение!$G$5:$G$710="Расход"))</f>
        <v>11</v>
      </c>
      <c r="D191">
        <f t="shared" si="4"/>
        <v>29</v>
      </c>
      <c r="E191">
        <f>SUMPRODUCT([1]Октябрь!$H$3:$H$545*([1]Октябрь!$E$3:$E$545=A191)*([1]Октябрь!$G$3:$G$545="Приход"))</f>
        <v>0</v>
      </c>
      <c r="F191">
        <f>SUMPRODUCT([1]Октябрь!$H$3:$H$545*([1]Октябрь!$E$3:$E$545=A191)*([1]Октябрь!$G$3:$G$545="Расход"))</f>
        <v>20</v>
      </c>
      <c r="G191">
        <f t="shared" si="5"/>
        <v>9</v>
      </c>
      <c r="H191" s="1">
        <f>IF(ISNA(VLOOKUP(Таблица3[Наименование],Товар[],4,0)),"",VLOOKUP(Таблица3[Наименование],Товар[],4,0))</f>
        <v>0</v>
      </c>
    </row>
    <row r="192" spans="1:8" x14ac:dyDescent="0.25">
      <c r="A192" t="str">
        <f>[1]!Товар[[#This Row],[Наименование]]</f>
        <v>Салфетка д/э."Септоцид-Р" уп/60шт</v>
      </c>
      <c r="B192">
        <f>SUMPRODUCT([1]Движение!$H$5:$H$710*([1]Движение!$E$5:$E$710=A192)*([1]Движение!$G$5:$G$710="Приход"))</f>
        <v>0</v>
      </c>
      <c r="C192">
        <f>SUMPRODUCT([1]Движение!$H$5:$H$710*([1]Движение!$E$5:$E$710=A192)*([1]Движение!$G$5:$G$710="Расход"))</f>
        <v>0</v>
      </c>
      <c r="D192">
        <f t="shared" si="4"/>
        <v>0</v>
      </c>
      <c r="E192">
        <f>SUMPRODUCT([1]Октябрь!$H$3:$H$545*([1]Октябрь!$E$3:$E$545=A192)*([1]Октябрь!$G$3:$G$545="Приход"))</f>
        <v>0</v>
      </c>
      <c r="F192">
        <f>SUMPRODUCT([1]Октябрь!$H$3:$H$545*([1]Октябрь!$E$3:$E$545=A192)*([1]Октябрь!$G$3:$G$545="Расход"))</f>
        <v>0</v>
      </c>
      <c r="G192">
        <f t="shared" si="5"/>
        <v>0</v>
      </c>
      <c r="H192" s="1">
        <f>IF(ISNA(VLOOKUP(Таблица3[Наименование],Товар[],4,0)),"",VLOOKUP(Таблица3[Наименование],Товар[],4,0))</f>
        <v>0</v>
      </c>
    </row>
    <row r="193" spans="1:8" x14ac:dyDescent="0.25">
      <c r="A193" t="str">
        <f>[1]!Товар[[#This Row],[Наименование]]</f>
        <v>Салфетки влаж. с Этанолом</v>
      </c>
      <c r="B193">
        <f>SUMPRODUCT([1]Движение!$H$5:$H$710*([1]Движение!$E$5:$E$710=A193)*([1]Движение!$G$5:$G$710="Приход"))</f>
        <v>1000</v>
      </c>
      <c r="C193">
        <f>SUMPRODUCT([1]Движение!$H$5:$H$710*([1]Движение!$E$5:$E$710=A193)*([1]Движение!$G$5:$G$710="Расход"))</f>
        <v>0</v>
      </c>
      <c r="D193">
        <f t="shared" si="4"/>
        <v>1000</v>
      </c>
      <c r="E193">
        <f>SUMPRODUCT([1]Октябрь!$H$3:$H$545*([1]Октябрь!$E$3:$E$545=A193)*([1]Октябрь!$G$3:$G$545="Приход"))</f>
        <v>0</v>
      </c>
      <c r="F193">
        <f>SUMPRODUCT([1]Октябрь!$H$3:$H$545*([1]Октябрь!$E$3:$E$545=A193)*([1]Октябрь!$G$3:$G$545="Расход"))</f>
        <v>0</v>
      </c>
      <c r="G193">
        <f t="shared" si="5"/>
        <v>1000</v>
      </c>
      <c r="H193" s="1">
        <f>IF(ISNA(VLOOKUP(Таблица3[Наименование],Товар[],4,0)),"",VLOOKUP(Таблица3[Наименование],Товар[],4,0))</f>
        <v>0</v>
      </c>
    </row>
    <row r="194" spans="1:8" x14ac:dyDescent="0.25">
      <c r="A194" t="str">
        <f>[1]!Товар[[#This Row],[Наименование]]</f>
        <v>Салфетка стер.10*20 8 слож(уп/5шт)</v>
      </c>
      <c r="B194">
        <f>SUMPRODUCT([1]Движение!$H$5:$H$710*([1]Движение!$E$5:$E$710=A194)*([1]Движение!$G$5:$G$710="Приход"))</f>
        <v>0</v>
      </c>
      <c r="C194">
        <f>SUMPRODUCT([1]Движение!$H$5:$H$710*([1]Движение!$E$5:$E$710=A194)*([1]Движение!$G$5:$G$710="Расход"))</f>
        <v>0</v>
      </c>
      <c r="D194">
        <f t="shared" si="4"/>
        <v>0</v>
      </c>
      <c r="E194">
        <f>SUMPRODUCT([1]Октябрь!$H$3:$H$545*([1]Октябрь!$E$3:$E$545=A194)*([1]Октябрь!$G$3:$G$545="Приход"))</f>
        <v>0</v>
      </c>
      <c r="F194">
        <f>SUMPRODUCT([1]Октябрь!$H$3:$H$545*([1]Октябрь!$E$3:$E$545=A194)*([1]Октябрь!$G$3:$G$545="Расход"))</f>
        <v>0</v>
      </c>
      <c r="G194">
        <f t="shared" si="5"/>
        <v>0</v>
      </c>
      <c r="H194" s="1">
        <f>IF(ISNA(VLOOKUP(Таблица3[Наименование],Товар[],4,0)),"",VLOOKUP(Таблица3[Наименование],Товар[],4,0))</f>
        <v>0</v>
      </c>
    </row>
    <row r="195" spans="1:8" x14ac:dyDescent="0.25">
      <c r="A195" t="str">
        <f>[1]!Товар[[#This Row],[Наименование]]</f>
        <v>Салфетки Дезариус 60шт/уп</v>
      </c>
      <c r="B195">
        <f>SUMPRODUCT([1]Движение!$H$5:$H$710*([1]Движение!$E$5:$E$710=A195)*([1]Движение!$G$5:$G$710="Приход"))</f>
        <v>4</v>
      </c>
      <c r="C195">
        <f>SUMPRODUCT([1]Движение!$H$5:$H$710*([1]Движение!$E$5:$E$710=A195)*([1]Движение!$G$5:$G$710="Расход"))</f>
        <v>0</v>
      </c>
      <c r="D195">
        <f t="shared" ref="D195:D257" si="6">B195-C195</f>
        <v>4</v>
      </c>
      <c r="E195">
        <f>SUMPRODUCT([1]Октябрь!$H$3:$H$545*([1]Октябрь!$E$3:$E$545=A195)*([1]Октябрь!$G$3:$G$545="Приход"))</f>
        <v>0</v>
      </c>
      <c r="F195">
        <f>SUMPRODUCT([1]Октябрь!$H$3:$H$545*([1]Октябрь!$E$3:$E$545=A195)*([1]Октябрь!$G$3:$G$545="Расход"))</f>
        <v>4</v>
      </c>
      <c r="G195">
        <f t="shared" ref="G195:G257" si="7">E195-F195+D195</f>
        <v>0</v>
      </c>
      <c r="H195" s="1">
        <f>IF(ISNA(VLOOKUP(Таблица3[Наименование],Товар[],4,0)),"",VLOOKUP(Таблица3[Наименование],Товар[],4,0))</f>
        <v>0</v>
      </c>
    </row>
    <row r="196" spans="1:8" x14ac:dyDescent="0.25">
      <c r="A196" t="str">
        <f>[1]!Товар[[#This Row],[Наименование]]</f>
        <v>Сальбутамол аэр. 100/200</v>
      </c>
      <c r="B196">
        <f>SUMPRODUCT([1]Движение!$H$5:$H$710*([1]Движение!$E$5:$E$710=A196)*([1]Движение!$G$5:$G$710="Приход"))</f>
        <v>0</v>
      </c>
      <c r="C196">
        <f>SUMPRODUCT([1]Движение!$H$5:$H$710*([1]Движение!$E$5:$E$710=A196)*([1]Движение!$G$5:$G$710="Расход"))</f>
        <v>0</v>
      </c>
      <c r="D196">
        <f t="shared" si="6"/>
        <v>0</v>
      </c>
      <c r="E196">
        <f>SUMPRODUCT([1]Октябрь!$H$3:$H$545*([1]Октябрь!$E$3:$E$545=A196)*([1]Октябрь!$G$3:$G$545="Приход"))</f>
        <v>6</v>
      </c>
      <c r="F196">
        <f>SUMPRODUCT([1]Октябрь!$H$3:$H$545*([1]Октябрь!$E$3:$E$545=A196)*([1]Октябрь!$G$3:$G$545="Расход"))</f>
        <v>0</v>
      </c>
      <c r="G196">
        <f t="shared" si="7"/>
        <v>6</v>
      </c>
      <c r="H196" s="1">
        <f>IF(ISNA(VLOOKUP(Таблица3[Наименование],Товар[],4,0)),"",VLOOKUP(Таблица3[Наименование],Товар[],4,0))</f>
        <v>0</v>
      </c>
    </row>
    <row r="197" spans="1:8" x14ac:dyDescent="0.25">
      <c r="A197" t="str">
        <f>[1]!Товар[[#This Row],[Наименование]]</f>
        <v>Санет-экстра д.с д/экстренной 0.75</v>
      </c>
      <c r="B197">
        <f>SUMPRODUCT([1]Движение!$H$5:$H$710*([1]Движение!$E$5:$E$710=A197)*([1]Движение!$G$5:$G$710="Приход"))</f>
        <v>0</v>
      </c>
      <c r="C197">
        <f>SUMPRODUCT([1]Движение!$H$5:$H$710*([1]Движение!$E$5:$E$710=A197)*([1]Движение!$G$5:$G$710="Расход"))</f>
        <v>0</v>
      </c>
      <c r="D197">
        <f t="shared" si="6"/>
        <v>0</v>
      </c>
      <c r="E197">
        <f>SUMPRODUCT([1]Октябрь!$H$3:$H$545*([1]Октябрь!$E$3:$E$545=A197)*([1]Октябрь!$G$3:$G$545="Приход"))</f>
        <v>0</v>
      </c>
      <c r="F197">
        <f>SUMPRODUCT([1]Октябрь!$H$3:$H$545*([1]Октябрь!$E$3:$E$545=A197)*([1]Октябрь!$G$3:$G$545="Расход"))</f>
        <v>0</v>
      </c>
      <c r="G197">
        <f t="shared" si="7"/>
        <v>0</v>
      </c>
      <c r="H197" s="1">
        <f>IF(ISNA(VLOOKUP(Таблица3[Наименование],Товар[],4,0)),"",VLOOKUP(Таблица3[Наименование],Товар[],4,0))</f>
        <v>0</v>
      </c>
    </row>
    <row r="198" spans="1:8" x14ac:dyDescent="0.25">
      <c r="A198" t="str">
        <f>[1]!Товар[[#This Row],[Наименование]]</f>
        <v>Септефрил таб. 0.2 мг №50</v>
      </c>
      <c r="B198">
        <f>SUMPRODUCT([1]Движение!$H$5:$H$710*([1]Движение!$E$5:$E$710=A198)*([1]Движение!$G$5:$G$710="Приход"))</f>
        <v>0</v>
      </c>
      <c r="C198">
        <f>SUMPRODUCT([1]Движение!$H$5:$H$710*([1]Движение!$E$5:$E$710=A198)*([1]Движение!$G$5:$G$710="Расход"))</f>
        <v>0</v>
      </c>
      <c r="D198">
        <f t="shared" si="6"/>
        <v>0</v>
      </c>
      <c r="E198">
        <f>SUMPRODUCT([1]Октябрь!$H$3:$H$545*([1]Октябрь!$E$3:$E$545=A198)*([1]Октябрь!$G$3:$G$545="Приход"))</f>
        <v>40</v>
      </c>
      <c r="F198">
        <f>SUMPRODUCT([1]Октябрь!$H$3:$H$545*([1]Октябрь!$E$3:$E$545=A198)*([1]Октябрь!$G$3:$G$545="Расход"))</f>
        <v>0</v>
      </c>
      <c r="G198">
        <f t="shared" si="7"/>
        <v>40</v>
      </c>
      <c r="H198" s="1">
        <f>IF(ISNA(VLOOKUP(Таблица3[Наименование],Товар[],4,0)),"",VLOOKUP(Таблица3[Наименование],Товар[],4,0))</f>
        <v>44440</v>
      </c>
    </row>
    <row r="199" spans="1:8" x14ac:dyDescent="0.25">
      <c r="A199" t="str">
        <f>[1]!Товар[[#This Row],[Наименование]]</f>
        <v>Септоцид Р 100 мл спрей</v>
      </c>
      <c r="B199">
        <f>SUMPRODUCT([1]Движение!$H$5:$H$710*([1]Движение!$E$5:$E$710=A199)*([1]Движение!$G$5:$G$710="Приход"))</f>
        <v>4</v>
      </c>
      <c r="C199">
        <f>SUMPRODUCT([1]Движение!$H$5:$H$710*([1]Движение!$E$5:$E$710=A199)*([1]Движение!$G$5:$G$710="Расход"))</f>
        <v>0</v>
      </c>
      <c r="D199">
        <f t="shared" si="6"/>
        <v>4</v>
      </c>
      <c r="E199">
        <f>SUMPRODUCT([1]Октябрь!$H$3:$H$545*([1]Октябрь!$E$3:$E$545=A199)*([1]Октябрь!$G$3:$G$545="Приход"))</f>
        <v>0</v>
      </c>
      <c r="F199">
        <f>SUMPRODUCT([1]Октябрь!$H$3:$H$545*([1]Октябрь!$E$3:$E$545=A199)*([1]Октябрь!$G$3:$G$545="Расход"))</f>
        <v>0</v>
      </c>
      <c r="G199">
        <f t="shared" si="7"/>
        <v>4</v>
      </c>
      <c r="H199" s="1">
        <f>IF(ISNA(VLOOKUP(Таблица3[Наименование],Товар[],4,0)),"",VLOOKUP(Таблица3[Наименование],Товар[],4,0))</f>
        <v>0</v>
      </c>
    </row>
    <row r="200" spans="1:8" x14ac:dyDescent="0.25">
      <c r="A200" t="str">
        <f>[1]!Товар[[#This Row],[Наименование]]</f>
        <v xml:space="preserve">Септоцид Р плюс 100 мл </v>
      </c>
      <c r="B200">
        <f>SUMPRODUCT([1]Движение!$H$5:$H$710*([1]Движение!$E$5:$E$710=A200)*([1]Движение!$G$5:$G$710="Приход"))</f>
        <v>0</v>
      </c>
      <c r="C200">
        <f>SUMPRODUCT([1]Движение!$H$5:$H$710*([1]Движение!$E$5:$E$710=A200)*([1]Движение!$G$5:$G$710="Расход"))</f>
        <v>0</v>
      </c>
      <c r="D200">
        <f t="shared" si="6"/>
        <v>0</v>
      </c>
      <c r="E200">
        <f>SUMPRODUCT([1]Октябрь!$H$3:$H$545*([1]Октябрь!$E$3:$E$545=A200)*([1]Октябрь!$G$3:$G$545="Приход"))</f>
        <v>0</v>
      </c>
      <c r="F200">
        <f>SUMPRODUCT([1]Октябрь!$H$3:$H$545*([1]Октябрь!$E$3:$E$545=A200)*([1]Октябрь!$G$3:$G$545="Расход"))</f>
        <v>0</v>
      </c>
      <c r="G200">
        <f t="shared" si="7"/>
        <v>0</v>
      </c>
      <c r="H200" s="1">
        <f>IF(ISNA(VLOOKUP(Таблица3[Наименование],Товар[],4,0)),"",VLOOKUP(Таблица3[Наименование],Товар[],4,0))</f>
        <v>0</v>
      </c>
    </row>
    <row r="201" spans="1:8" x14ac:dyDescent="0.25">
      <c r="A201" t="str">
        <f>[1]!Товар[[#This Row],[Наименование]]</f>
        <v>Септоцид Р плюс 1л л.с.</v>
      </c>
      <c r="B201">
        <f>SUMPRODUCT([1]Движение!$H$5:$H$710*([1]Движение!$E$5:$E$710=A201)*([1]Движение!$G$5:$G$710="Приход"))</f>
        <v>10</v>
      </c>
      <c r="C201">
        <f>SUMPRODUCT([1]Движение!$H$5:$H$710*([1]Движение!$E$5:$E$710=A201)*([1]Движение!$G$5:$G$710="Расход"))</f>
        <v>8</v>
      </c>
      <c r="D201">
        <f t="shared" si="6"/>
        <v>2</v>
      </c>
      <c r="E201">
        <f>SUMPRODUCT([1]Октябрь!$H$3:$H$545*([1]Октябрь!$E$3:$E$545=A201)*([1]Октябрь!$G$3:$G$545="Приход"))</f>
        <v>50</v>
      </c>
      <c r="F201">
        <f>SUMPRODUCT([1]Октябрь!$H$3:$H$545*([1]Октябрь!$E$3:$E$545=A201)*([1]Октябрь!$G$3:$G$545="Расход"))</f>
        <v>18</v>
      </c>
      <c r="G201">
        <f t="shared" si="7"/>
        <v>34</v>
      </c>
      <c r="H201" s="1">
        <f>IF(ISNA(VLOOKUP(Таблица3[Наименование],Товар[],4,0)),"",VLOOKUP(Таблица3[Наименование],Товар[],4,0))</f>
        <v>0</v>
      </c>
    </row>
    <row r="202" spans="1:8" x14ac:dyDescent="0.25">
      <c r="A202" t="str">
        <f>[1]!Товар[[#This Row],[Наименование]]</f>
        <v>Септоцид-синержи 100мл</v>
      </c>
      <c r="B202">
        <f>SUMPRODUCT([1]Движение!$H$5:$H$710*([1]Движение!$E$5:$E$710=A202)*([1]Движение!$G$5:$G$710="Приход"))</f>
        <v>80</v>
      </c>
      <c r="C202">
        <f>SUMPRODUCT([1]Движение!$H$5:$H$710*([1]Движение!$E$5:$E$710=A202)*([1]Движение!$G$5:$G$710="Расход"))</f>
        <v>0</v>
      </c>
      <c r="D202">
        <f t="shared" si="6"/>
        <v>80</v>
      </c>
      <c r="E202">
        <f>SUMPRODUCT([1]Октябрь!$H$3:$H$545*([1]Октябрь!$E$3:$E$545=A202)*([1]Октябрь!$G$3:$G$545="Приход"))</f>
        <v>0</v>
      </c>
      <c r="F202">
        <f>SUMPRODUCT([1]Октябрь!$H$3:$H$545*([1]Октябрь!$E$3:$E$545=A202)*([1]Октябрь!$G$3:$G$545="Расход"))</f>
        <v>0</v>
      </c>
      <c r="G202">
        <f t="shared" si="7"/>
        <v>80</v>
      </c>
      <c r="H202" s="1">
        <f>IF(ISNA(VLOOKUP(Таблица3[Наименование],Товар[],4,0)),"",VLOOKUP(Таблица3[Наименование],Товар[],4,0))</f>
        <v>0</v>
      </c>
    </row>
    <row r="203" spans="1:8" x14ac:dyDescent="0.25">
      <c r="A203" t="str">
        <f>[1]!Товар[[#This Row],[Наименование]]</f>
        <v>Септоцид-синержи 1л</v>
      </c>
      <c r="B203">
        <f>SUMPRODUCT([1]Движение!$H$5:$H$710*([1]Движение!$E$5:$E$710=A203)*([1]Движение!$G$5:$G$710="Приход"))</f>
        <v>0</v>
      </c>
      <c r="C203">
        <f>SUMPRODUCT([1]Движение!$H$5:$H$710*([1]Движение!$E$5:$E$710=A203)*([1]Движение!$G$5:$G$710="Расход"))</f>
        <v>0</v>
      </c>
      <c r="D203">
        <f t="shared" si="6"/>
        <v>0</v>
      </c>
      <c r="E203">
        <f>SUMPRODUCT([1]Октябрь!$H$3:$H$545*([1]Октябрь!$E$3:$E$545=A203)*([1]Октябрь!$G$3:$G$545="Приход"))</f>
        <v>0</v>
      </c>
      <c r="F203">
        <f>SUMPRODUCT([1]Октябрь!$H$3:$H$545*([1]Октябрь!$E$3:$E$545=A203)*([1]Октябрь!$G$3:$G$545="Расход"))</f>
        <v>0</v>
      </c>
      <c r="G203">
        <f t="shared" si="7"/>
        <v>0</v>
      </c>
      <c r="H203" s="1">
        <f>IF(ISNA(VLOOKUP(Таблица3[Наименование],Товар[],4,0)),"",VLOOKUP(Таблица3[Наименование],Товар[],4,0))</f>
        <v>0</v>
      </c>
    </row>
    <row r="204" spans="1:8" x14ac:dyDescent="0.25">
      <c r="A204" t="str">
        <f>[1]!Товар[[#This Row],[Наименование]]</f>
        <v>Синтомицин мазь 50мг/г-30г</v>
      </c>
      <c r="B204">
        <f>SUMPRODUCT([1]Движение!$H$5:$H$710*([1]Движение!$E$5:$E$710=A204)*([1]Движение!$G$5:$G$710="Приход"))</f>
        <v>0</v>
      </c>
      <c r="C204">
        <f>SUMPRODUCT([1]Движение!$H$5:$H$710*([1]Движение!$E$5:$E$710=A204)*([1]Движение!$G$5:$G$710="Расход"))</f>
        <v>0</v>
      </c>
      <c r="D204">
        <f t="shared" si="6"/>
        <v>0</v>
      </c>
      <c r="E204">
        <f>SUMPRODUCT([1]Октябрь!$H$3:$H$545*([1]Октябрь!$E$3:$E$545=A204)*([1]Октябрь!$G$3:$G$545="Приход"))</f>
        <v>30</v>
      </c>
      <c r="F204">
        <f>SUMPRODUCT([1]Октябрь!$H$3:$H$545*([1]Октябрь!$E$3:$E$545=A204)*([1]Октябрь!$G$3:$G$545="Расход"))</f>
        <v>0</v>
      </c>
      <c r="G204">
        <f t="shared" si="7"/>
        <v>30</v>
      </c>
      <c r="H204" s="1">
        <f>IF(ISNA(VLOOKUP(Таблица3[Наименование],Товар[],4,0)),"",VLOOKUP(Таблица3[Наименование],Товар[],4,0))</f>
        <v>44228</v>
      </c>
    </row>
    <row r="205" spans="1:8" x14ac:dyDescent="0.25">
      <c r="A205" t="str">
        <f>[1]!Товар[[#This Row],[Наименование]]</f>
        <v>Системы инфуз. д/в.венного вл.</v>
      </c>
      <c r="B205">
        <f>SUMPRODUCT([1]Движение!$H$5:$H$710*([1]Движение!$E$5:$E$710=A205)*([1]Движение!$G$5:$G$710="Приход"))</f>
        <v>28</v>
      </c>
      <c r="C205">
        <f>SUMPRODUCT([1]Движение!$H$5:$H$710*([1]Движение!$E$5:$E$710=A205)*([1]Движение!$G$5:$G$710="Расход"))</f>
        <v>0</v>
      </c>
      <c r="D205">
        <f t="shared" si="6"/>
        <v>28</v>
      </c>
      <c r="E205">
        <f>SUMPRODUCT([1]Октябрь!$H$3:$H$545*([1]Октябрь!$E$3:$E$545=A205)*([1]Октябрь!$G$3:$G$545="Приход"))</f>
        <v>0</v>
      </c>
      <c r="F205">
        <f>SUMPRODUCT([1]Октябрь!$H$3:$H$545*([1]Октябрь!$E$3:$E$545=A205)*([1]Октябрь!$G$3:$G$545="Расход"))</f>
        <v>0</v>
      </c>
      <c r="G205">
        <f t="shared" si="7"/>
        <v>28</v>
      </c>
      <c r="H205" s="1">
        <f>IF(ISNA(VLOOKUP(Таблица3[Наименование],Товар[],4,0)),"",VLOOKUP(Таблица3[Наименование],Товар[],4,0))</f>
        <v>0</v>
      </c>
    </row>
    <row r="206" spans="1:8" x14ac:dyDescent="0.25">
      <c r="A206" t="str">
        <f>[1]!Товар[[#This Row],[Наименование]]</f>
        <v>Система реаним. мешок 550 р-р 3</v>
      </c>
      <c r="B206">
        <f>SUMPRODUCT([1]Движение!$H$5:$H$710*([1]Движение!$E$5:$E$710=A206)*([1]Движение!$G$5:$G$710="Приход"))</f>
        <v>0</v>
      </c>
      <c r="C206">
        <f>SUMPRODUCT([1]Движение!$H$5:$H$710*([1]Движение!$E$5:$E$710=A206)*([1]Движение!$G$5:$G$710="Расход"))</f>
        <v>0</v>
      </c>
      <c r="D206">
        <f t="shared" si="6"/>
        <v>0</v>
      </c>
      <c r="E206">
        <f>SUMPRODUCT([1]Октябрь!$H$3:$H$545*([1]Октябрь!$E$3:$E$545=A206)*([1]Октябрь!$G$3:$G$545="Приход"))</f>
        <v>0</v>
      </c>
      <c r="F206">
        <f>SUMPRODUCT([1]Октябрь!$H$3:$H$545*([1]Октябрь!$E$3:$E$545=A206)*([1]Октябрь!$G$3:$G$545="Расход"))</f>
        <v>0</v>
      </c>
      <c r="G206">
        <f t="shared" si="7"/>
        <v>0</v>
      </c>
      <c r="H206" s="1">
        <f>IF(ISNA(VLOOKUP(Таблица3[Наименование],Товар[],4,0)),"",VLOOKUP(Таблица3[Наименование],Товар[],4,0))</f>
        <v>0</v>
      </c>
    </row>
    <row r="207" spans="1:8" x14ac:dyDescent="0.25">
      <c r="A207" t="str">
        <f>[1]!Товар[[#This Row],[Наименование]]</f>
        <v>Система реаним. мешок 1.5л р-р 5</v>
      </c>
      <c r="B207">
        <f>SUMPRODUCT([1]Движение!$H$5:$H$710*([1]Движение!$E$5:$E$710=A207)*([1]Движение!$G$5:$G$710="Приход"))</f>
        <v>0</v>
      </c>
      <c r="C207">
        <f>SUMPRODUCT([1]Движение!$H$5:$H$710*([1]Движение!$E$5:$E$710=A207)*([1]Движение!$G$5:$G$710="Расход"))</f>
        <v>0</v>
      </c>
      <c r="D207">
        <f t="shared" si="6"/>
        <v>0</v>
      </c>
      <c r="E207">
        <f>SUMPRODUCT([1]Октябрь!$H$3:$H$545*([1]Октябрь!$E$3:$E$545=A207)*([1]Октябрь!$G$3:$G$545="Приход"))</f>
        <v>0</v>
      </c>
      <c r="F207">
        <f>SUMPRODUCT([1]Октябрь!$H$3:$H$545*([1]Октябрь!$E$3:$E$545=A207)*([1]Октябрь!$G$3:$G$545="Расход"))</f>
        <v>0</v>
      </c>
      <c r="G207">
        <f t="shared" si="7"/>
        <v>0</v>
      </c>
      <c r="H207" s="1">
        <f>IF(ISNA(VLOOKUP(Таблица3[Наименование],Товар[],4,0)),"",VLOOKUP(Таблица3[Наименование],Товар[],4,0))</f>
        <v>0</v>
      </c>
    </row>
    <row r="208" spans="1:8" x14ac:dyDescent="0.25">
      <c r="A208" t="str">
        <f>[1]!Товар[[#This Row],[Наименование]]</f>
        <v>Славин-дельта д.с.1л</v>
      </c>
      <c r="B208">
        <f>SUMPRODUCT([1]Движение!$H$5:$H$710*([1]Движение!$E$5:$E$710=A208)*([1]Движение!$G$5:$G$710="Приход"))</f>
        <v>0</v>
      </c>
      <c r="C208">
        <f>SUMPRODUCT([1]Движение!$H$5:$H$710*([1]Движение!$E$5:$E$710=A208)*([1]Движение!$G$5:$G$710="Расход"))</f>
        <v>0</v>
      </c>
      <c r="D208">
        <f t="shared" si="6"/>
        <v>0</v>
      </c>
      <c r="E208">
        <f>SUMPRODUCT([1]Октябрь!$H$3:$H$545*([1]Октябрь!$E$3:$E$545=A208)*([1]Октябрь!$G$3:$G$545="Приход"))</f>
        <v>0</v>
      </c>
      <c r="F208">
        <f>SUMPRODUCT([1]Октябрь!$H$3:$H$545*([1]Октябрь!$E$3:$E$545=A208)*([1]Октябрь!$G$3:$G$545="Расход"))</f>
        <v>0</v>
      </c>
      <c r="G208">
        <f t="shared" si="7"/>
        <v>0</v>
      </c>
      <c r="H208" s="1">
        <f>IF(ISNA(VLOOKUP(Таблица3[Наименование],Товар[],4,0)),"",VLOOKUP(Таблица3[Наименование],Товар[],4,0))</f>
        <v>0</v>
      </c>
    </row>
    <row r="209" spans="1:8" x14ac:dyDescent="0.25">
      <c r="A209" t="str">
        <f>[1]!Товар[[#This Row],[Наименование]]</f>
        <v>Спирт этиловый 96.5% - 1000гр</v>
      </c>
      <c r="B209">
        <f>SUMPRODUCT([1]Движение!$H$5:$H$710*([1]Движение!$E$5:$E$710=A209)*([1]Движение!$G$5:$G$710="Приход"))</f>
        <v>420</v>
      </c>
      <c r="C209">
        <f>SUMPRODUCT([1]Движение!$H$5:$H$710*([1]Движение!$E$5:$E$710=A209)*([1]Движение!$G$5:$G$710="Расход"))</f>
        <v>100</v>
      </c>
      <c r="D209">
        <f t="shared" si="6"/>
        <v>320</v>
      </c>
      <c r="E209">
        <f>SUMPRODUCT([1]Октябрь!$H$3:$H$545*([1]Октябрь!$E$3:$E$545=A209)*([1]Октябрь!$G$3:$G$545="Приход"))</f>
        <v>0</v>
      </c>
      <c r="F209">
        <f>SUMPRODUCT([1]Октябрь!$H$3:$H$545*([1]Октябрь!$E$3:$E$545=A209)*([1]Октябрь!$G$3:$G$545="Расход"))</f>
        <v>160</v>
      </c>
      <c r="G209">
        <f t="shared" si="7"/>
        <v>160</v>
      </c>
      <c r="H209" s="1">
        <f>IF(ISNA(VLOOKUP(Таблица3[Наименование],Товар[],4,0)),"",VLOOKUP(Таблица3[Наименование],Товар[],4,0))</f>
        <v>0</v>
      </c>
    </row>
    <row r="210" spans="1:8" x14ac:dyDescent="0.25">
      <c r="A210" t="str">
        <f>[1]!Товар[[#This Row],[Наименование]]</f>
        <v>Стакан фарфоровый 250мл №4</v>
      </c>
      <c r="B210">
        <f>SUMPRODUCT([1]Движение!$H$5:$H$710*([1]Движение!$E$5:$E$710=A210)*([1]Движение!$G$5:$G$710="Приход"))</f>
        <v>10</v>
      </c>
      <c r="C210">
        <f>SUMPRODUCT([1]Движение!$H$5:$H$710*([1]Движение!$E$5:$E$710=A210)*([1]Движение!$G$5:$G$710="Расход"))</f>
        <v>0</v>
      </c>
      <c r="D210">
        <f t="shared" si="6"/>
        <v>10</v>
      </c>
      <c r="E210">
        <f>SUMPRODUCT([1]Октябрь!$H$3:$H$545*([1]Октябрь!$E$3:$E$545=A210)*([1]Октябрь!$G$3:$G$545="Приход"))</f>
        <v>0</v>
      </c>
      <c r="F210">
        <f>SUMPRODUCT([1]Октябрь!$H$3:$H$545*([1]Октябрь!$E$3:$E$545=A210)*([1]Октябрь!$G$3:$G$545="Расход"))</f>
        <v>0</v>
      </c>
      <c r="G210">
        <f t="shared" si="7"/>
        <v>10</v>
      </c>
      <c r="H210" s="1">
        <f>IF(ISNA(VLOOKUP(Таблица3[Наименование],Товар[],4,0)),"",VLOOKUP(Таблица3[Наименование],Товар[],4,0))</f>
        <v>0</v>
      </c>
    </row>
    <row r="211" spans="1:8" x14ac:dyDescent="0.25">
      <c r="A211" t="str">
        <f>[1]!Товар[[#This Row],[Наименование]]</f>
        <v>Столик медицинский инстр. СИ-03</v>
      </c>
      <c r="B211">
        <f>SUMPRODUCT([1]Движение!$H$5:$H$710*([1]Движение!$E$5:$E$710=A211)*([1]Движение!$G$5:$G$710="Приход"))</f>
        <v>0</v>
      </c>
      <c r="C211">
        <f>SUMPRODUCT([1]Движение!$H$5:$H$710*([1]Движение!$E$5:$E$710=A211)*([1]Движение!$G$5:$G$710="Расход"))</f>
        <v>0</v>
      </c>
      <c r="D211">
        <f t="shared" si="6"/>
        <v>0</v>
      </c>
      <c r="E211">
        <f>SUMPRODUCT([1]Октябрь!$H$3:$H$545*([1]Октябрь!$E$3:$E$545=A211)*([1]Октябрь!$G$3:$G$545="Приход"))</f>
        <v>0</v>
      </c>
      <c r="F211">
        <f>SUMPRODUCT([1]Октябрь!$H$3:$H$545*([1]Октябрь!$E$3:$E$545=A211)*([1]Октябрь!$G$3:$G$545="Расход"))</f>
        <v>0</v>
      </c>
      <c r="G211">
        <f t="shared" si="7"/>
        <v>0</v>
      </c>
      <c r="H211" s="1">
        <f>IF(ISNA(VLOOKUP(Таблица3[Наименование],Товар[],4,0)),"",VLOOKUP(Таблица3[Наименование],Товар[],4,0))</f>
        <v>0</v>
      </c>
    </row>
    <row r="212" spans="1:8" x14ac:dyDescent="0.25">
      <c r="A212" t="str">
        <f>[1]!Товар[[#This Row],[Наименование]]</f>
        <v xml:space="preserve">Стрептоцид мазь 100мг/г-25г </v>
      </c>
      <c r="B212">
        <f>SUMPRODUCT([1]Движение!$H$5:$H$710*([1]Движение!$E$5:$E$710=A212)*([1]Движение!$G$5:$G$710="Приход"))</f>
        <v>0</v>
      </c>
      <c r="C212">
        <f>SUMPRODUCT([1]Движение!$H$5:$H$710*([1]Движение!$E$5:$E$710=A212)*([1]Движение!$G$5:$G$710="Расход"))</f>
        <v>0</v>
      </c>
      <c r="D212">
        <f t="shared" si="6"/>
        <v>0</v>
      </c>
      <c r="E212">
        <f>SUMPRODUCT([1]Октябрь!$H$3:$H$545*([1]Октябрь!$E$3:$E$545=A212)*([1]Октябрь!$G$3:$G$545="Приход"))</f>
        <v>30</v>
      </c>
      <c r="F212">
        <f>SUMPRODUCT([1]Октябрь!$H$3:$H$545*([1]Октябрь!$E$3:$E$545=A212)*([1]Октябрь!$G$3:$G$545="Расход"))</f>
        <v>0</v>
      </c>
      <c r="G212">
        <f t="shared" si="7"/>
        <v>30</v>
      </c>
      <c r="H212" s="1">
        <f>IF(ISNA(VLOOKUP(Таблица3[Наименование],Товар[],4,0)),"",VLOOKUP(Таблица3[Наименование],Товар[],4,0))</f>
        <v>45474</v>
      </c>
    </row>
    <row r="213" spans="1:8" x14ac:dyDescent="0.25">
      <c r="A213" t="str">
        <f>[1]!Товар[[#This Row],[Наименование]]</f>
        <v>Сульфацил глаз.капли 200мг/мл-5мл</v>
      </c>
      <c r="B213">
        <f>SUMPRODUCT([1]Движение!$H$5:$H$710*([1]Движение!$E$5:$E$710=A213)*([1]Движение!$G$5:$G$710="Приход"))</f>
        <v>30</v>
      </c>
      <c r="C213">
        <f>SUMPRODUCT([1]Движение!$H$5:$H$710*([1]Движение!$E$5:$E$710=A213)*([1]Движение!$G$5:$G$710="Расход"))</f>
        <v>0</v>
      </c>
      <c r="D213">
        <f t="shared" si="6"/>
        <v>30</v>
      </c>
      <c r="E213">
        <f>SUMPRODUCT([1]Октябрь!$H$3:$H$545*([1]Октябрь!$E$3:$E$545=A213)*([1]Октябрь!$G$3:$G$545="Приход"))</f>
        <v>0</v>
      </c>
      <c r="F213">
        <f>SUMPRODUCT([1]Октябрь!$H$3:$H$545*([1]Октябрь!$E$3:$E$545=A213)*([1]Октябрь!$G$3:$G$545="Расход"))</f>
        <v>0</v>
      </c>
      <c r="G213">
        <f t="shared" si="7"/>
        <v>30</v>
      </c>
      <c r="H213" s="1">
        <f>IF(ISNA(VLOOKUP(Таблица3[Наименование],Товар[],4,0)),"",VLOOKUP(Таблица3[Наименование],Товар[],4,0))</f>
        <v>0</v>
      </c>
    </row>
    <row r="214" spans="1:8" x14ac:dyDescent="0.25">
      <c r="A214" t="str">
        <f>[1]!Товар[[#This Row],[Наименование]]</f>
        <v>Терилен ЕР2 треуг.3/8</v>
      </c>
      <c r="B214">
        <f>SUMPRODUCT([1]Движение!$H$5:$H$710*([1]Движение!$E$5:$E$710=A214)*([1]Движение!$G$5:$G$710="Приход"))</f>
        <v>16</v>
      </c>
      <c r="C214">
        <f>SUMPRODUCT([1]Движение!$H$5:$H$710*([1]Движение!$E$5:$E$710=A214)*([1]Движение!$G$5:$G$710="Расход"))</f>
        <v>0</v>
      </c>
      <c r="D214">
        <f t="shared" si="6"/>
        <v>16</v>
      </c>
      <c r="E214">
        <f>SUMPRODUCT([1]Октябрь!$H$3:$H$545*([1]Октябрь!$E$3:$E$545=A214)*([1]Октябрь!$G$3:$G$545="Приход"))</f>
        <v>0</v>
      </c>
      <c r="F214">
        <f>SUMPRODUCT([1]Октябрь!$H$3:$H$545*([1]Октябрь!$E$3:$E$545=A214)*([1]Октябрь!$G$3:$G$545="Расход"))</f>
        <v>0</v>
      </c>
      <c r="G214">
        <f t="shared" si="7"/>
        <v>16</v>
      </c>
      <c r="H214" s="1">
        <f>IF(ISNA(VLOOKUP(Таблица3[Наименование],Товар[],4,0)),"",VLOOKUP(Таблица3[Наименование],Товар[],4,0))</f>
        <v>0</v>
      </c>
    </row>
    <row r="215" spans="1:8" x14ac:dyDescent="0.25">
      <c r="A215" t="str">
        <f>[1]!Товар[[#This Row],[Наименование]]</f>
        <v>Термометр ТС-7АМ д/холод.</v>
      </c>
      <c r="B215">
        <f>SUMPRODUCT([1]Движение!$H$5:$H$710*([1]Движение!$E$5:$E$710=A215)*([1]Движение!$G$5:$G$710="Приход"))</f>
        <v>0</v>
      </c>
      <c r="C215">
        <f>SUMPRODUCT([1]Движение!$H$5:$H$710*([1]Движение!$E$5:$E$710=A215)*([1]Движение!$G$5:$G$710="Расход"))</f>
        <v>0</v>
      </c>
      <c r="D215">
        <f t="shared" si="6"/>
        <v>0</v>
      </c>
      <c r="E215">
        <f>SUMPRODUCT([1]Октябрь!$H$3:$H$545*([1]Октябрь!$E$3:$E$545=A215)*([1]Октябрь!$G$3:$G$545="Приход"))</f>
        <v>0</v>
      </c>
      <c r="F215">
        <f>SUMPRODUCT([1]Октябрь!$H$3:$H$545*([1]Октябрь!$E$3:$E$545=A215)*([1]Октябрь!$G$3:$G$545="Расход"))</f>
        <v>0</v>
      </c>
      <c r="G215">
        <f t="shared" si="7"/>
        <v>0</v>
      </c>
      <c r="H215" s="1">
        <f>IF(ISNA(VLOOKUP(Таблица3[Наименование],Товар[],4,0)),"",VLOOKUP(Таблица3[Наименование],Товар[],4,0))</f>
        <v>0</v>
      </c>
    </row>
    <row r="216" spans="1:8" x14ac:dyDescent="0.25">
      <c r="A216" t="str">
        <f>[1]!Товар[[#This Row],[Наименование]]</f>
        <v>Термометр рефреж. ТП-11М</v>
      </c>
      <c r="B216">
        <f>SUMPRODUCT([1]Движение!$H$5:$H$710*([1]Движение!$E$5:$E$710=A216)*([1]Движение!$G$5:$G$710="Приход"))</f>
        <v>0</v>
      </c>
      <c r="C216">
        <f>SUMPRODUCT([1]Движение!$H$5:$H$710*([1]Движение!$E$5:$E$710=A216)*([1]Движение!$G$5:$G$710="Расход"))</f>
        <v>0</v>
      </c>
      <c r="D216">
        <f t="shared" si="6"/>
        <v>0</v>
      </c>
      <c r="E216">
        <f>SUMPRODUCT([1]Октябрь!$H$3:$H$545*([1]Октябрь!$E$3:$E$545=A216)*([1]Октябрь!$G$3:$G$545="Приход"))</f>
        <v>0</v>
      </c>
      <c r="F216">
        <f>SUMPRODUCT([1]Октябрь!$H$3:$H$545*([1]Октябрь!$E$3:$E$545=A216)*([1]Октябрь!$G$3:$G$545="Расход"))</f>
        <v>0</v>
      </c>
      <c r="G216">
        <f t="shared" si="7"/>
        <v>0</v>
      </c>
      <c r="H216" s="1">
        <f>IF(ISNA(VLOOKUP(Таблица3[Наименование],Товар[],4,0)),"",VLOOKUP(Таблица3[Наименование],Товар[],4,0))</f>
        <v>0</v>
      </c>
    </row>
    <row r="217" spans="1:8" x14ac:dyDescent="0.25">
      <c r="A217" t="str">
        <f>[1]!Товар[[#This Row],[Наименование]]</f>
        <v>Термометр цифровой Pic</v>
      </c>
      <c r="B217">
        <f>SUMPRODUCT([1]Движение!$H$5:$H$710*([1]Движение!$E$5:$E$710=A217)*([1]Движение!$G$5:$G$710="Приход"))</f>
        <v>0</v>
      </c>
      <c r="C217">
        <f>SUMPRODUCT([1]Движение!$H$5:$H$710*([1]Движение!$E$5:$E$710=A217)*([1]Движение!$G$5:$G$710="Расход"))</f>
        <v>0</v>
      </c>
      <c r="D217">
        <f t="shared" si="6"/>
        <v>0</v>
      </c>
      <c r="E217">
        <f>SUMPRODUCT([1]Октябрь!$H$3:$H$545*([1]Октябрь!$E$3:$E$545=A217)*([1]Октябрь!$G$3:$G$545="Приход"))</f>
        <v>0</v>
      </c>
      <c r="F217">
        <f>SUMPRODUCT([1]Октябрь!$H$3:$H$545*([1]Октябрь!$E$3:$E$545=A217)*([1]Октябрь!$G$3:$G$545="Расход"))</f>
        <v>1</v>
      </c>
      <c r="G217">
        <f t="shared" si="7"/>
        <v>-1</v>
      </c>
      <c r="H217" s="1">
        <f>IF(ISNA(VLOOKUP(Таблица3[Наименование],Товар[],4,0)),"",VLOOKUP(Таблица3[Наименование],Товар[],4,0))</f>
        <v>0</v>
      </c>
    </row>
    <row r="218" spans="1:8" x14ac:dyDescent="0.25">
      <c r="A218" t="str">
        <f>[1]!Товар[[#This Row],[Наименование]]</f>
        <v>Термометр эл. "Интеграл" ТЭ-04</v>
      </c>
      <c r="B218">
        <f>SUMPRODUCT([1]Движение!$H$5:$H$710*([1]Движение!$E$5:$E$710=A218)*([1]Движение!$G$5:$G$710="Приход"))</f>
        <v>0</v>
      </c>
      <c r="C218">
        <f>SUMPRODUCT([1]Движение!$H$5:$H$710*([1]Движение!$E$5:$E$710=A218)*([1]Движение!$G$5:$G$710="Расход"))</f>
        <v>0</v>
      </c>
      <c r="D218">
        <f t="shared" si="6"/>
        <v>0</v>
      </c>
      <c r="E218">
        <f>SUMPRODUCT([1]Октябрь!$H$3:$H$545*([1]Октябрь!$E$3:$E$545=A218)*([1]Октябрь!$G$3:$G$545="Приход"))</f>
        <v>0</v>
      </c>
      <c r="F218">
        <f>SUMPRODUCT([1]Октябрь!$H$3:$H$545*([1]Октябрь!$E$3:$E$545=A218)*([1]Октябрь!$G$3:$G$545="Расход"))</f>
        <v>0</v>
      </c>
      <c r="G218">
        <f t="shared" si="7"/>
        <v>0</v>
      </c>
      <c r="H218" s="1">
        <f>IF(ISNA(VLOOKUP(Таблица3[Наименование],Товар[],4,0)),"",VLOOKUP(Таблица3[Наименование],Товар[],4,0))</f>
        <v>0</v>
      </c>
    </row>
    <row r="219" spans="1:8" x14ac:dyDescent="0.25">
      <c r="A219" t="str">
        <f>[1]!Товар[[#This Row],[Наименование]]</f>
        <v>Термометр эл "Интеграл ТЭ-06"</v>
      </c>
      <c r="B219">
        <f>SUMPRODUCT([1]Движение!$H$5:$H$710*([1]Движение!$E$5:$E$710=A219)*([1]Движение!$G$5:$G$710="Приход"))</f>
        <v>0</v>
      </c>
      <c r="C219">
        <f>SUMPRODUCT([1]Движение!$H$5:$H$710*([1]Движение!$E$5:$E$710=A219)*([1]Движение!$G$5:$G$710="Расход"))</f>
        <v>0</v>
      </c>
      <c r="D219">
        <f t="shared" si="6"/>
        <v>0</v>
      </c>
      <c r="E219">
        <f>SUMPRODUCT([1]Октябрь!$H$3:$H$545*([1]Октябрь!$E$3:$E$545=A219)*([1]Октябрь!$G$3:$G$545="Приход"))</f>
        <v>0</v>
      </c>
      <c r="F219">
        <f>SUMPRODUCT([1]Октябрь!$H$3:$H$545*([1]Октябрь!$E$3:$E$545=A219)*([1]Октябрь!$G$3:$G$545="Расход"))</f>
        <v>0</v>
      </c>
      <c r="G219">
        <f t="shared" si="7"/>
        <v>0</v>
      </c>
      <c r="H219" s="1">
        <f>IF(ISNA(VLOOKUP(Таблица3[Наименование],Товар[],4,0)),"",VLOOKUP(Таблица3[Наименование],Товар[],4,0))</f>
        <v>0</v>
      </c>
    </row>
    <row r="220" spans="1:8" x14ac:dyDescent="0.25">
      <c r="A220" t="str">
        <f>[1]!Товар[[#This Row],[Наименование]]</f>
        <v>Трибэль д.с.с моющ. 1л</v>
      </c>
      <c r="B220">
        <f>SUMPRODUCT([1]Движение!$H$5:$H$710*([1]Движение!$E$5:$E$710=A220)*([1]Движение!$G$5:$G$710="Приход"))</f>
        <v>4</v>
      </c>
      <c r="C220">
        <f>SUMPRODUCT([1]Движение!$H$5:$H$710*([1]Движение!$E$5:$E$710=A220)*([1]Движение!$G$5:$G$710="Расход"))</f>
        <v>0</v>
      </c>
      <c r="D220">
        <f t="shared" si="6"/>
        <v>4</v>
      </c>
      <c r="E220">
        <f>SUMPRODUCT([1]Октябрь!$H$3:$H$545*([1]Октябрь!$E$3:$E$545=A220)*([1]Октябрь!$G$3:$G$545="Приход"))</f>
        <v>0</v>
      </c>
      <c r="F220">
        <f>SUMPRODUCT([1]Октябрь!$H$3:$H$545*([1]Октябрь!$E$3:$E$545=A220)*([1]Октябрь!$G$3:$G$545="Расход"))</f>
        <v>0</v>
      </c>
      <c r="G220">
        <f t="shared" si="7"/>
        <v>4</v>
      </c>
      <c r="H220" s="1">
        <f>IF(ISNA(VLOOKUP(Таблица3[Наименование],Товар[],4,0)),"",VLOOKUP(Таблица3[Наименование],Товар[],4,0))</f>
        <v>0</v>
      </c>
    </row>
    <row r="221" spans="1:8" x14ac:dyDescent="0.25">
      <c r="A221" t="str">
        <f>[1]!Товар[[#This Row],[Наименование]]</f>
        <v>Трибэль спрей д.с. 1л (д/рук)</v>
      </c>
      <c r="B221">
        <f>SUMPRODUCT([1]Движение!$H$5:$H$710*([1]Движение!$E$5:$E$710=A221)*([1]Движение!$G$5:$G$710="Приход"))</f>
        <v>15</v>
      </c>
      <c r="C221">
        <f>SUMPRODUCT([1]Движение!$H$5:$H$710*([1]Движение!$E$5:$E$710=A221)*([1]Движение!$G$5:$G$710="Расход"))</f>
        <v>11</v>
      </c>
      <c r="D221">
        <f t="shared" si="6"/>
        <v>4</v>
      </c>
      <c r="E221">
        <f>SUMPRODUCT([1]Октябрь!$H$3:$H$545*([1]Октябрь!$E$3:$E$545=A221)*([1]Октябрь!$G$3:$G$545="Приход"))</f>
        <v>40</v>
      </c>
      <c r="F221">
        <f>SUMPRODUCT([1]Октябрь!$H$3:$H$545*([1]Октябрь!$E$3:$E$545=A221)*([1]Октябрь!$G$3:$G$545="Расход"))</f>
        <v>15</v>
      </c>
      <c r="G221">
        <f t="shared" si="7"/>
        <v>29</v>
      </c>
      <c r="H221" s="1">
        <f>IF(ISNA(VLOOKUP(Таблица3[Наименование],Товар[],4,0)),"",VLOOKUP(Таблица3[Наименование],Товар[],4,0))</f>
        <v>0</v>
      </c>
    </row>
    <row r="222" spans="1:8" x14ac:dyDescent="0.25">
      <c r="A222" t="str">
        <f>[1]!Товар[[#This Row],[Наименование]]</f>
        <v>Уголь активированный 250 мг №30</v>
      </c>
      <c r="B222">
        <f>SUMPRODUCT([1]Движение!$H$5:$H$710*([1]Движение!$E$5:$E$710=A222)*([1]Движение!$G$5:$G$710="Приход"))</f>
        <v>1.65</v>
      </c>
      <c r="C222">
        <f>SUMPRODUCT([1]Движение!$H$5:$H$710*([1]Движение!$E$5:$E$710=A222)*([1]Движение!$G$5:$G$710="Расход"))</f>
        <v>0</v>
      </c>
      <c r="D222">
        <f t="shared" si="6"/>
        <v>1.65</v>
      </c>
      <c r="E222">
        <f>SUMPRODUCT([1]Октябрь!$H$3:$H$545*([1]Октябрь!$E$3:$E$545=A222)*([1]Октябрь!$G$3:$G$545="Приход"))</f>
        <v>3</v>
      </c>
      <c r="F222">
        <f>SUMPRODUCT([1]Октябрь!$H$3:$H$545*([1]Октябрь!$E$3:$E$545=A222)*([1]Октябрь!$G$3:$G$545="Расход"))</f>
        <v>1.65</v>
      </c>
      <c r="G222">
        <f t="shared" si="7"/>
        <v>3</v>
      </c>
      <c r="H222" s="1">
        <f>IF(ISNA(VLOOKUP(Таблица3[Наименование],Товар[],4,0)),"",VLOOKUP(Таблица3[Наименование],Товар[],4,0))</f>
        <v>44317</v>
      </c>
    </row>
    <row r="223" spans="1:8" x14ac:dyDescent="0.25">
      <c r="A223" t="str">
        <f>[1]!Товар[[#This Row],[Наименование]]</f>
        <v>Унодез д.с. д/экс.0.1л</v>
      </c>
      <c r="B223">
        <f>SUMPRODUCT([1]Движение!$H$5:$H$710*([1]Движение!$E$5:$E$710=A223)*([1]Движение!$G$5:$G$710="Приход"))</f>
        <v>0</v>
      </c>
      <c r="C223">
        <f>SUMPRODUCT([1]Движение!$H$5:$H$710*([1]Движение!$E$5:$E$710=A223)*([1]Движение!$G$5:$G$710="Расход"))</f>
        <v>0</v>
      </c>
      <c r="D223">
        <f t="shared" si="6"/>
        <v>0</v>
      </c>
      <c r="E223">
        <f>SUMPRODUCT([1]Октябрь!$H$3:$H$545*([1]Октябрь!$E$3:$E$545=A223)*([1]Октябрь!$G$3:$G$545="Приход"))</f>
        <v>50</v>
      </c>
      <c r="F223">
        <f>SUMPRODUCT([1]Октябрь!$H$3:$H$545*([1]Октябрь!$E$3:$E$545=A223)*([1]Октябрь!$G$3:$G$545="Расход"))</f>
        <v>15</v>
      </c>
      <c r="G223">
        <f t="shared" si="7"/>
        <v>35</v>
      </c>
      <c r="H223" s="1">
        <f>IF(ISNA(VLOOKUP(Таблица3[Наименование],Товар[],4,0)),"",VLOOKUP(Таблица3[Наименование],Товар[],4,0))</f>
        <v>0</v>
      </c>
    </row>
    <row r="224" spans="1:8" x14ac:dyDescent="0.25">
      <c r="A224" t="str">
        <f>[1]!Товар[[#This Row],[Наименование]]</f>
        <v>Устройство дозирующее локтевое</v>
      </c>
      <c r="B224">
        <f>SUMPRODUCT([1]Движение!$H$5:$H$710*([1]Движение!$E$5:$E$710=A224)*([1]Движение!$G$5:$G$710="Приход"))</f>
        <v>0</v>
      </c>
      <c r="C224">
        <f>SUMPRODUCT([1]Движение!$H$5:$H$710*([1]Движение!$E$5:$E$710=A224)*([1]Движение!$G$5:$G$710="Расход"))</f>
        <v>2</v>
      </c>
      <c r="D224">
        <f t="shared" si="6"/>
        <v>-2</v>
      </c>
      <c r="E224">
        <f>SUMPRODUCT([1]Октябрь!$H$3:$H$545*([1]Октябрь!$E$3:$E$545=A224)*([1]Октябрь!$G$3:$G$545="Приход"))</f>
        <v>0</v>
      </c>
      <c r="F224">
        <f>SUMPRODUCT([1]Октябрь!$H$3:$H$545*([1]Октябрь!$E$3:$E$545=A224)*([1]Октябрь!$G$3:$G$545="Расход"))</f>
        <v>0</v>
      </c>
      <c r="G224">
        <f t="shared" si="7"/>
        <v>-2</v>
      </c>
      <c r="H224" s="1">
        <f>IF(ISNA(VLOOKUP(Таблица3[Наименование],Товар[],4,0)),"",VLOOKUP(Таблица3[Наименование],Товар[],4,0))</f>
        <v>0</v>
      </c>
    </row>
    <row r="225" spans="1:8" x14ac:dyDescent="0.25">
      <c r="A225" t="str">
        <f>[1]!Товар[[#This Row],[Наименование]]</f>
        <v>Фартук хир.однораз.125*85</v>
      </c>
      <c r="B225">
        <f>SUMPRODUCT([1]Движение!$H$5:$H$710*([1]Движение!$E$5:$E$710=A225)*([1]Движение!$G$5:$G$710="Приход"))</f>
        <v>63</v>
      </c>
      <c r="C225">
        <f>SUMPRODUCT([1]Движение!$H$5:$H$710*([1]Движение!$E$5:$E$710=A225)*([1]Движение!$G$5:$G$710="Расход"))</f>
        <v>0</v>
      </c>
      <c r="D225">
        <f t="shared" si="6"/>
        <v>63</v>
      </c>
      <c r="E225">
        <f>SUMPRODUCT([1]Октябрь!$H$3:$H$545*([1]Октябрь!$E$3:$E$545=A225)*([1]Октябрь!$G$3:$G$545="Приход"))</f>
        <v>0</v>
      </c>
      <c r="F225">
        <f>SUMPRODUCT([1]Октябрь!$H$3:$H$545*([1]Октябрь!$E$3:$E$545=A225)*([1]Октябрь!$G$3:$G$545="Расход"))</f>
        <v>0</v>
      </c>
      <c r="G225">
        <f t="shared" si="7"/>
        <v>63</v>
      </c>
      <c r="H225" s="1">
        <f>IF(ISNA(VLOOKUP(Таблица3[Наименование],Товар[],4,0)),"",VLOOKUP(Таблица3[Наименование],Товар[],4,0))</f>
        <v>0</v>
      </c>
    </row>
    <row r="226" spans="1:8" x14ac:dyDescent="0.25">
      <c r="A226" t="str">
        <f>[1]!Товар[[#This Row],[Наименование]]</f>
        <v>Фильтр к коробке КСКФ-6</v>
      </c>
      <c r="B226">
        <f>SUMPRODUCT([1]Движение!$H$5:$H$710*([1]Движение!$E$5:$E$710=A226)*([1]Движение!$G$5:$G$710="Приход"))</f>
        <v>10</v>
      </c>
      <c r="C226">
        <f>SUMPRODUCT([1]Движение!$H$5:$H$710*([1]Движение!$E$5:$E$710=A226)*([1]Движение!$G$5:$G$710="Расход"))</f>
        <v>0</v>
      </c>
      <c r="D226">
        <f t="shared" si="6"/>
        <v>10</v>
      </c>
      <c r="E226">
        <f>SUMPRODUCT([1]Октябрь!$H$3:$H$545*([1]Октябрь!$E$3:$E$545=A226)*([1]Октябрь!$G$3:$G$545="Приход"))</f>
        <v>0</v>
      </c>
      <c r="F226">
        <f>SUMPRODUCT([1]Октябрь!$H$3:$H$545*([1]Октябрь!$E$3:$E$545=A226)*([1]Октябрь!$G$3:$G$545="Расход"))</f>
        <v>0</v>
      </c>
      <c r="G226">
        <f t="shared" si="7"/>
        <v>10</v>
      </c>
      <c r="H226" s="1">
        <f>IF(ISNA(VLOOKUP(Таблица3[Наименование],Товар[],4,0)),"",VLOOKUP(Таблица3[Наименование],Товар[],4,0))</f>
        <v>0</v>
      </c>
    </row>
    <row r="227" spans="1:8" x14ac:dyDescent="0.25">
      <c r="A227" t="str">
        <f>[1]!Товар[[#This Row],[Наименование]]</f>
        <v>Фильтр к коробке КСФС-9</v>
      </c>
      <c r="B227">
        <f>SUMPRODUCT([1]Движение!$H$5:$H$710*([1]Движение!$E$5:$E$710=A227)*([1]Движение!$G$5:$G$710="Приход"))</f>
        <v>4</v>
      </c>
      <c r="C227">
        <f>SUMPRODUCT([1]Движение!$H$5:$H$710*([1]Движение!$E$5:$E$710=A227)*([1]Движение!$G$5:$G$710="Расход"))</f>
        <v>0</v>
      </c>
      <c r="D227">
        <f t="shared" si="6"/>
        <v>4</v>
      </c>
      <c r="E227">
        <f>SUMPRODUCT([1]Октябрь!$H$3:$H$545*([1]Октябрь!$E$3:$E$545=A227)*([1]Октябрь!$G$3:$G$545="Приход"))</f>
        <v>0</v>
      </c>
      <c r="F227">
        <f>SUMPRODUCT([1]Октябрь!$H$3:$H$545*([1]Октябрь!$E$3:$E$545=A227)*([1]Октябрь!$G$3:$G$545="Расход"))</f>
        <v>0</v>
      </c>
      <c r="G227">
        <f t="shared" si="7"/>
        <v>4</v>
      </c>
      <c r="H227" s="1">
        <f>IF(ISNA(VLOOKUP(Таблица3[Наименование],Товар[],4,0)),"",VLOOKUP(Таблица3[Наименование],Товар[],4,0))</f>
        <v>0</v>
      </c>
    </row>
    <row r="228" spans="1:8" x14ac:dyDescent="0.25">
      <c r="A228" t="str">
        <f>[1]!Товар[[#This Row],[Наименование]]</f>
        <v>Формалин р-р 10%-10мл</v>
      </c>
      <c r="B228">
        <f>SUMPRODUCT([1]Движение!$H$5:$H$710*([1]Движение!$E$5:$E$710=A228)*([1]Движение!$G$5:$G$710="Приход"))</f>
        <v>0</v>
      </c>
      <c r="C228">
        <f>SUMPRODUCT([1]Движение!$H$5:$H$710*([1]Движение!$E$5:$E$710=A228)*([1]Движение!$G$5:$G$710="Расход"))</f>
        <v>0</v>
      </c>
      <c r="D228">
        <f t="shared" si="6"/>
        <v>0</v>
      </c>
      <c r="E228">
        <f>SUMPRODUCT([1]Октябрь!$H$3:$H$545*([1]Октябрь!$E$3:$E$545=A228)*([1]Октябрь!$G$3:$G$545="Приход"))</f>
        <v>0</v>
      </c>
      <c r="F228">
        <f>SUMPRODUCT([1]Октябрь!$H$3:$H$545*([1]Октябрь!$E$3:$E$545=A228)*([1]Октябрь!$G$3:$G$545="Расход"))</f>
        <v>0</v>
      </c>
      <c r="G228">
        <f t="shared" si="7"/>
        <v>0</v>
      </c>
      <c r="H228" s="1">
        <f>IF(ISNA(VLOOKUP(Таблица3[Наименование],Товар[],4,0)),"",VLOOKUP(Таблица3[Наименование],Товар[],4,0))</f>
        <v>0</v>
      </c>
    </row>
    <row r="229" spans="1:8" x14ac:dyDescent="0.25">
      <c r="A229" t="str">
        <f>[1]!Товар[[#This Row],[Наименование]]</f>
        <v>Фурацилин таб. 20 мг №10</v>
      </c>
      <c r="B229">
        <f>SUMPRODUCT([1]Движение!$H$5:$H$710*([1]Движение!$E$5:$E$710=A229)*([1]Движение!$G$5:$G$710="Приход"))</f>
        <v>0</v>
      </c>
      <c r="C229">
        <f>SUMPRODUCT([1]Движение!$H$5:$H$710*([1]Движение!$E$5:$E$710=A229)*([1]Движение!$G$5:$G$710="Расход"))</f>
        <v>0</v>
      </c>
      <c r="D229">
        <f t="shared" si="6"/>
        <v>0</v>
      </c>
      <c r="E229">
        <f>SUMPRODUCT([1]Октябрь!$H$3:$H$545*([1]Октябрь!$E$3:$E$545=A229)*([1]Октябрь!$G$3:$G$545="Приход"))</f>
        <v>4</v>
      </c>
      <c r="F229">
        <f>SUMPRODUCT([1]Октябрь!$H$3:$H$545*([1]Октябрь!$E$3:$E$545=A229)*([1]Октябрь!$G$3:$G$545="Расход"))</f>
        <v>0</v>
      </c>
      <c r="G229">
        <f t="shared" si="7"/>
        <v>4</v>
      </c>
      <c r="H229" s="1">
        <f>IF(ISNA(VLOOKUP(Таблица3[Наименование],Товар[],4,0)),"",VLOOKUP(Таблица3[Наименование],Товар[],4,0))</f>
        <v>0</v>
      </c>
    </row>
    <row r="230" spans="1:8" x14ac:dyDescent="0.25">
      <c r="A230" t="str">
        <f>[1]!Товар[[#This Row],[Наименование]]</f>
        <v>Фурацилин р-р 0.2 мг/мл-100 мл</v>
      </c>
      <c r="B230">
        <f>SUMPRODUCT([1]Движение!$H$5:$H$710*([1]Движение!$E$5:$E$710=A230)*([1]Движение!$G$5:$G$710="Приход"))</f>
        <v>0</v>
      </c>
      <c r="C230">
        <f>SUMPRODUCT([1]Движение!$H$5:$H$710*([1]Движение!$E$5:$E$710=A230)*([1]Движение!$G$5:$G$710="Расход"))</f>
        <v>0</v>
      </c>
      <c r="D230">
        <f t="shared" si="6"/>
        <v>0</v>
      </c>
      <c r="E230">
        <f>SUMPRODUCT([1]Октябрь!$H$3:$H$545*([1]Октябрь!$E$3:$E$545=A230)*([1]Октябрь!$G$3:$G$545="Приход"))</f>
        <v>0</v>
      </c>
      <c r="F230">
        <f>SUMPRODUCT([1]Октябрь!$H$3:$H$545*([1]Октябрь!$E$3:$E$545=A230)*([1]Октябрь!$G$3:$G$545="Расход"))</f>
        <v>0</v>
      </c>
      <c r="G230">
        <f t="shared" si="7"/>
        <v>0</v>
      </c>
      <c r="H230" s="1">
        <f>IF(ISNA(VLOOKUP(Таблица3[Наименование],Товар[],4,0)),"",VLOOKUP(Таблица3[Наименование],Товар[],4,0))</f>
        <v>0</v>
      </c>
    </row>
    <row r="231" spans="1:8" x14ac:dyDescent="0.25">
      <c r="A231" t="str">
        <f>[1]!Товар[[#This Row],[Наименование]]</f>
        <v>Фуросемид р-р 10 мг/мл-1,0</v>
      </c>
      <c r="B231">
        <f>SUMPRODUCT([1]Движение!$H$5:$H$710*([1]Движение!$E$5:$E$710=A231)*([1]Движение!$G$5:$G$710="Приход"))</f>
        <v>2.2999999999999998</v>
      </c>
      <c r="C231">
        <f>SUMPRODUCT([1]Движение!$H$5:$H$710*([1]Движение!$E$5:$E$710=A231)*([1]Движение!$G$5:$G$710="Расход"))</f>
        <v>0</v>
      </c>
      <c r="D231">
        <f t="shared" si="6"/>
        <v>2.2999999999999998</v>
      </c>
      <c r="E231">
        <f>SUMPRODUCT([1]Октябрь!$H$3:$H$545*([1]Октябрь!$E$3:$E$545=A231)*([1]Октябрь!$G$3:$G$545="Приход"))</f>
        <v>0</v>
      </c>
      <c r="F231">
        <f>SUMPRODUCT([1]Октябрь!$H$3:$H$545*([1]Октябрь!$E$3:$E$545=A231)*([1]Октябрь!$G$3:$G$545="Расход"))</f>
        <v>0</v>
      </c>
      <c r="G231">
        <f t="shared" si="7"/>
        <v>2.2999999999999998</v>
      </c>
      <c r="H231" s="1">
        <f>IF(ISNA(VLOOKUP(Таблица3[Наименование],Товар[],4,0)),"",VLOOKUP(Таблица3[Наименование],Товар[],4,0))</f>
        <v>0</v>
      </c>
    </row>
    <row r="232" spans="1:8" x14ac:dyDescent="0.25">
      <c r="A232" t="str">
        <f>[1]!Товар[[#This Row],[Наименование]]</f>
        <v>Хлоргексидина  0.5 мг/мл-100 мл</v>
      </c>
      <c r="B232">
        <f>SUMPRODUCT([1]Движение!$H$5:$H$710*([1]Движение!$E$5:$E$710=A232)*([1]Движение!$G$5:$G$710="Приход"))</f>
        <v>25</v>
      </c>
      <c r="C232">
        <f>SUMPRODUCT([1]Движение!$H$5:$H$710*([1]Движение!$E$5:$E$710=A232)*([1]Движение!$G$5:$G$710="Расход"))</f>
        <v>10</v>
      </c>
      <c r="D232">
        <f t="shared" si="6"/>
        <v>15</v>
      </c>
      <c r="E232">
        <f>SUMPRODUCT([1]Октябрь!$H$3:$H$545*([1]Октябрь!$E$3:$E$545=A232)*([1]Октябрь!$G$3:$G$545="Приход"))</f>
        <v>0</v>
      </c>
      <c r="F232">
        <f>SUMPRODUCT([1]Октябрь!$H$3:$H$545*([1]Октябрь!$E$3:$E$545=A232)*([1]Октябрь!$G$3:$G$545="Расход"))</f>
        <v>5</v>
      </c>
      <c r="G232">
        <f t="shared" si="7"/>
        <v>10</v>
      </c>
      <c r="H232" s="1">
        <f>IF(ISNA(VLOOKUP(Таблица3[Наименование],Товар[],4,0)),"",VLOOKUP(Таблица3[Наименование],Товар[],4,0))</f>
        <v>0</v>
      </c>
    </row>
    <row r="233" spans="1:8" x14ac:dyDescent="0.25">
      <c r="A233" t="str">
        <f>[1]!Товар[[#This Row],[Наименование]]</f>
        <v>Хлоропирамин р-р 20 мг/мл-1.0</v>
      </c>
      <c r="B233">
        <f>SUMPRODUCT([1]Движение!$H$5:$H$710*([1]Движение!$E$5:$E$710=A233)*([1]Движение!$G$5:$G$710="Приход"))</f>
        <v>8</v>
      </c>
      <c r="C233">
        <f>SUMPRODUCT([1]Движение!$H$5:$H$710*([1]Движение!$E$5:$E$710=A233)*([1]Движение!$G$5:$G$710="Расход"))</f>
        <v>0</v>
      </c>
      <c r="D233">
        <f t="shared" si="6"/>
        <v>8</v>
      </c>
      <c r="E233">
        <f>SUMPRODUCT([1]Октябрь!$H$3:$H$545*([1]Октябрь!$E$3:$E$545=A233)*([1]Октябрь!$G$3:$G$545="Приход"))</f>
        <v>0</v>
      </c>
      <c r="F233">
        <f>SUMPRODUCT([1]Октябрь!$H$3:$H$545*([1]Октябрь!$E$3:$E$545=A233)*([1]Октябрь!$G$3:$G$545="Расход"))</f>
        <v>1</v>
      </c>
      <c r="G233">
        <f t="shared" si="7"/>
        <v>7</v>
      </c>
      <c r="H233" s="1">
        <f>IF(ISNA(VLOOKUP(Таблица3[Наименование],Товар[],4,0)),"",VLOOKUP(Таблица3[Наименование],Товар[],4,0))</f>
        <v>0</v>
      </c>
    </row>
    <row r="234" spans="1:8" x14ac:dyDescent="0.25">
      <c r="A234" t="str">
        <f>[1]!Товар[[#This Row],[Наименование]]</f>
        <v>Цефтриаксон пор.д/инъекц.1000мг</v>
      </c>
      <c r="B234">
        <f>SUMPRODUCT([1]Движение!$H$5:$H$710*([1]Движение!$E$5:$E$710=A234)*([1]Движение!$G$5:$G$710="Приход"))</f>
        <v>2</v>
      </c>
      <c r="C234">
        <f>SUMPRODUCT([1]Движение!$H$5:$H$710*([1]Движение!$E$5:$E$710=A234)*([1]Движение!$G$5:$G$710="Расход"))</f>
        <v>0</v>
      </c>
      <c r="D234">
        <f t="shared" si="6"/>
        <v>2</v>
      </c>
      <c r="E234">
        <f>SUMPRODUCT([1]Октябрь!$H$3:$H$545*([1]Октябрь!$E$3:$E$545=A234)*([1]Октябрь!$G$3:$G$545="Приход"))</f>
        <v>0</v>
      </c>
      <c r="F234">
        <f>SUMPRODUCT([1]Октябрь!$H$3:$H$545*([1]Октябрь!$E$3:$E$545=A234)*([1]Октябрь!$G$3:$G$545="Расход"))</f>
        <v>0</v>
      </c>
      <c r="G234">
        <f t="shared" si="7"/>
        <v>2</v>
      </c>
      <c r="H234" s="1">
        <f>IF(ISNA(VLOOKUP(Таблица3[Наименование],Товар[],4,0)),"",VLOOKUP(Таблица3[Наименование],Товар[],4,0))</f>
        <v>0</v>
      </c>
    </row>
    <row r="235" spans="1:8" x14ac:dyDescent="0.25">
      <c r="A235" t="str">
        <f>[1]!Товар[[#This Row],[Наименование]]</f>
        <v>Цитоклин-лайт д.с.экстр.0.75</v>
      </c>
      <c r="B235">
        <f>SUMPRODUCT([1]Движение!$H$5:$H$710*([1]Движение!$E$5:$E$710=A235)*([1]Движение!$G$5:$G$710="Приход"))</f>
        <v>0</v>
      </c>
      <c r="C235">
        <f>SUMPRODUCT([1]Движение!$H$5:$H$710*([1]Движение!$E$5:$E$710=A235)*([1]Движение!$G$5:$G$710="Расход"))</f>
        <v>0</v>
      </c>
      <c r="D235">
        <f t="shared" si="6"/>
        <v>0</v>
      </c>
      <c r="E235">
        <f>SUMPRODUCT([1]Октябрь!$H$3:$H$545*([1]Октябрь!$E$3:$E$545=A235)*([1]Октябрь!$G$3:$G$545="Приход"))</f>
        <v>0</v>
      </c>
      <c r="F235">
        <f>SUMPRODUCT([1]Октябрь!$H$3:$H$545*([1]Октябрь!$E$3:$E$545=A235)*([1]Октябрь!$G$3:$G$545="Расход"))</f>
        <v>0</v>
      </c>
      <c r="G235">
        <f t="shared" si="7"/>
        <v>0</v>
      </c>
      <c r="H235" s="1">
        <f>IF(ISNA(VLOOKUP(Таблица3[Наименование],Товар[],4,0)),"",VLOOKUP(Таблица3[Наименование],Товар[],4,0))</f>
        <v>0</v>
      </c>
    </row>
    <row r="236" spans="1:8" x14ac:dyDescent="0.25">
      <c r="A236" t="str">
        <f>[1]!Товар[[#This Row],[Наименование]]</f>
        <v>Цитрамон таблетки №6</v>
      </c>
      <c r="B236">
        <f>SUMPRODUCT([1]Движение!$H$5:$H$710*([1]Движение!$E$5:$E$710=A236)*([1]Движение!$G$5:$G$710="Приход"))</f>
        <v>54</v>
      </c>
      <c r="C236">
        <f>SUMPRODUCT([1]Движение!$H$5:$H$710*([1]Движение!$E$5:$E$710=A236)*([1]Движение!$G$5:$G$710="Расход"))</f>
        <v>0</v>
      </c>
      <c r="D236">
        <f t="shared" si="6"/>
        <v>54</v>
      </c>
      <c r="E236">
        <f>SUMPRODUCT([1]Октябрь!$H$3:$H$545*([1]Октябрь!$E$3:$E$545=A236)*([1]Октябрь!$G$3:$G$545="Приход"))</f>
        <v>0</v>
      </c>
      <c r="F236">
        <f>SUMPRODUCT([1]Октябрь!$H$3:$H$545*([1]Октябрь!$E$3:$E$545=A236)*([1]Октябрь!$G$3:$G$545="Расход"))</f>
        <v>0</v>
      </c>
      <c r="G236">
        <f t="shared" si="7"/>
        <v>54</v>
      </c>
      <c r="H236" s="1">
        <f>IF(ISNA(VLOOKUP(Таблица3[Наименование],Товар[],4,0)),"",VLOOKUP(Таблица3[Наименование],Товар[],4,0))</f>
        <v>0</v>
      </c>
    </row>
    <row r="237" spans="1:8" x14ac:dyDescent="0.25">
      <c r="A237" t="str">
        <f>[1]!Товар[[#This Row],[Наименование]]</f>
        <v>Шапочка-колпак стерил.</v>
      </c>
      <c r="B237">
        <f>SUMPRODUCT([1]Движение!$H$5:$H$710*([1]Движение!$E$5:$E$710=A237)*([1]Движение!$G$5:$G$710="Приход"))</f>
        <v>81</v>
      </c>
      <c r="C237">
        <f>SUMPRODUCT([1]Движение!$H$5:$H$710*([1]Движение!$E$5:$E$710=A237)*([1]Движение!$G$5:$G$710="Расход"))</f>
        <v>20</v>
      </c>
      <c r="D237">
        <f t="shared" si="6"/>
        <v>61</v>
      </c>
      <c r="E237">
        <f>SUMPRODUCT([1]Октябрь!$H$3:$H$545*([1]Октябрь!$E$3:$E$545=A237)*([1]Октябрь!$G$3:$G$545="Приход"))</f>
        <v>0</v>
      </c>
      <c r="F237">
        <f>SUMPRODUCT([1]Октябрь!$H$3:$H$545*([1]Октябрь!$E$3:$E$545=A237)*([1]Октябрь!$G$3:$G$545="Расход"))</f>
        <v>12</v>
      </c>
      <c r="G237">
        <f t="shared" si="7"/>
        <v>49</v>
      </c>
      <c r="H237" s="1">
        <f>IF(ISNA(VLOOKUP(Таблица3[Наименование],Товар[],4,0)),"",VLOOKUP(Таблица3[Наименование],Товар[],4,0))</f>
        <v>0</v>
      </c>
    </row>
    <row r="238" spans="1:8" x14ac:dyDescent="0.25">
      <c r="A238" t="str">
        <f>[1]!Товар[[#This Row],[Наименование]]</f>
        <v>Шапочка-колпак н/стер. на завязках</v>
      </c>
      <c r="B238">
        <f>SUMPRODUCT([1]Движение!$H$5:$H$710*([1]Движение!$E$5:$E$710=A238)*([1]Движение!$G$5:$G$710="Приход"))</f>
        <v>70</v>
      </c>
      <c r="C238">
        <f>SUMPRODUCT([1]Движение!$H$5:$H$710*([1]Движение!$E$5:$E$710=A238)*([1]Движение!$G$5:$G$710="Расход"))</f>
        <v>20</v>
      </c>
      <c r="D238">
        <f t="shared" si="6"/>
        <v>50</v>
      </c>
      <c r="E238">
        <f>SUMPRODUCT([1]Октябрь!$H$3:$H$545*([1]Октябрь!$E$3:$E$545=A238)*([1]Октябрь!$G$3:$G$545="Приход"))</f>
        <v>0</v>
      </c>
      <c r="F238">
        <f>SUMPRODUCT([1]Октябрь!$H$3:$H$545*([1]Октябрь!$E$3:$E$545=A238)*([1]Октябрь!$G$3:$G$545="Расход"))</f>
        <v>0</v>
      </c>
      <c r="G238">
        <f t="shared" si="7"/>
        <v>50</v>
      </c>
      <c r="H238" s="1">
        <f>IF(ISNA(VLOOKUP(Таблица3[Наименование],Товар[],4,0)),"",VLOOKUP(Таблица3[Наименование],Товар[],4,0))</f>
        <v>0</v>
      </c>
    </row>
    <row r="239" spans="1:8" x14ac:dyDescent="0.25">
      <c r="A239" t="str">
        <f>[1]!Товар[[#This Row],[Наименование]]</f>
        <v>Шапочка-шарлотта (берет) ст. уп/100</v>
      </c>
      <c r="B239">
        <f>SUMPRODUCT([1]Движение!$H$5:$H$710*([1]Движение!$E$5:$E$710=A239)*([1]Движение!$G$5:$G$710="Приход"))</f>
        <v>120</v>
      </c>
      <c r="C239">
        <f>SUMPRODUCT([1]Движение!$H$5:$H$710*([1]Движение!$E$5:$E$710=A239)*([1]Движение!$G$5:$G$710="Расход"))</f>
        <v>32</v>
      </c>
      <c r="D239">
        <f t="shared" si="6"/>
        <v>88</v>
      </c>
      <c r="E239">
        <f>SUMPRODUCT([1]Октябрь!$H$3:$H$545*([1]Октябрь!$E$3:$E$545=A239)*([1]Октябрь!$G$3:$G$545="Приход"))</f>
        <v>0</v>
      </c>
      <c r="F239">
        <f>SUMPRODUCT([1]Октябрь!$H$3:$H$545*([1]Октябрь!$E$3:$E$545=A239)*([1]Октябрь!$G$3:$G$545="Расход"))</f>
        <v>0</v>
      </c>
      <c r="G239">
        <f t="shared" si="7"/>
        <v>88</v>
      </c>
      <c r="H239" s="1">
        <f>IF(ISNA(VLOOKUP(Таблица3[Наименование],Товар[],4,0)),"",VLOOKUP(Таблица3[Наименование],Товар[],4,0))</f>
        <v>0</v>
      </c>
    </row>
    <row r="240" spans="1:8" x14ac:dyDescent="0.25">
      <c r="A240" t="str">
        <f>[1]!Товар[[#This Row],[Наименование]]</f>
        <v>Шпатели мед. дерев. однораз. уп/85 шт</v>
      </c>
      <c r="B240">
        <f>SUMPRODUCT([1]Движение!$H$5:$H$710*([1]Движение!$E$5:$E$710=A240)*([1]Движение!$G$5:$G$710="Приход"))</f>
        <v>3150</v>
      </c>
      <c r="C240">
        <f>SUMPRODUCT([1]Движение!$H$5:$H$710*([1]Движение!$E$5:$E$710=A240)*([1]Движение!$G$5:$G$710="Расход"))</f>
        <v>1105</v>
      </c>
      <c r="D240">
        <f t="shared" si="6"/>
        <v>2045</v>
      </c>
      <c r="E240">
        <f>SUMPRODUCT([1]Октябрь!$H$3:$H$545*([1]Октябрь!$E$3:$E$545=A240)*([1]Октябрь!$G$3:$G$545="Приход"))</f>
        <v>0</v>
      </c>
      <c r="F240">
        <f>SUMPRODUCT([1]Октябрь!$H$3:$H$545*([1]Октябрь!$E$3:$E$545=A240)*([1]Октябрь!$G$3:$G$545="Расход"))</f>
        <v>1445</v>
      </c>
      <c r="G240">
        <f t="shared" si="7"/>
        <v>600</v>
      </c>
      <c r="H240" s="1">
        <f>IF(ISNA(VLOOKUP(Таблица3[Наименование],Товар[],4,0)),"",VLOOKUP(Таблица3[Наименование],Товар[],4,0))</f>
        <v>0</v>
      </c>
    </row>
    <row r="241" spans="1:8" x14ac:dyDescent="0.25">
      <c r="A241" t="str">
        <f>[1]!Товар[[#This Row],[Наименование]]</f>
        <v>Шпатели мед. дерев. однораз. уп/100 шт</v>
      </c>
      <c r="B241">
        <f>SUMPRODUCT([1]Движение!$H$5:$H$710*([1]Движение!$E$5:$E$710=A241)*([1]Движение!$G$5:$G$710="Приход"))</f>
        <v>4500</v>
      </c>
      <c r="C241">
        <f>SUMPRODUCT([1]Движение!$H$5:$H$710*([1]Движение!$E$5:$E$710=A241)*([1]Движение!$G$5:$G$710="Расход"))</f>
        <v>0</v>
      </c>
      <c r="D241">
        <f t="shared" si="6"/>
        <v>4500</v>
      </c>
      <c r="E241">
        <f>SUMPRODUCT([1]Октябрь!$H$3:$H$545*([1]Октябрь!$E$3:$E$545=A241)*([1]Октябрь!$G$3:$G$545="Приход"))</f>
        <v>0</v>
      </c>
      <c r="F241">
        <f>SUMPRODUCT([1]Октябрь!$H$3:$H$545*([1]Октябрь!$E$3:$E$545=A241)*([1]Октябрь!$G$3:$G$545="Расход"))</f>
        <v>201</v>
      </c>
      <c r="G241">
        <f t="shared" si="7"/>
        <v>4299</v>
      </c>
      <c r="H241" s="1">
        <f>IF(ISNA(VLOOKUP(Таблица3[Наименование],Товар[],4,0)),"",VLOOKUP(Таблица3[Наименование],Товар[],4,0))</f>
        <v>0</v>
      </c>
    </row>
    <row r="242" spans="1:8" x14ac:dyDescent="0.25">
      <c r="A242" t="str">
        <f>[1]!Товар[[#This Row],[Наименование]]</f>
        <v>Шприцы инъек. трех.туб. 1А "Луер"</v>
      </c>
      <c r="B242">
        <f>SUMPRODUCT([1]Движение!$H$5:$H$710*([1]Движение!$E$5:$E$710=A242)*([1]Движение!$G$5:$G$710="Приход"))</f>
        <v>9900</v>
      </c>
      <c r="C242">
        <f>SUMPRODUCT([1]Движение!$H$5:$H$710*([1]Движение!$E$5:$E$710=A242)*([1]Движение!$G$5:$G$710="Расход"))</f>
        <v>2000</v>
      </c>
      <c r="D242">
        <f t="shared" si="6"/>
        <v>7900</v>
      </c>
      <c r="E242">
        <f>SUMPRODUCT([1]Октябрь!$H$3:$H$545*([1]Октябрь!$E$3:$E$545=A242)*([1]Октябрь!$G$3:$G$545="Приход"))</f>
        <v>0</v>
      </c>
      <c r="F242">
        <f>SUMPRODUCT([1]Октябрь!$H$3:$H$545*([1]Октябрь!$E$3:$E$545=A242)*([1]Октябрь!$G$3:$G$545="Расход"))</f>
        <v>2000</v>
      </c>
      <c r="G242">
        <f t="shared" si="7"/>
        <v>5900</v>
      </c>
      <c r="H242" s="1">
        <f>IF(ISNA(VLOOKUP(Таблица3[Наименование],Товар[],4,0)),"",VLOOKUP(Таблица3[Наименование],Товар[],4,0))</f>
        <v>0</v>
      </c>
    </row>
    <row r="243" spans="1:8" x14ac:dyDescent="0.25">
      <c r="A243" t="str">
        <f>[1]!Товар[[#This Row],[Наименование]]</f>
        <v>Шприцы инъекц. однор. 10Б "Луер"</v>
      </c>
      <c r="B243">
        <f>SUMPRODUCT([1]Движение!$H$5:$H$710*([1]Движение!$E$5:$E$710=A243)*([1]Движение!$G$5:$G$710="Приход"))</f>
        <v>620</v>
      </c>
      <c r="C243">
        <f>SUMPRODUCT([1]Движение!$H$5:$H$710*([1]Движение!$E$5:$E$710=A243)*([1]Движение!$G$5:$G$710="Расход"))</f>
        <v>160</v>
      </c>
      <c r="D243">
        <f t="shared" si="6"/>
        <v>460</v>
      </c>
      <c r="E243">
        <f>SUMPRODUCT([1]Октябрь!$H$3:$H$545*([1]Октябрь!$E$3:$E$545=A243)*([1]Октябрь!$G$3:$G$545="Приход"))</f>
        <v>0</v>
      </c>
      <c r="F243">
        <f>SUMPRODUCT([1]Октябрь!$H$3:$H$545*([1]Октябрь!$E$3:$E$545=A243)*([1]Октябрь!$G$3:$G$545="Расход"))</f>
        <v>16</v>
      </c>
      <c r="G243">
        <f t="shared" si="7"/>
        <v>444</v>
      </c>
      <c r="H243" s="1">
        <f>IF(ISNA(VLOOKUP(Таблица3[Наименование],Товар[],4,0)),"",VLOOKUP(Таблица3[Наименование],Товар[],4,0))</f>
        <v>0</v>
      </c>
    </row>
    <row r="244" spans="1:8" x14ac:dyDescent="0.25">
      <c r="A244" t="str">
        <f>[1]!Товар[[#This Row],[Наименование]]</f>
        <v>Шприцы инъекц. однор. 20Б "Луер"</v>
      </c>
      <c r="B244">
        <f>SUMPRODUCT([1]Движение!$H$5:$H$710*([1]Движение!$E$5:$E$710=A244)*([1]Движение!$G$5:$G$710="Приход"))</f>
        <v>210</v>
      </c>
      <c r="C244">
        <f>SUMPRODUCT([1]Движение!$H$5:$H$710*([1]Движение!$E$5:$E$710=A244)*([1]Движение!$G$5:$G$710="Расход"))</f>
        <v>0</v>
      </c>
      <c r="D244">
        <f t="shared" si="6"/>
        <v>210</v>
      </c>
      <c r="E244">
        <f>SUMPRODUCT([1]Октябрь!$H$3:$H$545*([1]Октябрь!$E$3:$E$545=A244)*([1]Октябрь!$G$3:$G$545="Приход"))</f>
        <v>0</v>
      </c>
      <c r="F244">
        <f>SUMPRODUCT([1]Октябрь!$H$3:$H$545*([1]Октябрь!$E$3:$E$545=A244)*([1]Октябрь!$G$3:$G$545="Расход"))</f>
        <v>0</v>
      </c>
      <c r="G244">
        <f t="shared" si="7"/>
        <v>210</v>
      </c>
      <c r="H244" s="1">
        <f>IF(ISNA(VLOOKUP(Таблица3[Наименование],Товар[],4,0)),"",VLOOKUP(Таблица3[Наименование],Товар[],4,0))</f>
        <v>0</v>
      </c>
    </row>
    <row r="245" spans="1:8" x14ac:dyDescent="0.25">
      <c r="A245" t="str">
        <f>[1]!Товар[[#This Row],[Наименование]]</f>
        <v>Шприцы инъекц. однор. 2А "Луер"</v>
      </c>
      <c r="B245">
        <f>SUMPRODUCT([1]Движение!$H$5:$H$710*([1]Движение!$E$5:$E$710=A245)*([1]Движение!$G$5:$G$710="Приход"))</f>
        <v>5400</v>
      </c>
      <c r="C245">
        <f>SUMPRODUCT([1]Движение!$H$5:$H$710*([1]Движение!$E$5:$E$710=A245)*([1]Движение!$G$5:$G$710="Расход"))</f>
        <v>100</v>
      </c>
      <c r="D245">
        <f t="shared" si="6"/>
        <v>5300</v>
      </c>
      <c r="E245">
        <f>SUMPRODUCT([1]Октябрь!$H$3:$H$545*([1]Октябрь!$E$3:$E$545=A245)*([1]Октябрь!$G$3:$G$545="Приход"))</f>
        <v>0</v>
      </c>
      <c r="F245">
        <f>SUMPRODUCT([1]Октябрь!$H$3:$H$545*([1]Октябрь!$E$3:$E$545=A245)*([1]Октябрь!$G$3:$G$545="Расход"))</f>
        <v>500</v>
      </c>
      <c r="G245">
        <f t="shared" si="7"/>
        <v>4800</v>
      </c>
      <c r="H245" s="1">
        <f>IF(ISNA(VLOOKUP(Таблица3[Наименование],Товар[],4,0)),"",VLOOKUP(Таблица3[Наименование],Товар[],4,0))</f>
        <v>0</v>
      </c>
    </row>
    <row r="246" spans="1:8" x14ac:dyDescent="0.25">
      <c r="A246" t="str">
        <f>[1]!Товар[[#This Row],[Наименование]]</f>
        <v>Шприцы инъекц. однор. 5Б "Луер"</v>
      </c>
      <c r="B246">
        <f>SUMPRODUCT([1]Движение!$H$5:$H$710*([1]Движение!$E$5:$E$710=A246)*([1]Движение!$G$5:$G$710="Приход"))</f>
        <v>1050</v>
      </c>
      <c r="C246">
        <f>SUMPRODUCT([1]Движение!$H$5:$H$710*([1]Движение!$E$5:$E$710=A246)*([1]Движение!$G$5:$G$710="Расход"))</f>
        <v>230</v>
      </c>
      <c r="D246">
        <f t="shared" si="6"/>
        <v>820</v>
      </c>
      <c r="E246">
        <f>SUMPRODUCT([1]Октябрь!$H$3:$H$545*([1]Октябрь!$E$3:$E$545=A246)*([1]Октябрь!$G$3:$G$545="Приход"))</f>
        <v>0</v>
      </c>
      <c r="F246">
        <f>SUMPRODUCT([1]Октябрь!$H$3:$H$545*([1]Октябрь!$E$3:$E$545=A246)*([1]Октябрь!$G$3:$G$545="Расход"))</f>
        <v>180</v>
      </c>
      <c r="G246">
        <f t="shared" si="7"/>
        <v>640</v>
      </c>
      <c r="H246" s="1">
        <f>IF(ISNA(VLOOKUP(Таблица3[Наименование],Товар[],4,0)),"",VLOOKUP(Таблица3[Наименование],Товар[],4,0))</f>
        <v>0</v>
      </c>
    </row>
    <row r="247" spans="1:8" x14ac:dyDescent="0.25">
      <c r="A247" t="str">
        <f>[1]!Товар[[#This Row],[Наименование]]</f>
        <v>Штатив д/в.венного влив.</v>
      </c>
      <c r="B247">
        <f>SUMPRODUCT([1]Движение!$H$5:$H$710*([1]Движение!$E$5:$E$710=A247)*([1]Движение!$G$5:$G$710="Приход"))</f>
        <v>0</v>
      </c>
      <c r="C247">
        <f>SUMPRODUCT([1]Движение!$H$5:$H$710*([1]Движение!$E$5:$E$710=A247)*([1]Движение!$G$5:$G$710="Расход"))</f>
        <v>0</v>
      </c>
      <c r="D247">
        <f t="shared" si="6"/>
        <v>0</v>
      </c>
      <c r="E247">
        <f>SUMPRODUCT([1]Октябрь!$H$3:$H$545*([1]Октябрь!$E$3:$E$545=A247)*([1]Октябрь!$G$3:$G$545="Приход"))</f>
        <v>0</v>
      </c>
      <c r="F247">
        <f>SUMPRODUCT([1]Октябрь!$H$3:$H$545*([1]Октябрь!$E$3:$E$545=A247)*([1]Октябрь!$G$3:$G$545="Расход"))</f>
        <v>0</v>
      </c>
      <c r="G247">
        <f t="shared" si="7"/>
        <v>0</v>
      </c>
      <c r="H247" s="1">
        <f>IF(ISNA(VLOOKUP(Таблица3[Наименование],Товар[],4,0)),"",VLOOKUP(Таблица3[Наименование],Товар[],4,0))</f>
        <v>0</v>
      </c>
    </row>
    <row r="248" spans="1:8" x14ac:dyDescent="0.25">
      <c r="A248" t="str">
        <f>[1]!Товар[[#This Row],[Наименование]]</f>
        <v>Штатив д/пробирок</v>
      </c>
      <c r="B248">
        <f>SUMPRODUCT([1]Движение!$H$5:$H$710*([1]Движение!$E$5:$E$710=A248)*([1]Движение!$G$5:$G$710="Приход"))</f>
        <v>0</v>
      </c>
      <c r="C248">
        <f>SUMPRODUCT([1]Движение!$H$5:$H$710*([1]Движение!$E$5:$E$710=A248)*([1]Движение!$G$5:$G$710="Расход"))</f>
        <v>0</v>
      </c>
      <c r="D248">
        <f t="shared" si="6"/>
        <v>0</v>
      </c>
      <c r="E248">
        <f>SUMPRODUCT([1]Октябрь!$H$3:$H$545*([1]Октябрь!$E$3:$E$545=A248)*([1]Октябрь!$G$3:$G$545="Приход"))</f>
        <v>0</v>
      </c>
      <c r="F248">
        <f>SUMPRODUCT([1]Октябрь!$H$3:$H$545*([1]Октябрь!$E$3:$E$545=A248)*([1]Октябрь!$G$3:$G$545="Расход"))</f>
        <v>0</v>
      </c>
      <c r="G248">
        <f t="shared" si="7"/>
        <v>0</v>
      </c>
      <c r="H248" s="1">
        <f>IF(ISNA(VLOOKUP(Таблица3[Наименование],Товар[],4,0)),"",VLOOKUP(Таблица3[Наименование],Товар[],4,0))</f>
        <v>0</v>
      </c>
    </row>
    <row r="249" spans="1:8" x14ac:dyDescent="0.25">
      <c r="A249" t="str">
        <f>[1]!Товар[[#This Row],[Наименование]]</f>
        <v>Электроды мед. (арт.2228)</v>
      </c>
      <c r="B249">
        <f>SUMPRODUCT([1]Движение!$H$5:$H$710*([1]Движение!$E$5:$E$710=A249)*([1]Движение!$G$5:$G$710="Приход"))</f>
        <v>0</v>
      </c>
      <c r="C249">
        <f>SUMPRODUCT([1]Движение!$H$5:$H$710*([1]Движение!$E$5:$E$710=A249)*([1]Движение!$G$5:$G$710="Расход"))</f>
        <v>0</v>
      </c>
      <c r="D249">
        <f t="shared" si="6"/>
        <v>0</v>
      </c>
      <c r="E249">
        <f>SUMPRODUCT([1]Октябрь!$H$3:$H$545*([1]Октябрь!$E$3:$E$545=A249)*([1]Октябрь!$G$3:$G$545="Приход"))</f>
        <v>0</v>
      </c>
      <c r="F249">
        <f>SUMPRODUCT([1]Октябрь!$H$3:$H$545*([1]Октябрь!$E$3:$E$545=A249)*([1]Октябрь!$G$3:$G$545="Расход"))</f>
        <v>0</v>
      </c>
      <c r="G249">
        <f t="shared" si="7"/>
        <v>0</v>
      </c>
      <c r="H249" s="1">
        <f>IF(ISNA(VLOOKUP(Таблица3[Наименование],Товар[],4,0)),"",VLOOKUP(Таблица3[Наименование],Товар[],4,0))</f>
        <v>0</v>
      </c>
    </row>
    <row r="250" spans="1:8" x14ac:dyDescent="0.25">
      <c r="A250" t="str">
        <f>[1]!Товар[[#This Row],[Наименование]]</f>
        <v xml:space="preserve">Электроды ЭКГ 3M Red Dot 2660-5 </v>
      </c>
      <c r="B250">
        <f>SUMPRODUCT([1]Движение!$H$5:$H$710*([1]Движение!$E$5:$E$710=A250)*([1]Движение!$G$5:$G$710="Приход"))</f>
        <v>0</v>
      </c>
      <c r="C250">
        <f>SUMPRODUCT([1]Движение!$H$5:$H$710*([1]Движение!$E$5:$E$710=A250)*([1]Движение!$G$5:$G$710="Расход"))</f>
        <v>0</v>
      </c>
      <c r="D250">
        <f t="shared" si="6"/>
        <v>0</v>
      </c>
      <c r="E250">
        <f>SUMPRODUCT([1]Октябрь!$H$3:$H$545*([1]Октябрь!$E$3:$E$545=A250)*([1]Октябрь!$G$3:$G$545="Приход"))</f>
        <v>0</v>
      </c>
      <c r="F250">
        <f>SUMPRODUCT([1]Октябрь!$H$3:$H$545*([1]Октябрь!$E$3:$E$545=A250)*([1]Октябрь!$G$3:$G$545="Расход"))</f>
        <v>0</v>
      </c>
      <c r="G250">
        <f t="shared" si="7"/>
        <v>0</v>
      </c>
      <c r="H250" s="1">
        <f>IF(ISNA(VLOOKUP(Таблица3[Наименование],Товар[],4,0)),"",VLOOKUP(Таблица3[Наименование],Товар[],4,0))</f>
        <v>0</v>
      </c>
    </row>
    <row r="251" spans="1:8" x14ac:dyDescent="0.25">
      <c r="A251" t="str">
        <f>[1]!Товар[[#This Row],[Наименование]]</f>
        <v>Электроды ЭКГ "Э.К-09"</v>
      </c>
      <c r="B251">
        <f>SUMPRODUCT([1]Движение!$H$5:$H$710*([1]Движение!$E$5:$E$710=A251)*([1]Движение!$G$5:$G$710="Приход"))</f>
        <v>0</v>
      </c>
      <c r="C251">
        <f>SUMPRODUCT([1]Движение!$H$5:$H$710*([1]Движение!$E$5:$E$710=A251)*([1]Движение!$G$5:$G$710="Расход"))</f>
        <v>0</v>
      </c>
      <c r="D251">
        <f t="shared" si="6"/>
        <v>0</v>
      </c>
      <c r="E251">
        <f>SUMPRODUCT([1]Октябрь!$H$3:$H$545*([1]Октябрь!$E$3:$E$545=A251)*([1]Октябрь!$G$3:$G$545="Приход"))</f>
        <v>0</v>
      </c>
      <c r="F251">
        <f>SUMPRODUCT([1]Октябрь!$H$3:$H$545*([1]Октябрь!$E$3:$E$545=A251)*([1]Октябрь!$G$3:$G$545="Расход"))</f>
        <v>0</v>
      </c>
      <c r="G251">
        <f t="shared" si="7"/>
        <v>0</v>
      </c>
      <c r="H251" s="1">
        <f>IF(ISNA(VLOOKUP(Таблица3[Наименование],Товар[],4,0)),"",VLOOKUP(Таблица3[Наименование],Товар[],4,0))</f>
        <v>0</v>
      </c>
    </row>
    <row r="252" spans="1:8" x14ac:dyDescent="0.25">
      <c r="A252" t="str">
        <f>[1]!Товар[[#This Row],[Наименование]]</f>
        <v>Электроды ЭКГ "Э.К-10"</v>
      </c>
      <c r="B252">
        <f>SUMPRODUCT([1]Движение!$H$5:$H$710*([1]Движение!$E$5:$E$710=A252)*([1]Движение!$G$5:$G$710="Приход"))</f>
        <v>0</v>
      </c>
      <c r="C252">
        <f>SUMPRODUCT([1]Движение!$H$5:$H$710*([1]Движение!$E$5:$E$710=A252)*([1]Движение!$G$5:$G$710="Расход"))</f>
        <v>0</v>
      </c>
      <c r="D252">
        <f t="shared" si="6"/>
        <v>0</v>
      </c>
      <c r="E252">
        <f>SUMPRODUCT([1]Октябрь!$H$3:$H$545*([1]Октябрь!$E$3:$E$545=A252)*([1]Октябрь!$G$3:$G$545="Приход"))</f>
        <v>0</v>
      </c>
      <c r="F252">
        <f>SUMPRODUCT([1]Октябрь!$H$3:$H$545*([1]Октябрь!$E$3:$E$545=A252)*([1]Октябрь!$G$3:$G$545="Расход"))</f>
        <v>0</v>
      </c>
      <c r="G252">
        <f t="shared" si="7"/>
        <v>0</v>
      </c>
      <c r="H252" s="1">
        <f>IF(ISNA(VLOOKUP(Таблица3[Наименование],Товар[],4,0)),"",VLOOKUP(Таблица3[Наименование],Товар[],4,0))</f>
        <v>0</v>
      </c>
    </row>
    <row r="253" spans="1:8" x14ac:dyDescent="0.25">
      <c r="A253" t="str">
        <f>[1]!Товар[[#This Row],[Наименование]]</f>
        <v>Электроды-зажимы д/кон. 4шт/комп</v>
      </c>
      <c r="B253">
        <f>SUMPRODUCT([1]Движение!$H$5:$H$710*([1]Движение!$E$5:$E$710=A253)*([1]Движение!$G$5:$G$710="Приход"))</f>
        <v>0</v>
      </c>
      <c r="C253">
        <f>SUMPRODUCT([1]Движение!$H$5:$H$710*([1]Движение!$E$5:$E$710=A253)*([1]Движение!$G$5:$G$710="Расход"))</f>
        <v>0</v>
      </c>
      <c r="D253">
        <f t="shared" si="6"/>
        <v>0</v>
      </c>
      <c r="E253">
        <f>SUMPRODUCT([1]Октябрь!$H$3:$H$545*([1]Октябрь!$E$3:$E$545=A253)*([1]Октябрь!$G$3:$G$545="Приход"))</f>
        <v>0</v>
      </c>
      <c r="F253">
        <f>SUMPRODUCT([1]Октябрь!$H$3:$H$545*([1]Октябрь!$E$3:$E$545=A253)*([1]Октябрь!$G$3:$G$545="Расход"))</f>
        <v>0</v>
      </c>
      <c r="G253">
        <f t="shared" si="7"/>
        <v>0</v>
      </c>
      <c r="H253" s="1">
        <f>IF(ISNA(VLOOKUP(Таблица3[Наименование],Товар[],4,0)),"",VLOOKUP(Таблица3[Наименование],Товар[],4,0))</f>
        <v>0</v>
      </c>
    </row>
    <row r="254" spans="1:8" x14ac:dyDescent="0.25">
      <c r="A254" t="str">
        <f>[1]!Товар[[#This Row],[Наименование]]</f>
        <v>Этанол антисептический 70%-100мл</v>
      </c>
      <c r="B254">
        <f>SUMPRODUCT([1]Движение!$H$5:$H$710*([1]Движение!$E$5:$E$710=A254)*([1]Движение!$G$5:$G$710="Приход"))</f>
        <v>101</v>
      </c>
      <c r="C254">
        <f>SUMPRODUCT([1]Движение!$H$5:$H$710*([1]Движение!$E$5:$E$710=A254)*([1]Движение!$G$5:$G$710="Расход"))</f>
        <v>18</v>
      </c>
      <c r="D254">
        <f t="shared" si="6"/>
        <v>83</v>
      </c>
      <c r="E254">
        <f>SUMPRODUCT([1]Октябрь!$H$3:$H$545*([1]Октябрь!$E$3:$E$545=A254)*([1]Октябрь!$G$3:$G$545="Приход"))</f>
        <v>0</v>
      </c>
      <c r="F254">
        <f>SUMPRODUCT([1]Октябрь!$H$3:$H$545*([1]Октябрь!$E$3:$E$545=A254)*([1]Октябрь!$G$3:$G$545="Расход"))</f>
        <v>10</v>
      </c>
      <c r="G254">
        <f t="shared" si="7"/>
        <v>73</v>
      </c>
      <c r="H254" s="1">
        <f>IF(ISNA(VLOOKUP(Таблица3[Наименование],Товар[],4,0)),"",VLOOKUP(Таблица3[Наименование],Товар[],4,0))</f>
        <v>0</v>
      </c>
    </row>
    <row r="255" spans="1:8" x14ac:dyDescent="0.25">
      <c r="A255" t="str">
        <f>[1]!Товар[[#This Row],[Наименование]]</f>
        <v>Этанол антисептический 70%-1л</v>
      </c>
      <c r="B255">
        <f>SUMPRODUCT([1]Движение!$H$5:$H$710*([1]Движение!$E$5:$E$710=A255)*([1]Движение!$G$5:$G$710="Приход"))</f>
        <v>44</v>
      </c>
      <c r="C255">
        <f>SUMPRODUCT([1]Движение!$H$5:$H$710*([1]Движение!$E$5:$E$710=A255)*([1]Движение!$G$5:$G$710="Расход"))</f>
        <v>4</v>
      </c>
      <c r="D255">
        <f t="shared" si="6"/>
        <v>40</v>
      </c>
      <c r="E255">
        <f>SUMPRODUCT([1]Октябрь!$H$3:$H$545*([1]Октябрь!$E$3:$E$545=A255)*([1]Октябрь!$G$3:$G$545="Приход"))</f>
        <v>0</v>
      </c>
      <c r="F255">
        <f>SUMPRODUCT([1]Октябрь!$H$3:$H$545*([1]Октябрь!$E$3:$E$545=A255)*([1]Октябрь!$G$3:$G$545="Расход"))</f>
        <v>12</v>
      </c>
      <c r="G255">
        <f t="shared" si="7"/>
        <v>28</v>
      </c>
      <c r="H255" s="1">
        <f>IF(ISNA(VLOOKUP(Таблица3[Наименование],Товар[],4,0)),"",VLOOKUP(Таблица3[Наименование],Товар[],4,0))</f>
        <v>0</v>
      </c>
    </row>
    <row r="256" spans="1:8" x14ac:dyDescent="0.25">
      <c r="A256" t="str">
        <f>[1]!Товар[[#This Row],[Наименование]]</f>
        <v>Эуфиллин таб. 150мг №30</v>
      </c>
      <c r="B256">
        <f>SUMPRODUCT([1]Движение!$H$5:$H$710*([1]Движение!$E$5:$E$710=A256)*([1]Движение!$G$5:$G$710="Приход"))</f>
        <v>0</v>
      </c>
      <c r="C256">
        <f>SUMPRODUCT([1]Движение!$H$5:$H$710*([1]Движение!$E$5:$E$710=A256)*([1]Движение!$G$5:$G$710="Расход"))</f>
        <v>0</v>
      </c>
      <c r="D256">
        <f t="shared" si="6"/>
        <v>0</v>
      </c>
      <c r="E256">
        <f>SUMPRODUCT([1]Октябрь!$H$3:$H$545*([1]Октябрь!$E$3:$E$545=A256)*([1]Октябрь!$G$3:$G$545="Приход"))</f>
        <v>2</v>
      </c>
      <c r="F256">
        <f>SUMPRODUCT([1]Октябрь!$H$3:$H$545*([1]Октябрь!$E$3:$E$545=A256)*([1]Октябрь!$G$3:$G$545="Расход"))</f>
        <v>0</v>
      </c>
      <c r="G256">
        <f t="shared" si="7"/>
        <v>2</v>
      </c>
      <c r="H256" s="1">
        <f>IF(ISNA(VLOOKUP(Таблица3[Наименование],Товар[],4,0)),"",VLOOKUP(Таблица3[Наименование],Товар[],4,0))</f>
        <v>44256</v>
      </c>
    </row>
    <row r="257" spans="1:8" x14ac:dyDescent="0.25">
      <c r="A257" t="str">
        <f>[1]!Товар[[#This Row],[Наименование]]</f>
        <v>Эуфиллин р-р д/инъекц. 24мг/мл-5.0</v>
      </c>
      <c r="B257">
        <f>SUMPRODUCT([1]Движение!$H$5:$H$710*([1]Движение!$E$5:$E$710=A257)*([1]Движение!$G$5:$G$710="Приход"))</f>
        <v>2.5</v>
      </c>
      <c r="C257">
        <f>SUMPRODUCT([1]Движение!$H$5:$H$710*([1]Движение!$E$5:$E$710=A257)*([1]Движение!$G$5:$G$710="Расход"))</f>
        <v>1.5</v>
      </c>
      <c r="D257">
        <f t="shared" si="6"/>
        <v>1</v>
      </c>
      <c r="E257">
        <f>SUMPRODUCT([1]Октябрь!$H$3:$H$545*([1]Октябрь!$E$3:$E$545=A257)*([1]Октябрь!$G$3:$G$545="Приход"))</f>
        <v>0</v>
      </c>
      <c r="F257">
        <f>SUMPRODUCT([1]Октябрь!$H$3:$H$545*([1]Октябрь!$E$3:$E$545=A257)*([1]Октябрь!$G$3:$G$545="Расход"))</f>
        <v>0</v>
      </c>
      <c r="G257">
        <f t="shared" si="7"/>
        <v>1</v>
      </c>
      <c r="H257" s="1">
        <f>IF(ISNA(VLOOKUP(Таблица3[Наименование],Товар[],4,0)),"",VLOOKUP(Таблица3[Наименование],Товар[],4,0))</f>
        <v>0</v>
      </c>
    </row>
  </sheetData>
  <conditionalFormatting sqref="G2:G252">
    <cfRule type="cellIs" dxfId="25" priority="10" operator="greaterThan">
      <formula>1000</formula>
    </cfRule>
    <cfRule type="cellIs" dxfId="24" priority="11" operator="greaterThan">
      <formula>10</formula>
    </cfRule>
    <cfRule type="expression" dxfId="23" priority="12">
      <formula>"&lt;10"</formula>
    </cfRule>
    <cfRule type="cellIs" dxfId="22" priority="13" operator="equal">
      <formula>0</formula>
    </cfRule>
    <cfRule type="cellIs" dxfId="21" priority="14" operator="lessThan">
      <formula>0</formula>
    </cfRule>
    <cfRule type="cellIs" dxfId="20" priority="15" operator="greaterThan">
      <formula>0</formula>
    </cfRule>
  </conditionalFormatting>
  <conditionalFormatting sqref="D2:D252">
    <cfRule type="cellIs" dxfId="19" priority="5" operator="equal">
      <formula>0</formula>
    </cfRule>
    <cfRule type="cellIs" dxfId="18" priority="6" operator="lessThan">
      <formula>0</formula>
    </cfRule>
    <cfRule type="cellIs" dxfId="17" priority="7" operator="greaterThan">
      <formula>1000</formula>
    </cfRule>
    <cfRule type="cellIs" dxfId="16" priority="8" operator="greaterThan">
      <formula>10</formula>
    </cfRule>
    <cfRule type="cellIs" dxfId="15" priority="9" operator="greaterThan">
      <formula>0</formula>
    </cfRule>
  </conditionalFormatting>
  <conditionalFormatting sqref="H2:H257">
    <cfRule type="expression" dxfId="13" priority="4">
      <formula>$H2-$L$6&lt;=30</formula>
    </cfRule>
    <cfRule type="expression" dxfId="11" priority="3">
      <formula>$H2-$L$6&lt;=90</formula>
    </cfRule>
    <cfRule type="expression" dxfId="14" priority="2">
      <formula>$H2-$L$6&gt;90</formula>
    </cfRule>
    <cfRule type="expression" dxfId="12" priority="1">
      <formula>$H2-$L$6&lt;0</formula>
    </cfRule>
  </conditionalFormatting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Справочник</vt:lpstr>
      <vt:lpstr>Склад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420vte</dc:creator>
  <cp:lastModifiedBy>420vte</cp:lastModifiedBy>
  <dcterms:created xsi:type="dcterms:W3CDTF">2019-10-21T06:53:35Z</dcterms:created>
  <dcterms:modified xsi:type="dcterms:W3CDTF">2019-10-21T08:02:42Z</dcterms:modified>
</cp:coreProperties>
</file>