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" i="2" l="1"/>
  <c r="Y6" i="2"/>
  <c r="X6" i="2"/>
  <c r="F6" i="2"/>
  <c r="W6" i="2" s="1"/>
  <c r="H6" i="2" s="1"/>
  <c r="I6" i="2" l="1"/>
</calcChain>
</file>

<file path=xl/sharedStrings.xml><?xml version="1.0" encoding="utf-8"?>
<sst xmlns="http://schemas.openxmlformats.org/spreadsheetml/2006/main" count="38" uniqueCount="30">
  <si>
    <t>летает</t>
  </si>
  <si>
    <t>№ п/п</t>
  </si>
  <si>
    <t>Бортовой номер</t>
  </si>
  <si>
    <t>Заводской номер</t>
  </si>
  <si>
    <t>Дата выпуска</t>
  </si>
  <si>
    <t>Дата ремонта</t>
  </si>
  <si>
    <t xml:space="preserve">Наработка </t>
  </si>
  <si>
    <t>Остаток</t>
  </si>
  <si>
    <t>Выполненные р/р</t>
  </si>
  <si>
    <t>Очередные р/р (без +/-)</t>
  </si>
  <si>
    <t>Состояние ВС</t>
  </si>
  <si>
    <t>Причина простоя(неисправности)</t>
  </si>
  <si>
    <t xml:space="preserve"> ресурса</t>
  </si>
  <si>
    <t>Срока службы, до</t>
  </si>
  <si>
    <t>Вид</t>
  </si>
  <si>
    <t>Дата</t>
  </si>
  <si>
    <t>Дата (для стоящих на хранении - остаток межрегл.ресурса)</t>
  </si>
  <si>
    <t>НР</t>
  </si>
  <si>
    <t>НСС</t>
  </si>
  <si>
    <t>МР</t>
  </si>
  <si>
    <t>МСС</t>
  </si>
  <si>
    <t>Ост</t>
  </si>
  <si>
    <t>оконНСС</t>
  </si>
  <si>
    <t>оконМСС</t>
  </si>
  <si>
    <t>час</t>
  </si>
  <si>
    <t>лет</t>
  </si>
  <si>
    <t>мес</t>
  </si>
  <si>
    <t>дата</t>
  </si>
  <si>
    <t>после последнего ремонта</t>
  </si>
  <si>
    <t>с начала эксплуатации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</si>
</sst>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"/>
    <numFmt numFmtId="165" formatCode="[h]:mm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/>
    <xf numFmtId="0" fontId="1" fillId="2" borderId="1" xfId="0" applyFont="1" applyFill="1" applyBorder="1"/>
    <xf numFmtId="14" fontId="1" fillId="2" borderId="1" xfId="0" applyNumberFormat="1" applyFont="1" applyFill="1" applyBorder="1"/>
    <xf numFmtId="0" fontId="1" fillId="2" borderId="2" xfId="0" applyFont="1" applyFill="1" applyBorder="1" applyAlignment="1">
      <alignment horizontal="center"/>
    </xf>
    <xf numFmtId="14" fontId="2" fillId="2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/>
    <xf numFmtId="0" fontId="3" fillId="2" borderId="1" xfId="0" applyFont="1" applyFill="1" applyBorder="1"/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9">
    <dxf>
      <font>
        <color auto="1"/>
        <name val="Cambria"/>
        <scheme val="none"/>
      </font>
      <fill>
        <patternFill>
          <bgColor rgb="FFFFC000"/>
        </patternFill>
      </fill>
    </dxf>
    <dxf>
      <font>
        <color theme="0"/>
        <name val="Cambria"/>
        <scheme val="none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180">
          <stop position="0">
            <color theme="0"/>
          </stop>
          <stop position="1">
            <color rgb="FFCAE8AA"/>
          </stop>
        </gradientFill>
      </fill>
    </dxf>
    <dxf>
      <fill>
        <patternFill>
          <bgColor rgb="FFFFFF61"/>
        </patternFill>
      </fill>
    </dxf>
    <dxf>
      <fill>
        <patternFill>
          <bgColor rgb="FFFF5353"/>
        </patternFill>
      </fill>
    </dxf>
    <dxf>
      <fill>
        <gradientFill>
          <stop position="0">
            <color rgb="FFCAE8AA"/>
          </stop>
          <stop position="1">
            <color theme="0"/>
          </stop>
        </gradientFill>
      </fill>
    </dxf>
    <dxf>
      <fill>
        <gradientFill>
          <stop position="0">
            <color rgb="FFFFFF43"/>
          </stop>
          <stop position="1">
            <color rgb="FFFFFF43"/>
          </stop>
        </gradientFill>
      </fill>
    </dxf>
    <dxf>
      <fill>
        <patternFill>
          <bgColor rgb="FFFF616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Z6"/>
  <sheetViews>
    <sheetView tabSelected="1" workbookViewId="0">
      <selection activeCell="G6" sqref="G6"/>
    </sheetView>
  </sheetViews>
  <sheetFormatPr defaultRowHeight="15" x14ac:dyDescent="0.25"/>
  <cols>
    <col min="1" max="1" width="5" customWidth="1"/>
    <col min="2" max="2" width="6.140625" customWidth="1"/>
    <col min="3" max="3" width="10" customWidth="1"/>
    <col min="4" max="4" width="12.28515625" customWidth="1"/>
    <col min="5" max="5" width="12" customWidth="1"/>
    <col min="25" max="25" width="11" customWidth="1"/>
    <col min="26" max="26" width="11.7109375" customWidth="1"/>
  </cols>
  <sheetData>
    <row r="3" spans="1:26" ht="15" customHeight="1" x14ac:dyDescent="0.25">
      <c r="A3" s="13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4" t="s">
        <v>6</v>
      </c>
      <c r="G3" s="14"/>
      <c r="H3" s="13" t="s">
        <v>7</v>
      </c>
      <c r="I3" s="13"/>
      <c r="J3" s="13" t="s">
        <v>8</v>
      </c>
      <c r="K3" s="13"/>
      <c r="L3" s="13" t="s">
        <v>9</v>
      </c>
      <c r="M3" s="13"/>
      <c r="N3" s="13" t="s">
        <v>10</v>
      </c>
      <c r="O3" s="13" t="s">
        <v>11</v>
      </c>
      <c r="P3" s="15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150" x14ac:dyDescent="0.25">
      <c r="A4" s="13"/>
      <c r="B4" s="13"/>
      <c r="C4" s="13"/>
      <c r="D4" s="13"/>
      <c r="E4" s="13"/>
      <c r="F4" s="19" t="s">
        <v>29</v>
      </c>
      <c r="G4" s="19" t="s">
        <v>28</v>
      </c>
      <c r="H4" s="18" t="s">
        <v>12</v>
      </c>
      <c r="I4" s="19" t="s">
        <v>13</v>
      </c>
      <c r="J4" s="19" t="s">
        <v>14</v>
      </c>
      <c r="K4" s="19" t="s">
        <v>15</v>
      </c>
      <c r="L4" s="19" t="s">
        <v>14</v>
      </c>
      <c r="M4" s="19" t="s">
        <v>16</v>
      </c>
      <c r="N4" s="13"/>
      <c r="O4" s="13"/>
      <c r="P4" s="15"/>
      <c r="Q4" s="17" t="s">
        <v>17</v>
      </c>
      <c r="R4" s="14" t="s">
        <v>18</v>
      </c>
      <c r="S4" s="14"/>
      <c r="T4" s="17" t="s">
        <v>19</v>
      </c>
      <c r="U4" s="14" t="s">
        <v>20</v>
      </c>
      <c r="V4" s="14"/>
      <c r="W4" s="17" t="s">
        <v>21</v>
      </c>
      <c r="X4" s="17" t="s">
        <v>21</v>
      </c>
      <c r="Y4" s="17" t="s">
        <v>22</v>
      </c>
      <c r="Z4" s="17" t="s">
        <v>23</v>
      </c>
    </row>
    <row r="5" spans="1:26" x14ac:dyDescent="0.25">
      <c r="A5" s="19"/>
      <c r="B5" s="21"/>
      <c r="C5" s="21"/>
      <c r="D5" s="23"/>
      <c r="E5" s="19"/>
      <c r="F5" s="17"/>
      <c r="G5" s="17"/>
      <c r="H5" s="19"/>
      <c r="I5" s="19"/>
      <c r="J5" s="19"/>
      <c r="K5" s="19"/>
      <c r="L5" s="19"/>
      <c r="M5" s="20"/>
      <c r="N5" s="19"/>
      <c r="O5" s="22"/>
      <c r="P5" s="15"/>
      <c r="Q5" s="17" t="s">
        <v>24</v>
      </c>
      <c r="R5" s="17" t="s">
        <v>25</v>
      </c>
      <c r="S5" s="17" t="s">
        <v>26</v>
      </c>
      <c r="T5" s="17" t="s">
        <v>24</v>
      </c>
      <c r="U5" s="17" t="s">
        <v>25</v>
      </c>
      <c r="V5" s="17" t="s">
        <v>26</v>
      </c>
      <c r="W5" s="17" t="s">
        <v>17</v>
      </c>
      <c r="X5" s="17" t="s">
        <v>19</v>
      </c>
      <c r="Y5" s="17" t="s">
        <v>27</v>
      </c>
      <c r="Z5" s="17" t="s">
        <v>27</v>
      </c>
    </row>
    <row r="6" spans="1:26" x14ac:dyDescent="0.25">
      <c r="A6" s="1">
        <v>1</v>
      </c>
      <c r="B6" s="1">
        <v>54</v>
      </c>
      <c r="C6" s="2">
        <v>45454545</v>
      </c>
      <c r="D6" s="3">
        <v>31835</v>
      </c>
      <c r="E6" s="3">
        <v>43319</v>
      </c>
      <c r="F6" s="4">
        <f>G6+2394</f>
        <v>2416.2430555555557</v>
      </c>
      <c r="G6" s="4">
        <v>22.243055555555557</v>
      </c>
      <c r="H6" s="5">
        <f>IF(E6&gt;1,IF(W6&lt;X6,W6,X6),X6)</f>
        <v>977.75694444444446</v>
      </c>
      <c r="I6" s="6">
        <f>IF(Y6&gt;Z6,Z6,Y6)</f>
        <v>46445</v>
      </c>
      <c r="J6" s="1">
        <v>6</v>
      </c>
      <c r="K6" s="3">
        <v>43602</v>
      </c>
      <c r="L6" s="7">
        <v>12</v>
      </c>
      <c r="M6" s="8">
        <v>43786</v>
      </c>
      <c r="N6" s="9" t="s">
        <v>0</v>
      </c>
      <c r="O6" s="10"/>
      <c r="P6" s="11"/>
      <c r="Q6" s="5">
        <v>4000</v>
      </c>
      <c r="R6" s="12">
        <v>40</v>
      </c>
      <c r="S6" s="12">
        <v>0</v>
      </c>
      <c r="T6" s="5">
        <v>1000</v>
      </c>
      <c r="U6" s="12">
        <v>10</v>
      </c>
      <c r="V6" s="12"/>
      <c r="W6" s="5">
        <f>Q6-F6</f>
        <v>1583.7569444444443</v>
      </c>
      <c r="X6" s="5">
        <f>IF(E6&gt;1,T6-G6,T6-F6)</f>
        <v>977.75694444444446</v>
      </c>
      <c r="Y6" s="6">
        <f>EDATE(D6,(R6*12)+S6)</f>
        <v>46445</v>
      </c>
      <c r="Z6" s="6">
        <f>IF(E6&gt;1,EDATE(E6,(U6*12)+V6),EDATE(D6,(U6*12)+V6))</f>
        <v>46972</v>
      </c>
    </row>
  </sheetData>
  <mergeCells count="13">
    <mergeCell ref="R4:S4"/>
    <mergeCell ref="U4:V4"/>
    <mergeCell ref="H3:I3"/>
    <mergeCell ref="J3:K3"/>
    <mergeCell ref="L3:M3"/>
    <mergeCell ref="N3:N4"/>
    <mergeCell ref="O3:O4"/>
    <mergeCell ref="A3:A4"/>
    <mergeCell ref="B3:B4"/>
    <mergeCell ref="C3:C4"/>
    <mergeCell ref="D3:D4"/>
    <mergeCell ref="E3:E4"/>
    <mergeCell ref="F3:G3"/>
  </mergeCells>
  <conditionalFormatting sqref="I6">
    <cfRule type="expression" dxfId="8" priority="7">
      <formula>(I6-TODAY())&lt;60</formula>
    </cfRule>
    <cfRule type="expression" dxfId="7" priority="8">
      <formula>(I6-TODAY())&lt;183</formula>
    </cfRule>
    <cfRule type="expression" dxfId="6" priority="9">
      <formula>(I6-TODAY())&lt;365</formula>
    </cfRule>
  </conditionalFormatting>
  <conditionalFormatting sqref="H6">
    <cfRule type="expression" dxfId="5" priority="4">
      <formula>H6&lt;51</formula>
    </cfRule>
    <cfRule type="expression" dxfId="4" priority="5">
      <formula>H6&lt;101</formula>
    </cfRule>
    <cfRule type="expression" dxfId="3" priority="6">
      <formula>H6&lt;201</formula>
    </cfRule>
  </conditionalFormatting>
  <conditionalFormatting sqref="M6">
    <cfRule type="cellIs" dxfId="2" priority="3" stopIfTrue="1" operator="lessThan">
      <formula>$A$1</formula>
    </cfRule>
  </conditionalFormatting>
  <conditionalFormatting sqref="M6">
    <cfRule type="cellIs" dxfId="1" priority="1" operator="lessThanOrEqual">
      <formula>NOW()</formula>
    </cfRule>
    <cfRule type="cellIs" dxfId="0" priority="2" stopIfTrue="1" operator="lessThanOrEqual">
      <formula>NOW()+3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2019-10-25T19:39:30Z</dcterms:modified>
</cp:coreProperties>
</file>