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Расход" sheetId="1" r:id="rId1"/>
    <sheet name="Итог" sheetId="2" r:id="rId2"/>
  </sheets>
  <definedNames>
    <definedName name="_xlnm._FilterDatabase" localSheetId="0" hidden="1">'Расход'!$B$7:$M$44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<sst xmlns="http://schemas.openxmlformats.org/spreadsheetml/2006/main" count="89" uniqueCount="41">
  <si>
    <t>Qrup</t>
  </si>
  <si>
    <t>Tarix</t>
  </si>
  <si>
    <t>Cəm:</t>
  </si>
  <si>
    <t>Sağılanlar (Pik 2 30+)</t>
  </si>
  <si>
    <t>Sağılanlar (orta verim 1 25+)</t>
  </si>
  <si>
    <t>Sağılanlar (aşağı verim 18&gt;)</t>
  </si>
  <si>
    <t>Sağılanlar (Fresh)</t>
  </si>
  <si>
    <t>Buzov dişi 16-25 aylıq</t>
  </si>
  <si>
    <t>Boğaz inəklər son 3 həftə</t>
  </si>
  <si>
    <t>Boğaz inəklər 6-4 həftə</t>
  </si>
  <si>
    <t>Erkək danalar (100-200kq)</t>
  </si>
  <si>
    <t>Buzov dişi 4-9 aylıq</t>
  </si>
  <si>
    <t>Buzov dişi 10-15 aylıq</t>
  </si>
  <si>
    <t>Erkək danalar (300-400kq)</t>
  </si>
  <si>
    <t>Sağılanlar (Pik 3 33)</t>
  </si>
  <si>
    <t>Sağılanlar (orta verim 1 20+)</t>
  </si>
  <si>
    <t>Sağılanlar (Pik 2 35+)</t>
  </si>
  <si>
    <t>Quyu 1</t>
  </si>
  <si>
    <t>Quyu 5</t>
  </si>
  <si>
    <t>Quyu 4</t>
  </si>
  <si>
    <t>Quyu 2</t>
  </si>
  <si>
    <t>Quyu 3</t>
  </si>
  <si>
    <t>Səhər/Axşam</t>
  </si>
  <si>
    <t>Mədaxil</t>
  </si>
  <si>
    <t>Məxaric</t>
  </si>
  <si>
    <t>Yanvar</t>
  </si>
  <si>
    <t>Gündəlik sərfiyyat</t>
  </si>
  <si>
    <t>Anbar qalığı</t>
  </si>
  <si>
    <t>Lokasiya</t>
  </si>
  <si>
    <t>Faiz nisbəti üzrə</t>
  </si>
  <si>
    <t>Cəmi il üzrə</t>
  </si>
  <si>
    <t>Ayın əvvəlinə qalıq</t>
  </si>
  <si>
    <t>İlin əvvlinə qalıq</t>
  </si>
  <si>
    <t>Количество дней</t>
  </si>
  <si>
    <t>Расход</t>
  </si>
  <si>
    <t>Яблоко</t>
  </si>
  <si>
    <t>Груша</t>
  </si>
  <si>
    <t>Граната</t>
  </si>
  <si>
    <t>Какос</t>
  </si>
  <si>
    <t>Продукт</t>
  </si>
  <si>
    <t>Должно быть дней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</si>
</sst>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OD&quot;000000"/>
    <numFmt numFmtId="166" formatCode="&quot;Tərəzi çeki №&quot;\ 000"/>
    <numFmt numFmtId="167" formatCode="000000000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/>
      <top style="medium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/>
      <top/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/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/>
      <right style="thin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/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/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/>
      <bottom style="medium">
        <color theme="4" tint="-0.4999699890613556"/>
      </bottom>
    </border>
    <border>
      <left style="medium">
        <color theme="4" tint="-0.4999699890613556"/>
      </left>
      <right>
        <color indexed="63"/>
      </right>
      <top>
        <color indexed="63"/>
      </top>
      <bottom style="thin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4999699890613556"/>
      </bottom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4" tint="-0.4999699890613556"/>
      </right>
      <top/>
      <bottom/>
    </border>
    <border>
      <left style="medium">
        <color theme="4" tint="-0.4999699890613556"/>
      </left>
      <right style="thin">
        <color theme="4" tint="-0.4999699890613556"/>
      </right>
      <top/>
      <bottom style="medium">
        <color theme="4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6" fontId="19" fillId="0" borderId="0" xfId="0" applyNumberFormat="1" applyFont="1" applyFill="1" applyAlignment="1">
      <alignment/>
    </xf>
    <xf numFmtId="17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1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4" fontId="19" fillId="0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7" fillId="0" borderId="44" xfId="0" applyFont="1" applyBorder="1" applyAlignment="1">
      <alignment horizontal="center" vertical="center" wrapText="1"/>
    </xf>
    <xf numFmtId="0" fontId="37" fillId="5" borderId="44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37" fillId="5" borderId="36" xfId="0" applyFont="1" applyFill="1" applyBorder="1" applyAlignment="1">
      <alignment horizontal="center" vertical="center"/>
    </xf>
    <xf numFmtId="0" fontId="37" fillId="5" borderId="3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3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textRotation="90"/>
    </xf>
    <xf numFmtId="0" fontId="37" fillId="0" borderId="52" xfId="0" applyFont="1" applyBorder="1" applyAlignment="1">
      <alignment horizontal="center" vertical="center" textRotation="90"/>
    </xf>
    <xf numFmtId="0" fontId="37" fillId="0" borderId="53" xfId="0" applyFont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0</xdr:rowOff>
    </xdr:from>
    <xdr:to>
      <xdr:col>26</xdr:col>
      <xdr:colOff>57150</xdr:colOff>
      <xdr:row>4</xdr:row>
      <xdr:rowOff>38100</xdr:rowOff>
    </xdr:to>
    <xdr:sp>
      <xdr:nvSpPr>
        <xdr:cNvPr id="1" name="Oval Callout 1"/>
        <xdr:cNvSpPr>
          <a:spLocks/>
        </xdr:cNvSpPr>
      </xdr:nvSpPr>
      <xdr:spPr>
        <a:xfrm>
          <a:off x="7524750" y="0"/>
          <a:ext cx="4629150" cy="1200150"/>
        </a:xfrm>
        <a:prstGeom prst="wedgeEllipseCallout">
          <a:avLst>
            <a:gd name="adj1" fmla="val -99356"/>
            <a:gd name="adj2" fmla="val 68055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Надо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чтобы формула вычислило за сколько дней было списано продуктов со склада.</a:t>
          </a:r>
        </a:p>
      </xdr:txBody>
    </xdr:sp>
    <xdr:clientData/>
  </xdr:twoCellAnchor>
  <xdr:twoCellAnchor editAs="oneCell">
    <xdr:from>
      <xdr:col>16</xdr:col>
      <xdr:colOff>142875</xdr:colOff>
      <xdr:row>6</xdr:row>
      <xdr:rowOff>38100</xdr:rowOff>
    </xdr:from>
    <xdr:to>
      <xdr:col>17</xdr:col>
      <xdr:colOff>266700</xdr:colOff>
      <xdr:row>9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43625" y="15811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tabSelected="1" zoomScalePageLayoutView="0" workbookViewId="0" topLeftCell="A1">
      <pane ySplit="7" topLeftCell="A26" activePane="bottomLeft" state="frozen"/>
      <selection pane="topLeft" activeCell="A1" sqref="A1"/>
      <selection pane="bottomLeft" activeCell="C37" sqref="C3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6.8515625" style="1" bestFit="1" customWidth="1"/>
    <col min="4" max="4" width="25.8515625" style="1" bestFit="1" customWidth="1"/>
    <col min="5" max="5" width="12.8515625" style="1" bestFit="1" customWidth="1"/>
    <col min="6" max="6" width="6.57421875" style="2" bestFit="1" customWidth="1"/>
    <col min="7" max="8" width="12.28125" style="1" bestFit="1" customWidth="1"/>
    <col min="9" max="9" width="14.140625" style="1" bestFit="1" customWidth="1"/>
    <col min="10" max="10" width="14.28125" style="1" bestFit="1" customWidth="1"/>
    <col min="11" max="12" width="12.7109375" style="1" bestFit="1" customWidth="1"/>
    <col min="13" max="15" width="9.140625" style="1" customWidth="1"/>
    <col min="16" max="16" width="25.8515625" style="1" hidden="1" customWidth="1"/>
    <col min="17" max="16384" width="9.140625" style="1" customWidth="1"/>
  </cols>
  <sheetData>
    <row r="2" ht="15.75" thickBot="1">
      <c r="P2" s="3" t="s">
        <v>3</v>
      </c>
    </row>
    <row r="3" spans="2:16" s="8" customFormat="1" ht="27" customHeight="1">
      <c r="B3" s="11" t="s">
        <v>1</v>
      </c>
      <c r="C3" s="37"/>
      <c r="D3" s="12" t="s">
        <v>0</v>
      </c>
      <c r="E3" s="67" t="s">
        <v>22</v>
      </c>
      <c r="F3" s="17" t="s">
        <v>0</v>
      </c>
      <c r="G3" s="66" t="s">
        <v>38</v>
      </c>
      <c r="H3" s="67"/>
      <c r="I3" s="32" t="s">
        <v>35</v>
      </c>
      <c r="J3" s="65" t="s">
        <v>37</v>
      </c>
      <c r="K3" s="68" t="s">
        <v>36</v>
      </c>
      <c r="L3" s="67"/>
      <c r="M3" s="28" t="s">
        <v>2</v>
      </c>
      <c r="P3" s="9" t="s">
        <v>14</v>
      </c>
    </row>
    <row r="4" spans="2:16" s="4" customFormat="1" ht="15">
      <c r="B4" s="13"/>
      <c r="C4" s="23"/>
      <c r="D4" s="10"/>
      <c r="E4" s="69"/>
      <c r="F4" s="18"/>
      <c r="G4" s="13" t="str">
        <f>G3</f>
        <v>Какос</v>
      </c>
      <c r="H4" s="10" t="str">
        <f>G4</f>
        <v>Какос</v>
      </c>
      <c r="I4" s="31" t="str">
        <f>I3</f>
        <v>Яблоко</v>
      </c>
      <c r="J4" s="13" t="str">
        <f>J3</f>
        <v>Граната</v>
      </c>
      <c r="K4" s="23" t="str">
        <f>K3</f>
        <v>Груша</v>
      </c>
      <c r="L4" s="10" t="str">
        <f>K4</f>
        <v>Груша</v>
      </c>
      <c r="M4" s="29"/>
      <c r="P4" s="3"/>
    </row>
    <row r="5" spans="2:16" s="4" customFormat="1" ht="15">
      <c r="B5" s="13"/>
      <c r="C5" s="23"/>
      <c r="D5" s="10"/>
      <c r="E5" s="69"/>
      <c r="F5" s="18"/>
      <c r="G5" s="13" t="s">
        <v>17</v>
      </c>
      <c r="H5" s="10" t="s">
        <v>18</v>
      </c>
      <c r="I5" s="31" t="s">
        <v>20</v>
      </c>
      <c r="J5" s="13" t="s">
        <v>20</v>
      </c>
      <c r="K5" s="23" t="s">
        <v>21</v>
      </c>
      <c r="L5" s="10" t="s">
        <v>19</v>
      </c>
      <c r="M5" s="29"/>
      <c r="P5" s="5" t="s">
        <v>16</v>
      </c>
    </row>
    <row r="6" spans="2:16" s="4" customFormat="1" ht="15">
      <c r="B6" s="13"/>
      <c r="C6" s="23"/>
      <c r="D6" s="10"/>
      <c r="E6" s="54"/>
      <c r="F6" s="21"/>
      <c r="G6" s="13" t="str">
        <f aca="true" t="shared" si="0" ref="G6:L6">G4&amp;G5</f>
        <v>КакосQuyu 1</v>
      </c>
      <c r="H6" s="13" t="str">
        <f t="shared" si="0"/>
        <v>КакосQuyu 5</v>
      </c>
      <c r="I6" s="13" t="str">
        <f t="shared" si="0"/>
        <v>ЯблокоQuyu 2</v>
      </c>
      <c r="J6" s="13" t="str">
        <f t="shared" si="0"/>
        <v>ГранатаQuyu 2</v>
      </c>
      <c r="K6" s="13" t="str">
        <f t="shared" si="0"/>
        <v>ГрушаQuyu 3</v>
      </c>
      <c r="L6" s="13" t="str">
        <f t="shared" si="0"/>
        <v>ГрушаQuyu 4</v>
      </c>
      <c r="M6" s="31"/>
      <c r="P6" s="5"/>
    </row>
    <row r="7" spans="2:16" ht="15.75" thickBot="1">
      <c r="B7" s="19">
        <v>1</v>
      </c>
      <c r="C7" s="24"/>
      <c r="D7" s="14">
        <v>2</v>
      </c>
      <c r="E7" s="19">
        <v>3</v>
      </c>
      <c r="F7" s="14">
        <v>4</v>
      </c>
      <c r="G7" s="19">
        <v>7</v>
      </c>
      <c r="H7" s="14">
        <v>8</v>
      </c>
      <c r="I7" s="22">
        <v>10</v>
      </c>
      <c r="J7" s="36">
        <v>11</v>
      </c>
      <c r="K7" s="24">
        <v>13</v>
      </c>
      <c r="L7" s="14">
        <v>14</v>
      </c>
      <c r="M7" s="19">
        <v>21</v>
      </c>
      <c r="P7" s="1" t="s">
        <v>8</v>
      </c>
    </row>
    <row r="8" spans="2:16" ht="15" customHeight="1">
      <c r="B8" s="20">
        <v>43466</v>
      </c>
      <c r="C8" s="53" t="str">
        <f>IF(B8="","",CHOOSE(MONTH(B8),"Yanvar","Fevral","Mart","Aprel","May","İyun","İyul","Avgust","Sentyabr","Oktyabr","Noyabr","Dekabr"))</f>
        <v>Yanvar</v>
      </c>
      <c r="D8" s="15" t="s">
        <v>3</v>
      </c>
      <c r="E8" s="15"/>
      <c r="F8" s="27"/>
      <c r="G8" s="26"/>
      <c r="H8" s="16"/>
      <c r="I8" s="33">
        <v>940</v>
      </c>
      <c r="J8" s="35"/>
      <c r="K8" s="25"/>
      <c r="L8" s="16"/>
      <c r="M8" s="30">
        <f aca="true" t="shared" si="1" ref="M8:M20">SUM(D8:L8)</f>
        <v>940</v>
      </c>
      <c r="P8" s="6" t="s">
        <v>9</v>
      </c>
    </row>
    <row r="9" spans="2:16" ht="15" customHeight="1">
      <c r="B9" s="20">
        <f aca="true" t="shared" si="2" ref="B9:B20">IF(D9&gt;M9,B8,"")</f>
        <v>43466</v>
      </c>
      <c r="C9" s="53" t="str">
        <f aca="true" t="shared" si="3" ref="C9:C43">IF(B9="","",CHOOSE(MONTH(B9),"Yanvar","Fevral","Mart","Aprel","May","İyun","İyul","Avgust","Sentyabr","Oktyabr","Noyabr","Dekabr"))</f>
        <v>Yanvar</v>
      </c>
      <c r="D9" s="15" t="s">
        <v>8</v>
      </c>
      <c r="E9" s="15"/>
      <c r="F9" s="27"/>
      <c r="G9" s="26">
        <v>500</v>
      </c>
      <c r="H9" s="16"/>
      <c r="I9" s="34">
        <v>380</v>
      </c>
      <c r="J9" s="26"/>
      <c r="K9" s="25"/>
      <c r="L9" s="16"/>
      <c r="M9" s="30">
        <f t="shared" si="1"/>
        <v>880</v>
      </c>
      <c r="P9" s="1" t="s">
        <v>4</v>
      </c>
    </row>
    <row r="10" spans="2:16" ht="15" customHeight="1">
      <c r="B10" s="20">
        <f t="shared" si="2"/>
        <v>43466</v>
      </c>
      <c r="C10" s="53" t="str">
        <f t="shared" si="3"/>
        <v>Yanvar</v>
      </c>
      <c r="D10" s="15" t="s">
        <v>3</v>
      </c>
      <c r="E10" s="15"/>
      <c r="F10" s="27"/>
      <c r="G10" s="26"/>
      <c r="H10" s="16"/>
      <c r="I10" s="34">
        <v>865</v>
      </c>
      <c r="J10" s="26"/>
      <c r="K10" s="25"/>
      <c r="L10" s="16"/>
      <c r="M10" s="30">
        <f t="shared" si="1"/>
        <v>865</v>
      </c>
      <c r="P10" s="1" t="s">
        <v>15</v>
      </c>
    </row>
    <row r="11" spans="2:16" ht="15" customHeight="1">
      <c r="B11" s="20">
        <f t="shared" si="2"/>
        <v>43466</v>
      </c>
      <c r="C11" s="53" t="str">
        <f t="shared" si="3"/>
        <v>Yanvar</v>
      </c>
      <c r="D11" s="15" t="s">
        <v>7</v>
      </c>
      <c r="E11" s="15"/>
      <c r="F11" s="27"/>
      <c r="G11" s="26"/>
      <c r="H11" s="16"/>
      <c r="I11" s="34"/>
      <c r="J11" s="26"/>
      <c r="K11" s="25"/>
      <c r="L11" s="16"/>
      <c r="M11" s="30">
        <f t="shared" si="1"/>
        <v>0</v>
      </c>
      <c r="P11" s="1" t="s">
        <v>5</v>
      </c>
    </row>
    <row r="12" spans="2:16" ht="15" customHeight="1">
      <c r="B12" s="20">
        <f t="shared" si="2"/>
        <v>43466</v>
      </c>
      <c r="C12" s="53" t="str">
        <f t="shared" si="3"/>
        <v>Yanvar</v>
      </c>
      <c r="D12" s="15" t="s">
        <v>3</v>
      </c>
      <c r="E12" s="15"/>
      <c r="F12" s="27"/>
      <c r="G12" s="26"/>
      <c r="H12" s="16"/>
      <c r="I12" s="34">
        <v>815</v>
      </c>
      <c r="J12" s="26">
        <v>700</v>
      </c>
      <c r="K12" s="25"/>
      <c r="L12" s="16"/>
      <c r="M12" s="30">
        <f t="shared" si="1"/>
        <v>1515</v>
      </c>
      <c r="P12" s="1" t="s">
        <v>10</v>
      </c>
    </row>
    <row r="13" spans="2:16" ht="15" customHeight="1">
      <c r="B13" s="20">
        <f t="shared" si="2"/>
        <v>43466</v>
      </c>
      <c r="C13" s="53" t="str">
        <f t="shared" si="3"/>
        <v>Yanvar</v>
      </c>
      <c r="D13" s="15" t="s">
        <v>11</v>
      </c>
      <c r="E13" s="15"/>
      <c r="F13" s="27"/>
      <c r="G13" s="26"/>
      <c r="H13" s="16"/>
      <c r="I13" s="34"/>
      <c r="J13" s="26"/>
      <c r="K13" s="25"/>
      <c r="L13" s="16"/>
      <c r="M13" s="30">
        <f t="shared" si="1"/>
        <v>0</v>
      </c>
      <c r="P13" s="6" t="s">
        <v>11</v>
      </c>
    </row>
    <row r="14" spans="2:16" ht="15" customHeight="1">
      <c r="B14" s="20">
        <f t="shared" si="2"/>
        <v>43466</v>
      </c>
      <c r="C14" s="53" t="str">
        <f t="shared" si="3"/>
        <v>Yanvar</v>
      </c>
      <c r="D14" s="15" t="s">
        <v>3</v>
      </c>
      <c r="E14" s="15"/>
      <c r="F14" s="27"/>
      <c r="G14" s="26"/>
      <c r="H14" s="16"/>
      <c r="I14" s="34">
        <v>760</v>
      </c>
      <c r="J14" s="26"/>
      <c r="K14" s="25"/>
      <c r="L14" s="16"/>
      <c r="M14" s="30">
        <f t="shared" si="1"/>
        <v>760</v>
      </c>
      <c r="P14" s="1" t="s">
        <v>6</v>
      </c>
    </row>
    <row r="15" spans="2:16" ht="15" customHeight="1">
      <c r="B15" s="20">
        <f t="shared" si="2"/>
        <v>43466</v>
      </c>
      <c r="C15" s="53" t="str">
        <f t="shared" si="3"/>
        <v>Yanvar</v>
      </c>
      <c r="D15" s="15" t="s">
        <v>7</v>
      </c>
      <c r="E15" s="15"/>
      <c r="F15" s="27"/>
      <c r="G15" s="26"/>
      <c r="H15" s="16"/>
      <c r="I15" s="34"/>
      <c r="J15" s="26"/>
      <c r="K15" s="25"/>
      <c r="L15" s="16"/>
      <c r="M15" s="30">
        <f t="shared" si="1"/>
        <v>0</v>
      </c>
      <c r="P15" s="7" t="s">
        <v>12</v>
      </c>
    </row>
    <row r="16" spans="2:16" ht="15" customHeight="1">
      <c r="B16" s="20">
        <f t="shared" si="2"/>
        <v>43466</v>
      </c>
      <c r="C16" s="53" t="str">
        <f t="shared" si="3"/>
        <v>Yanvar</v>
      </c>
      <c r="D16" s="15" t="s">
        <v>3</v>
      </c>
      <c r="E16" s="15"/>
      <c r="F16" s="27"/>
      <c r="G16" s="26"/>
      <c r="H16" s="16"/>
      <c r="I16" s="34">
        <v>860</v>
      </c>
      <c r="J16" s="26"/>
      <c r="K16" s="25"/>
      <c r="L16" s="16"/>
      <c r="M16" s="30">
        <f t="shared" si="1"/>
        <v>860</v>
      </c>
      <c r="P16" s="1" t="s">
        <v>13</v>
      </c>
    </row>
    <row r="17" spans="2:13" ht="15" customHeight="1">
      <c r="B17" s="20">
        <f t="shared" si="2"/>
        <v>43466</v>
      </c>
      <c r="C17" s="53" t="e">
        <f>IF(#REF!="","",CHOOSE(MONTH(#REF!),"Yanvar","Fevral","Mart","Aprel","May","İyun","İyul","Avgust","Sentyabr","Oktyabr","Noyabr","Dekabr"))</f>
        <v>#REF!</v>
      </c>
      <c r="D17" s="15" t="s">
        <v>3</v>
      </c>
      <c r="E17" s="15"/>
      <c r="F17" s="27"/>
      <c r="G17" s="26"/>
      <c r="H17" s="16"/>
      <c r="I17" s="34">
        <v>940</v>
      </c>
      <c r="J17" s="26"/>
      <c r="K17" s="25"/>
      <c r="L17" s="16"/>
      <c r="M17" s="30">
        <f t="shared" si="1"/>
        <v>940</v>
      </c>
    </row>
    <row r="18" spans="2:13" ht="15" customHeight="1">
      <c r="B18" s="20">
        <f t="shared" si="2"/>
        <v>43466</v>
      </c>
      <c r="C18" s="53" t="str">
        <f t="shared" si="3"/>
        <v>Yanvar</v>
      </c>
      <c r="D18" s="15" t="s">
        <v>3</v>
      </c>
      <c r="E18" s="15"/>
      <c r="F18" s="27"/>
      <c r="G18" s="26"/>
      <c r="H18" s="16"/>
      <c r="I18" s="34">
        <v>780</v>
      </c>
      <c r="J18" s="26"/>
      <c r="K18" s="25"/>
      <c r="L18" s="16"/>
      <c r="M18" s="30">
        <f t="shared" si="1"/>
        <v>780</v>
      </c>
    </row>
    <row r="19" spans="2:13" ht="15" customHeight="1">
      <c r="B19" s="20">
        <f t="shared" si="2"/>
        <v>43466</v>
      </c>
      <c r="C19" s="53" t="str">
        <f t="shared" si="3"/>
        <v>Yanvar</v>
      </c>
      <c r="D19" s="15" t="s">
        <v>4</v>
      </c>
      <c r="E19" s="15"/>
      <c r="F19" s="27"/>
      <c r="G19" s="26"/>
      <c r="H19" s="16"/>
      <c r="I19" s="34"/>
      <c r="J19" s="26"/>
      <c r="K19" s="25"/>
      <c r="L19" s="16"/>
      <c r="M19" s="30">
        <f t="shared" si="1"/>
        <v>0</v>
      </c>
    </row>
    <row r="20" spans="2:13" ht="15" customHeight="1">
      <c r="B20" s="20">
        <f t="shared" si="2"/>
        <v>43466</v>
      </c>
      <c r="C20" s="53" t="str">
        <f t="shared" si="3"/>
        <v>Yanvar</v>
      </c>
      <c r="D20" s="15" t="s">
        <v>12</v>
      </c>
      <c r="E20" s="15"/>
      <c r="F20" s="27"/>
      <c r="G20" s="26"/>
      <c r="H20" s="16"/>
      <c r="I20" s="34"/>
      <c r="J20" s="26"/>
      <c r="K20" s="25"/>
      <c r="L20" s="16"/>
      <c r="M20" s="30">
        <f t="shared" si="1"/>
        <v>0</v>
      </c>
    </row>
    <row r="21" spans="2:13" ht="15" customHeight="1">
      <c r="B21" s="20">
        <v>43740</v>
      </c>
      <c r="C21" s="53" t="str">
        <f t="shared" si="3"/>
        <v>Oktyabr</v>
      </c>
      <c r="D21" s="15" t="s">
        <v>3</v>
      </c>
      <c r="E21" s="15"/>
      <c r="F21" s="27"/>
      <c r="G21" s="26"/>
      <c r="H21" s="16"/>
      <c r="I21" s="34">
        <v>740</v>
      </c>
      <c r="J21" s="26">
        <v>700</v>
      </c>
      <c r="K21" s="25">
        <v>920</v>
      </c>
      <c r="L21" s="16"/>
      <c r="M21" s="30">
        <f aca="true" t="shared" si="4" ref="M21:M44">SUM(D21:L21)</f>
        <v>2360</v>
      </c>
    </row>
    <row r="22" spans="2:13" ht="15" customHeight="1">
      <c r="B22" s="20">
        <f aca="true" t="shared" si="5" ref="B22:B36">IF(D22&gt;M22,B21,"")</f>
        <v>43740</v>
      </c>
      <c r="C22" s="53" t="str">
        <f t="shared" si="3"/>
        <v>Oktyabr</v>
      </c>
      <c r="D22" s="15" t="s">
        <v>7</v>
      </c>
      <c r="E22" s="15"/>
      <c r="F22" s="27"/>
      <c r="G22" s="26"/>
      <c r="H22" s="16"/>
      <c r="I22" s="34"/>
      <c r="J22" s="26"/>
      <c r="K22" s="25">
        <v>325</v>
      </c>
      <c r="L22" s="16"/>
      <c r="M22" s="30">
        <f t="shared" si="4"/>
        <v>325</v>
      </c>
    </row>
    <row r="23" spans="2:13" ht="15" customHeight="1">
      <c r="B23" s="20">
        <f t="shared" si="5"/>
        <v>43740</v>
      </c>
      <c r="C23" s="53" t="str">
        <f t="shared" si="3"/>
        <v>Oktyabr</v>
      </c>
      <c r="D23" s="15" t="s">
        <v>3</v>
      </c>
      <c r="E23" s="15"/>
      <c r="F23" s="27"/>
      <c r="G23" s="26"/>
      <c r="H23" s="16"/>
      <c r="I23" s="34">
        <v>815</v>
      </c>
      <c r="J23" s="26"/>
      <c r="K23" s="25">
        <v>1035</v>
      </c>
      <c r="L23" s="16"/>
      <c r="M23" s="30">
        <f t="shared" si="4"/>
        <v>1850</v>
      </c>
    </row>
    <row r="24" spans="2:13" ht="15" customHeight="1">
      <c r="B24" s="20">
        <f t="shared" si="5"/>
        <v>43740</v>
      </c>
      <c r="C24" s="53" t="str">
        <f t="shared" si="3"/>
        <v>Oktyabr</v>
      </c>
      <c r="D24" s="15" t="s">
        <v>3</v>
      </c>
      <c r="E24" s="15"/>
      <c r="F24" s="27"/>
      <c r="G24" s="26"/>
      <c r="H24" s="16"/>
      <c r="I24" s="34">
        <v>1195</v>
      </c>
      <c r="J24" s="26"/>
      <c r="K24" s="25">
        <v>1490</v>
      </c>
      <c r="L24" s="16"/>
      <c r="M24" s="30">
        <f t="shared" si="4"/>
        <v>2685</v>
      </c>
    </row>
    <row r="25" spans="2:13" ht="15" customHeight="1">
      <c r="B25" s="20">
        <f t="shared" si="5"/>
        <v>43740</v>
      </c>
      <c r="C25" s="53" t="str">
        <f t="shared" si="3"/>
        <v>Oktyabr</v>
      </c>
      <c r="D25" s="15" t="s">
        <v>4</v>
      </c>
      <c r="E25" s="15"/>
      <c r="F25" s="27"/>
      <c r="G25" s="26"/>
      <c r="H25" s="16"/>
      <c r="I25" s="34"/>
      <c r="J25" s="26"/>
      <c r="K25" s="25">
        <v>1975</v>
      </c>
      <c r="L25" s="16"/>
      <c r="M25" s="30">
        <f t="shared" si="4"/>
        <v>1975</v>
      </c>
    </row>
    <row r="26" spans="2:13" ht="15" customHeight="1">
      <c r="B26" s="20">
        <f t="shared" si="5"/>
        <v>43740</v>
      </c>
      <c r="C26" s="53" t="str">
        <f t="shared" si="3"/>
        <v>Oktyabr</v>
      </c>
      <c r="D26" s="15" t="s">
        <v>6</v>
      </c>
      <c r="E26" s="15"/>
      <c r="F26" s="27"/>
      <c r="G26" s="26"/>
      <c r="H26" s="16"/>
      <c r="I26" s="34">
        <v>520</v>
      </c>
      <c r="J26" s="26"/>
      <c r="K26" s="25">
        <v>840</v>
      </c>
      <c r="L26" s="16"/>
      <c r="M26" s="30">
        <f t="shared" si="4"/>
        <v>1360</v>
      </c>
    </row>
    <row r="27" spans="2:13" ht="15" customHeight="1">
      <c r="B27" s="20">
        <f t="shared" si="5"/>
        <v>43740</v>
      </c>
      <c r="C27" s="53" t="str">
        <f t="shared" si="3"/>
        <v>Oktyabr</v>
      </c>
      <c r="D27" s="15" t="s">
        <v>7</v>
      </c>
      <c r="E27" s="15"/>
      <c r="F27" s="27"/>
      <c r="G27" s="26"/>
      <c r="H27" s="16"/>
      <c r="I27" s="34"/>
      <c r="J27" s="26"/>
      <c r="K27" s="25">
        <v>345</v>
      </c>
      <c r="L27" s="16"/>
      <c r="M27" s="30">
        <f t="shared" si="4"/>
        <v>345</v>
      </c>
    </row>
    <row r="28" spans="2:13" ht="15" customHeight="1">
      <c r="B28" s="20">
        <f t="shared" si="5"/>
        <v>43740</v>
      </c>
      <c r="C28" s="53" t="str">
        <f t="shared" si="3"/>
        <v>Oktyabr</v>
      </c>
      <c r="D28" s="15" t="s">
        <v>12</v>
      </c>
      <c r="E28" s="15"/>
      <c r="F28" s="27"/>
      <c r="G28" s="26"/>
      <c r="H28" s="16"/>
      <c r="I28" s="34"/>
      <c r="J28" s="26"/>
      <c r="K28" s="25">
        <v>340</v>
      </c>
      <c r="L28" s="16"/>
      <c r="M28" s="30">
        <f t="shared" si="4"/>
        <v>340</v>
      </c>
    </row>
    <row r="29" spans="2:13" ht="15" customHeight="1">
      <c r="B29" s="20">
        <f t="shared" si="5"/>
        <v>43740</v>
      </c>
      <c r="C29" s="53" t="str">
        <f t="shared" si="3"/>
        <v>Oktyabr</v>
      </c>
      <c r="D29" s="15" t="s">
        <v>13</v>
      </c>
      <c r="E29" s="15"/>
      <c r="F29" s="27"/>
      <c r="G29" s="26"/>
      <c r="H29" s="16"/>
      <c r="I29" s="34"/>
      <c r="J29" s="26"/>
      <c r="K29" s="25"/>
      <c r="L29" s="16"/>
      <c r="M29" s="30">
        <f t="shared" si="4"/>
        <v>0</v>
      </c>
    </row>
    <row r="30" spans="2:13" ht="15" customHeight="1">
      <c r="B30" s="20">
        <f t="shared" si="5"/>
        <v>43740</v>
      </c>
      <c r="C30" s="53" t="str">
        <f t="shared" si="3"/>
        <v>Oktyabr</v>
      </c>
      <c r="D30" s="15" t="s">
        <v>3</v>
      </c>
      <c r="E30" s="15"/>
      <c r="F30" s="27"/>
      <c r="G30" s="26"/>
      <c r="H30" s="16"/>
      <c r="I30" s="34">
        <v>730</v>
      </c>
      <c r="J30" s="26"/>
      <c r="K30" s="25">
        <v>960</v>
      </c>
      <c r="L30" s="16"/>
      <c r="M30" s="30">
        <f t="shared" si="4"/>
        <v>1690</v>
      </c>
    </row>
    <row r="31" spans="2:13" ht="15" customHeight="1">
      <c r="B31" s="20">
        <f t="shared" si="5"/>
        <v>43740</v>
      </c>
      <c r="C31" s="53" t="str">
        <f t="shared" si="3"/>
        <v>Oktyabr</v>
      </c>
      <c r="D31" s="15" t="s">
        <v>7</v>
      </c>
      <c r="E31" s="15"/>
      <c r="F31" s="27"/>
      <c r="G31" s="26"/>
      <c r="H31" s="16"/>
      <c r="I31" s="34"/>
      <c r="J31" s="26"/>
      <c r="K31" s="25">
        <v>370</v>
      </c>
      <c r="L31" s="16"/>
      <c r="M31" s="30">
        <f t="shared" si="4"/>
        <v>370</v>
      </c>
    </row>
    <row r="32" spans="2:13" ht="15" customHeight="1">
      <c r="B32" s="20">
        <f t="shared" si="5"/>
        <v>43740</v>
      </c>
      <c r="C32" s="53" t="str">
        <f t="shared" si="3"/>
        <v>Oktyabr</v>
      </c>
      <c r="D32" s="15" t="s">
        <v>3</v>
      </c>
      <c r="E32" s="15"/>
      <c r="F32" s="27"/>
      <c r="G32" s="26"/>
      <c r="H32" s="16"/>
      <c r="I32" s="34">
        <v>680</v>
      </c>
      <c r="J32" s="26"/>
      <c r="K32" s="25">
        <v>945</v>
      </c>
      <c r="L32" s="16"/>
      <c r="M32" s="30">
        <f t="shared" si="4"/>
        <v>1625</v>
      </c>
    </row>
    <row r="33" spans="2:13" ht="15" customHeight="1">
      <c r="B33" s="20">
        <f t="shared" si="5"/>
        <v>43740</v>
      </c>
      <c r="C33" s="53" t="str">
        <f t="shared" si="3"/>
        <v>Oktyabr</v>
      </c>
      <c r="D33" s="15" t="s">
        <v>9</v>
      </c>
      <c r="E33" s="15"/>
      <c r="F33" s="27"/>
      <c r="G33" s="26"/>
      <c r="H33" s="16"/>
      <c r="I33" s="34"/>
      <c r="J33" s="26"/>
      <c r="K33" s="25">
        <v>390</v>
      </c>
      <c r="L33" s="16"/>
      <c r="M33" s="30">
        <f t="shared" si="4"/>
        <v>390</v>
      </c>
    </row>
    <row r="34" spans="2:13" ht="15" customHeight="1">
      <c r="B34" s="20">
        <f t="shared" si="5"/>
        <v>43740</v>
      </c>
      <c r="C34" s="53" t="str">
        <f t="shared" si="3"/>
        <v>Oktyabr</v>
      </c>
      <c r="D34" s="15" t="s">
        <v>3</v>
      </c>
      <c r="E34" s="15"/>
      <c r="F34" s="27"/>
      <c r="G34" s="26">
        <v>500</v>
      </c>
      <c r="H34" s="16"/>
      <c r="I34" s="34">
        <v>640</v>
      </c>
      <c r="J34" s="26"/>
      <c r="K34" s="25">
        <v>730</v>
      </c>
      <c r="L34" s="16"/>
      <c r="M34" s="30">
        <f t="shared" si="4"/>
        <v>1870</v>
      </c>
    </row>
    <row r="35" spans="2:13" ht="15" customHeight="1">
      <c r="B35" s="20">
        <f t="shared" si="5"/>
        <v>43740</v>
      </c>
      <c r="C35" s="53" t="str">
        <f t="shared" si="3"/>
        <v>Oktyabr</v>
      </c>
      <c r="D35" s="15" t="s">
        <v>9</v>
      </c>
      <c r="E35" s="15"/>
      <c r="F35" s="27"/>
      <c r="G35" s="26"/>
      <c r="H35" s="16"/>
      <c r="I35" s="34"/>
      <c r="J35" s="26"/>
      <c r="K35" s="25">
        <v>345</v>
      </c>
      <c r="L35" s="16"/>
      <c r="M35" s="30">
        <f t="shared" si="4"/>
        <v>345</v>
      </c>
    </row>
    <row r="36" spans="2:13" ht="15" customHeight="1">
      <c r="B36" s="20">
        <f t="shared" si="5"/>
        <v>43740</v>
      </c>
      <c r="C36" s="53" t="str">
        <f t="shared" si="3"/>
        <v>Oktyabr</v>
      </c>
      <c r="D36" s="15" t="s">
        <v>3</v>
      </c>
      <c r="E36" s="15"/>
      <c r="F36" s="27"/>
      <c r="G36" s="26"/>
      <c r="H36" s="16"/>
      <c r="I36" s="34">
        <v>620</v>
      </c>
      <c r="J36" s="26"/>
      <c r="K36" s="25">
        <v>740</v>
      </c>
      <c r="L36" s="16"/>
      <c r="M36" s="30">
        <f t="shared" si="4"/>
        <v>1360</v>
      </c>
    </row>
    <row r="37" spans="2:13" ht="15" customHeight="1">
      <c r="B37" s="20">
        <v>43741</v>
      </c>
      <c r="C37" s="53" t="str">
        <f t="shared" si="3"/>
        <v>Oktyabr</v>
      </c>
      <c r="D37" s="15" t="s">
        <v>3</v>
      </c>
      <c r="E37" s="15"/>
      <c r="F37" s="27"/>
      <c r="G37" s="26"/>
      <c r="H37" s="16"/>
      <c r="I37" s="34">
        <v>910</v>
      </c>
      <c r="J37" s="26"/>
      <c r="K37" s="25">
        <v>1130</v>
      </c>
      <c r="L37" s="16"/>
      <c r="M37" s="30">
        <f t="shared" si="4"/>
        <v>2040</v>
      </c>
    </row>
    <row r="38" spans="2:13" ht="15" customHeight="1">
      <c r="B38" s="20">
        <f aca="true" t="shared" si="6" ref="B38:B44">IF(D38&gt;M38,B37,"")</f>
        <v>43741</v>
      </c>
      <c r="C38" s="53" t="str">
        <f t="shared" si="3"/>
        <v>Oktyabr</v>
      </c>
      <c r="D38" s="15" t="s">
        <v>7</v>
      </c>
      <c r="E38" s="15"/>
      <c r="F38" s="27"/>
      <c r="G38" s="26"/>
      <c r="H38" s="16"/>
      <c r="I38" s="34"/>
      <c r="J38" s="26"/>
      <c r="K38" s="25">
        <v>360</v>
      </c>
      <c r="L38" s="16"/>
      <c r="M38" s="30">
        <f t="shared" si="4"/>
        <v>360</v>
      </c>
    </row>
    <row r="39" spans="2:13" ht="15" customHeight="1">
      <c r="B39" s="20">
        <f t="shared" si="6"/>
        <v>43741</v>
      </c>
      <c r="C39" s="53" t="str">
        <f t="shared" si="3"/>
        <v>Oktyabr</v>
      </c>
      <c r="D39" s="15" t="s">
        <v>3</v>
      </c>
      <c r="E39" s="15"/>
      <c r="F39" s="27"/>
      <c r="G39" s="26"/>
      <c r="H39" s="16"/>
      <c r="I39" s="34">
        <v>800</v>
      </c>
      <c r="J39" s="26"/>
      <c r="K39" s="25">
        <v>890</v>
      </c>
      <c r="L39" s="16"/>
      <c r="M39" s="30">
        <f t="shared" si="4"/>
        <v>1690</v>
      </c>
    </row>
    <row r="40" spans="2:13" ht="15" customHeight="1">
      <c r="B40" s="20">
        <f t="shared" si="6"/>
        <v>43741</v>
      </c>
      <c r="C40" s="53" t="str">
        <f t="shared" si="3"/>
        <v>Oktyabr</v>
      </c>
      <c r="D40" s="15" t="s">
        <v>11</v>
      </c>
      <c r="E40" s="15"/>
      <c r="F40" s="27"/>
      <c r="G40" s="26"/>
      <c r="H40" s="16"/>
      <c r="I40" s="34"/>
      <c r="J40" s="26"/>
      <c r="K40" s="25">
        <v>1340</v>
      </c>
      <c r="L40" s="16"/>
      <c r="M40" s="30">
        <f t="shared" si="4"/>
        <v>1340</v>
      </c>
    </row>
    <row r="41" spans="2:13" ht="15" customHeight="1">
      <c r="B41" s="20">
        <f t="shared" si="6"/>
        <v>43741</v>
      </c>
      <c r="C41" s="53" t="str">
        <f t="shared" si="3"/>
        <v>Oktyabr</v>
      </c>
      <c r="D41" s="15" t="s">
        <v>3</v>
      </c>
      <c r="E41" s="15"/>
      <c r="F41" s="27"/>
      <c r="G41" s="26"/>
      <c r="H41" s="16"/>
      <c r="I41" s="34">
        <v>740</v>
      </c>
      <c r="J41" s="26"/>
      <c r="K41" s="25">
        <v>915</v>
      </c>
      <c r="L41" s="16"/>
      <c r="M41" s="30">
        <f t="shared" si="4"/>
        <v>1655</v>
      </c>
    </row>
    <row r="42" spans="2:13" ht="15" customHeight="1">
      <c r="B42" s="20">
        <f t="shared" si="6"/>
        <v>43741</v>
      </c>
      <c r="C42" s="53" t="str">
        <f t="shared" si="3"/>
        <v>Oktyabr</v>
      </c>
      <c r="D42" s="15" t="s">
        <v>7</v>
      </c>
      <c r="E42" s="15"/>
      <c r="F42" s="27"/>
      <c r="G42" s="26"/>
      <c r="H42" s="16"/>
      <c r="I42" s="34"/>
      <c r="J42" s="26"/>
      <c r="K42" s="25">
        <v>340</v>
      </c>
      <c r="L42" s="16"/>
      <c r="M42" s="30">
        <f t="shared" si="4"/>
        <v>340</v>
      </c>
    </row>
    <row r="43" spans="2:13" ht="15" customHeight="1">
      <c r="B43" s="20">
        <f t="shared" si="6"/>
        <v>43741</v>
      </c>
      <c r="C43" s="53" t="str">
        <f t="shared" si="3"/>
        <v>Oktyabr</v>
      </c>
      <c r="D43" s="15" t="s">
        <v>3</v>
      </c>
      <c r="E43" s="15"/>
      <c r="F43" s="27"/>
      <c r="G43" s="26"/>
      <c r="H43" s="16"/>
      <c r="I43" s="34">
        <v>835</v>
      </c>
      <c r="J43" s="26"/>
      <c r="K43" s="25">
        <v>1040</v>
      </c>
      <c r="L43" s="16"/>
      <c r="M43" s="30">
        <f t="shared" si="4"/>
        <v>1875</v>
      </c>
    </row>
    <row r="44" spans="2:13" ht="15" customHeight="1">
      <c r="B44" s="20">
        <f t="shared" si="6"/>
        <v>43741</v>
      </c>
      <c r="C44" s="53" t="str">
        <f>IF(B44="","",CHOOSE(MONTH(B44),"Yanvar","Fevral","Mart","Aprel","May","İyun","İyul","Avgust","Sentyabr","Oktyabr","Noyabr","Dekabr"))</f>
        <v>Oktyabr</v>
      </c>
      <c r="D44" s="15" t="s">
        <v>3</v>
      </c>
      <c r="E44" s="15"/>
      <c r="F44" s="27"/>
      <c r="G44" s="26"/>
      <c r="H44" s="16"/>
      <c r="I44" s="34">
        <v>1200</v>
      </c>
      <c r="J44" s="26"/>
      <c r="K44" s="25">
        <v>1500</v>
      </c>
      <c r="L44" s="16"/>
      <c r="M44" s="30">
        <f t="shared" si="4"/>
        <v>2700</v>
      </c>
    </row>
  </sheetData>
  <sheetProtection/>
  <autoFilter ref="B7:M44"/>
  <mergeCells count="3">
    <mergeCell ref="G3:H3"/>
    <mergeCell ref="K3:L3"/>
    <mergeCell ref="E3:E5"/>
  </mergeCells>
  <dataValidations count="2">
    <dataValidation type="list" allowBlank="1" showInputMessage="1" showErrorMessage="1" sqref="D8:D11 D37:D38">
      <formula1>$P$2:$P$16</formula1>
    </dataValidation>
    <dataValidation type="list" allowBlank="1" showInputMessage="1" showErrorMessage="1" sqref="D39:D44 D12:D36">
      <formula1>$P$2:$P$15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&amp;L&amp;14Zootexnik: Sərdar Hacıyev_________________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7"/>
  <sheetViews>
    <sheetView zoomScalePageLayoutView="0" workbookViewId="0" topLeftCell="A1">
      <pane xSplit="10" ySplit="3" topLeftCell="K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A13" sqref="AA13"/>
    </sheetView>
  </sheetViews>
  <sheetFormatPr defaultColWidth="9.140625" defaultRowHeight="15"/>
  <cols>
    <col min="3" max="3" width="13.7109375" style="0" customWidth="1"/>
    <col min="4" max="4" width="25.8515625" style="0" bestFit="1" customWidth="1"/>
    <col min="5" max="6" width="8.421875" style="0" hidden="1" customWidth="1"/>
    <col min="7" max="7" width="12.7109375" style="0" hidden="1" customWidth="1"/>
    <col min="8" max="11" width="9.421875" style="0" hidden="1" customWidth="1"/>
    <col min="12" max="12" width="13.28125" style="0" customWidth="1"/>
    <col min="13" max="14" width="9.421875" style="0" hidden="1" customWidth="1"/>
    <col min="15" max="16" width="9.421875" style="0" customWidth="1"/>
  </cols>
  <sheetData>
    <row r="1" ht="15.75" thickBot="1"/>
    <row r="2" spans="2:16" ht="15">
      <c r="B2" s="70" t="s">
        <v>28</v>
      </c>
      <c r="C2" s="74"/>
      <c r="D2" s="72" t="s">
        <v>39</v>
      </c>
      <c r="E2" s="76" t="s">
        <v>29</v>
      </c>
      <c r="F2" s="76" t="s">
        <v>32</v>
      </c>
      <c r="G2" s="83" t="s">
        <v>27</v>
      </c>
      <c r="H2" s="78" t="s">
        <v>30</v>
      </c>
      <c r="I2" s="79"/>
      <c r="J2" s="80"/>
      <c r="K2" s="81" t="s">
        <v>25</v>
      </c>
      <c r="L2" s="82"/>
      <c r="M2" s="82"/>
      <c r="N2" s="82"/>
      <c r="O2" s="82"/>
      <c r="P2" s="82"/>
    </row>
    <row r="3" spans="2:16" ht="45.75" thickBot="1">
      <c r="B3" s="71"/>
      <c r="C3" s="75"/>
      <c r="D3" s="73"/>
      <c r="E3" s="85"/>
      <c r="F3" s="77"/>
      <c r="G3" s="84"/>
      <c r="H3" s="46" t="s">
        <v>26</v>
      </c>
      <c r="I3" s="47" t="s">
        <v>23</v>
      </c>
      <c r="J3" s="48" t="s">
        <v>24</v>
      </c>
      <c r="K3" s="46" t="s">
        <v>26</v>
      </c>
      <c r="L3" s="59" t="s">
        <v>33</v>
      </c>
      <c r="M3" s="58" t="s">
        <v>31</v>
      </c>
      <c r="N3" s="47" t="s">
        <v>23</v>
      </c>
      <c r="O3" s="63" t="s">
        <v>34</v>
      </c>
      <c r="P3" s="64" t="s">
        <v>40</v>
      </c>
    </row>
    <row r="4" spans="2:16" ht="15" customHeight="1">
      <c r="B4" s="86" t="s">
        <v>17</v>
      </c>
      <c r="C4" s="50" t="str">
        <f>B4</f>
        <v>Quyu 1</v>
      </c>
      <c r="D4" s="49" t="s">
        <v>35</v>
      </c>
      <c r="E4" s="50"/>
      <c r="F4" s="50"/>
      <c r="G4" s="50"/>
      <c r="H4" s="51"/>
      <c r="I4" s="49"/>
      <c r="J4" s="52"/>
      <c r="K4" s="51"/>
      <c r="L4" s="60"/>
      <c r="M4" s="57" t="e">
        <f>F4+N4-O4</f>
        <v>#N/A</v>
      </c>
      <c r="N4" s="49"/>
      <c r="O4" s="52" t="e">
        <f>SUMPRODUCT((Расход!$C$8:$C$44=Итог!K$2)*INDEX(Расход!$G$8:$L$44,,MATCH($D4&amp;$C4,Расход!$G$6:$L$6,0))&gt;0)*(MATCH(Расход!$B$8:$B$44,Расход!$B$8:$B$44,0)=ROW(Расход!$B$8:$B$44)-7)</f>
        <v>#N/A</v>
      </c>
      <c r="P4" s="52">
        <v>0</v>
      </c>
    </row>
    <row r="5" spans="2:16" ht="15">
      <c r="B5" s="87"/>
      <c r="C5" s="42" t="s">
        <v>20</v>
      </c>
      <c r="D5" s="38" t="s">
        <v>37</v>
      </c>
      <c r="E5" s="42"/>
      <c r="F5" s="42"/>
      <c r="G5" s="42"/>
      <c r="H5" s="44"/>
      <c r="I5" s="38"/>
      <c r="J5" s="39"/>
      <c r="K5" s="44"/>
      <c r="L5" s="61"/>
      <c r="M5" s="55" t="e">
        <f>F5+N5-O5</f>
        <v>#REF!</v>
      </c>
      <c r="N5" s="38"/>
      <c r="O5" s="39" t="e">
        <f>SUMPRODUCT((Расход!$C$8:$C$44=Итог!K$2)*INDEX(Расход!$G$8:$L$44,,MATCH($D5&amp;$C5,Расход!$G$6:$L$6,0))&gt;0)*(MATCH(Расход!$B$8:$B$44,Расход!$B$8:$B$44,0)=ROW(Расход!$B$8:$B$44)-7)</f>
        <v>#REF!</v>
      </c>
      <c r="P5" s="39">
        <v>2</v>
      </c>
    </row>
    <row r="6" spans="2:16" ht="15">
      <c r="B6" s="87"/>
      <c r="C6" s="42" t="s">
        <v>21</v>
      </c>
      <c r="D6" s="38" t="s">
        <v>38</v>
      </c>
      <c r="E6" s="42"/>
      <c r="F6" s="42"/>
      <c r="G6" s="42"/>
      <c r="H6" s="44"/>
      <c r="I6" s="38"/>
      <c r="J6" s="39"/>
      <c r="K6" s="44"/>
      <c r="L6" s="61"/>
      <c r="M6" s="55" t="e">
        <f>F6+N6-O6</f>
        <v>#N/A</v>
      </c>
      <c r="N6" s="38"/>
      <c r="O6" s="39" t="e">
        <f>SUMPRODUCT((Расход!$C$8:$C$44=Итог!K$2)*INDEX(Расход!$G$8:$L$44,,MATCH($D6&amp;$C6,Расход!$G$6:$L$6,0))&gt;0)*(MATCH(Расход!$B$8:$B$44,Расход!$B$8:$B$44,0)=ROW(Расход!$B$8:$B$44)-7)</f>
        <v>#N/A</v>
      </c>
      <c r="P6" s="39">
        <v>2</v>
      </c>
    </row>
    <row r="7" spans="2:16" ht="15.75" thickBot="1">
      <c r="B7" s="88"/>
      <c r="C7" s="43" t="s">
        <v>19</v>
      </c>
      <c r="D7" s="40" t="s">
        <v>36</v>
      </c>
      <c r="E7" s="43"/>
      <c r="F7" s="43"/>
      <c r="G7" s="43"/>
      <c r="H7" s="45"/>
      <c r="I7" s="40"/>
      <c r="J7" s="41"/>
      <c r="K7" s="45"/>
      <c r="L7" s="62"/>
      <c r="M7" s="56" t="e">
        <f>F7+N7-O7</f>
        <v>#REF!</v>
      </c>
      <c r="N7" s="40"/>
      <c r="O7" s="41" t="e">
        <f>SUMPRODUCT((Расход!$C$8:$C$44=Итог!K$2)*INDEX(Расход!$G$8:$L$44,,MATCH($D7&amp;$C7,Расход!$G$6:$L$6,0))&gt;0)*(MATCH(Расход!$B$8:$B$44,Расход!$B$8:$B$44,0)=ROW(Расход!$B$8:$B$44)-7)</f>
        <v>#REF!</v>
      </c>
      <c r="P7" s="41">
        <v>0</v>
      </c>
    </row>
  </sheetData>
  <sheetProtection/>
  <mergeCells count="9">
    <mergeCell ref="B4:B7"/>
    <mergeCell ref="B2:B3"/>
    <mergeCell ref="D2:D3"/>
    <mergeCell ref="C2:C3"/>
    <mergeCell ref="F2:F3"/>
    <mergeCell ref="H2:J2"/>
    <mergeCell ref="K2:P2"/>
    <mergeCell ref="G2:G3"/>
    <mergeCell ref="E2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Shahin A. Karahanov</dc:creator>
  <cp:keywords/>
  <dc:description/>
  <cp:lastModifiedBy>Shahin A. Karahanov</cp:lastModifiedBy>
  <cp:lastPrinted>2019-06-20T07:16:04Z</cp:lastPrinted>
  <dcterms:created xsi:type="dcterms:W3CDTF">2018-10-29T07:56:48Z</dcterms:created>
  <dcterms:modified xsi:type="dcterms:W3CDTF">2019-10-28T10:07:41Z</dcterms:modified>
  <cp:category/>
  <cp:version/>
  <cp:contentType/>
  <cp:contentStatus/>
</cp:coreProperties>
</file>