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xWindow="0" yWindow="0" windowWidth="20490" windowHeight="7755" tabRatio="646"/>
  </bookViews>
  <sheets>
    <sheet name="Реестр" sheetId="13" r:id="rId1"/>
    <sheet name="Отчет" sheetId="4" r:id="rId2"/>
    <sheet name="Реестр (2)" sheetId="15" state="hidden" r:id="rId3"/>
  </sheets>
  <externalReferences>
    <externalReference r:id="rId4"/>
  </externalReferences>
  <definedNames>
    <definedName name="_xlnm._FilterDatabase" localSheetId="1" hidden="1">Отчет!$A$3:$L$3</definedName>
    <definedName name="BXROY" localSheetId="2">Отчет!#REF!</definedName>
    <definedName name="BXROY">Отчет!#REF!</definedName>
    <definedName name="DWJBL" localSheetId="2">Отчет!#REF!</definedName>
    <definedName name="DWJBL">Отчет!#REF!</definedName>
    <definedName name="GCPBA" localSheetId="2">Отчет!#REF!</definedName>
    <definedName name="GCPBA">Отчет!#REF!</definedName>
    <definedName name="JXYJS" localSheetId="2">Отчет!#REF!</definedName>
    <definedName name="JXYJS">Отчет!#REF!</definedName>
    <definedName name="SPMHT" localSheetId="2">Отчет!#REF!</definedName>
    <definedName name="SPMHT">Отчет!#REF!</definedName>
    <definedName name="WWPSE" localSheetId="2">Отчет!#REF!</definedName>
    <definedName name="WWPSE">Отчет!#REF!</definedName>
    <definedName name="YBDFM" localSheetId="2">Отчет!#REF!</definedName>
    <definedName name="YBDFM">Отчет!#REF!</definedName>
    <definedName name="YEKUU" localSheetId="2">Отчет!#REF!</definedName>
    <definedName name="YEKUU">Отчет!#REF!</definedName>
    <definedName name="YLCTW" localSheetId="2">Отчет!#REF!</definedName>
    <definedName name="YLCTW">Отчет!#REF!</definedName>
    <definedName name="ТМЦ">OFFSET([1]СТАНДАРТНЫЕ!$AL$4,0,0,COUNTA([1]СТАНДАРТНЫЕ!$AL$4:$AL$50),1)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15" l="1"/>
  <c r="Q8" i="15"/>
  <c r="O8" i="15"/>
  <c r="L8" i="15"/>
  <c r="J8" i="15"/>
  <c r="U7" i="15"/>
  <c r="Q7" i="15"/>
  <c r="O7" i="15"/>
  <c r="J7" i="15"/>
  <c r="U6" i="15"/>
  <c r="Q6" i="15"/>
  <c r="O6" i="15"/>
  <c r="L6" i="15"/>
  <c r="P5" i="15"/>
  <c r="Q5" i="15" s="1"/>
  <c r="L5" i="15"/>
  <c r="K5" i="15"/>
  <c r="J5" i="15"/>
  <c r="Q4" i="15"/>
  <c r="P4" i="15"/>
  <c r="U4" i="15" s="1"/>
  <c r="K4" i="15"/>
  <c r="L4" i="15" s="1"/>
  <c r="J4" i="15"/>
  <c r="O4" i="15" l="1"/>
  <c r="U5" i="15"/>
  <c r="O5" i="15"/>
</calcChain>
</file>

<file path=xl/sharedStrings.xml><?xml version="1.0" encoding="utf-8"?>
<sst xmlns="http://schemas.openxmlformats.org/spreadsheetml/2006/main" count="74" uniqueCount="56">
  <si>
    <t>Примітки</t>
  </si>
  <si>
    <t>Бахмач</t>
  </si>
  <si>
    <t>Мала Дівиця</t>
  </si>
  <si>
    <t>*****</t>
  </si>
  <si>
    <t>ДОБРИВО KaliyMag-Agro gran</t>
  </si>
  <si>
    <t>ТОВ "УКРАЇНСЬКА АГРОПРОМИСЛОВА Група"</t>
  </si>
  <si>
    <t>ТОВ "ПРОМІНЬ"</t>
  </si>
  <si>
    <t>Добриво мінеральне фосфорне-фосфоритне борошно марка "А"(УКТ ЗЕД 3103 90 00 00)</t>
  </si>
  <si>
    <t>Черкаси</t>
  </si>
  <si>
    <t>Добриво мінеральне гранульоване "GRANFOSKA PK 12-18+ME"</t>
  </si>
  <si>
    <t>ТОВ "Хімагростеп"</t>
  </si>
  <si>
    <t>СВ 4729 ВА  / СВ 3886 ХТ ;                  СВ 6023 ВС / СВ 8778 ХТ</t>
  </si>
  <si>
    <t xml:space="preserve">Назва товару </t>
  </si>
  <si>
    <t>Постачальник</t>
  </si>
  <si>
    <t>Покупець</t>
  </si>
  <si>
    <t>Дата счета</t>
  </si>
  <si>
    <t>номер счета</t>
  </si>
  <si>
    <t>Дата договора</t>
  </si>
  <si>
    <t>Номер договора</t>
  </si>
  <si>
    <t xml:space="preserve">Кіл-сть (дог. ± факт), т. </t>
  </si>
  <si>
    <t>Ціна, грн./т.</t>
  </si>
  <si>
    <t>Сума, грн.</t>
  </si>
  <si>
    <t>Оплачено, грн.</t>
  </si>
  <si>
    <t>Оплачено,тн</t>
  </si>
  <si>
    <t>Дата оплати</t>
  </si>
  <si>
    <t>Дод. витрати, грн.</t>
  </si>
  <si>
    <t>Поточне сальдо, грн.</t>
  </si>
  <si>
    <t>Факт. постав., т.</t>
  </si>
  <si>
    <t xml:space="preserve"> Факт.Отгружено на сумму,грн</t>
  </si>
  <si>
    <t>Дата отгрузки</t>
  </si>
  <si>
    <t>№ транс. Средства ваг/авто</t>
  </si>
  <si>
    <t>Склад отгрузки</t>
  </si>
  <si>
    <t xml:space="preserve">Статус отгрузки </t>
  </si>
  <si>
    <t>Ответственний</t>
  </si>
  <si>
    <t>ФГ Мотика</t>
  </si>
  <si>
    <t>21,22.10.2019</t>
  </si>
  <si>
    <t>ВІ 7651 СК / ВІ 5561 ХМ;                 СВ 7205 ВВ / СВ 7754 ХТ ;                 СВ 7957 ВВ / СВ 7843 ХТ</t>
  </si>
  <si>
    <t xml:space="preserve"> ТОВ-фірма "Агрохімпак-фірма"</t>
  </si>
  <si>
    <t xml:space="preserve">Склад </t>
  </si>
  <si>
    <t>Товар2</t>
  </si>
  <si>
    <t>Товар3</t>
  </si>
  <si>
    <t>Клиент4</t>
  </si>
  <si>
    <t>Клиент7</t>
  </si>
  <si>
    <t>Клиент</t>
  </si>
  <si>
    <t>склад2</t>
  </si>
  <si>
    <t>склад3</t>
  </si>
  <si>
    <t>№ транс. Средства</t>
  </si>
  <si>
    <t>ВP 7651 СК / ВT 5461 ХМ</t>
  </si>
  <si>
    <t>СP 5689 FА  / СВ 3886 ХТ ;                  СА 5896 ВС / СГ 2356 ХХ</t>
  </si>
  <si>
    <t>Товар</t>
  </si>
  <si>
    <t>Отчет по отгрузкам</t>
  </si>
  <si>
    <t>Склад2</t>
  </si>
  <si>
    <t>Выделяем ячейку A2</t>
  </si>
  <si>
    <t>и надо перенести данные из соответствующих столбцов на лист "Отчет"</t>
  </si>
  <si>
    <t>Товар4</t>
  </si>
  <si>
    <t xml:space="preserve">   СА 5896 ВС / СГ 2356 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</si>
</sst>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2" fillId="0" borderId="0" xfId="0" applyNumberFormat="1" applyFont="1"/>
    <xf numFmtId="14" fontId="0" fillId="0" borderId="0" xfId="0" applyNumberFormat="1"/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0" fillId="0" borderId="3" xfId="0" applyBorder="1" applyAlignment="1">
      <alignment wrapText="1"/>
    </xf>
    <xf numFmtId="2" fontId="8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61"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-0.49998474074526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409575</xdr:colOff>
          <xdr:row>0</xdr:row>
          <xdr:rowOff>19050</xdr:rowOff>
        </xdr:from>
        <xdr:to>
          <xdr:col>15</xdr:col>
          <xdr:colOff>352425</xdr:colOff>
          <xdr:row>1</xdr:row>
          <xdr:rowOff>142875</xdr:rowOff>
        </xdr:to>
        <xdr:sp macro="" textlink="">
          <xdr:nvSpPr>
            <xdr:cNvPr id="11294" name="Button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Предварительный просмотр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20</xdr:col>
      <xdr:colOff>66675</xdr:colOff>
      <xdr:row>0</xdr:row>
      <xdr:rowOff>47625</xdr:rowOff>
    </xdr:from>
    <xdr:to>
      <xdr:col>23</xdr:col>
      <xdr:colOff>133350</xdr:colOff>
      <xdr:row>1</xdr:row>
      <xdr:rowOff>114300</xdr:rowOff>
    </xdr:to>
    <xdr:sp macro="[0]!CopyActiveCells" textlink="">
      <xdr:nvSpPr>
        <xdr:cNvPr id="4" name="AutoShape 17"/>
        <xdr:cNvSpPr>
          <a:spLocks noChangeArrowheads="1"/>
        </xdr:cNvSpPr>
      </xdr:nvSpPr>
      <xdr:spPr bwMode="auto">
        <a:xfrm>
          <a:off x="6248400" y="47625"/>
          <a:ext cx="1895475" cy="257175"/>
        </a:xfrm>
        <a:prstGeom prst="roundRect">
          <a:avLst>
            <a:gd name="adj" fmla="val 23000"/>
          </a:avLst>
        </a:prstGeom>
        <a:gradFill rotWithShape="0">
          <a:gsLst>
            <a:gs pos="0">
              <a:srgbClr val="FFFFFF"/>
            </a:gs>
            <a:gs pos="100000">
              <a:srgbClr val="00B0F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Копировать на Лист Отчет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1438275</xdr:colOff>
          <xdr:row>0</xdr:row>
          <xdr:rowOff>85725</xdr:rowOff>
        </xdr:from>
        <xdr:to>
          <xdr:col>1</xdr:col>
          <xdr:colOff>942975</xdr:colOff>
          <xdr:row>1</xdr:row>
          <xdr:rowOff>142875</xdr:rowOff>
        </xdr:to>
        <xdr:sp macro="" textlink="">
          <xdr:nvSpPr>
            <xdr:cNvPr id="11297" name="Button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скрыть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0</xdr:row>
          <xdr:rowOff>57150</xdr:rowOff>
        </xdr:from>
        <xdr:to>
          <xdr:col>18</xdr:col>
          <xdr:colOff>123825</xdr:colOff>
          <xdr:row>1</xdr:row>
          <xdr:rowOff>114300</xdr:rowOff>
        </xdr:to>
        <xdr:sp macro="" textlink="">
          <xdr:nvSpPr>
            <xdr:cNvPr id="11298" name="Button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Отобразить строки 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609600</xdr:colOff>
      <xdr:row>3</xdr:row>
      <xdr:rowOff>200025</xdr:rowOff>
    </xdr:from>
    <xdr:to>
      <xdr:col>0</xdr:col>
      <xdr:colOff>609600</xdr:colOff>
      <xdr:row>7</xdr:row>
      <xdr:rowOff>76200</xdr:rowOff>
    </xdr:to>
    <xdr:cxnSp macro="">
      <xdr:nvCxnSpPr>
        <xdr:cNvPr id="3" name="Прямая со стрелкой 2"/>
        <xdr:cNvCxnSpPr/>
      </xdr:nvCxnSpPr>
      <xdr:spPr>
        <a:xfrm flipV="1">
          <a:off x="609600" y="2038350"/>
          <a:ext cx="0" cy="1047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</xdr:row>
      <xdr:rowOff>238125</xdr:rowOff>
    </xdr:from>
    <xdr:to>
      <xdr:col>1</xdr:col>
      <xdr:colOff>971550</xdr:colOff>
      <xdr:row>7</xdr:row>
      <xdr:rowOff>114300</xdr:rowOff>
    </xdr:to>
    <xdr:cxnSp macro="">
      <xdr:nvCxnSpPr>
        <xdr:cNvPr id="6" name="Прямая со стрелкой 5"/>
        <xdr:cNvCxnSpPr/>
      </xdr:nvCxnSpPr>
      <xdr:spPr>
        <a:xfrm flipV="1">
          <a:off x="2362200" y="2076450"/>
          <a:ext cx="342900" cy="1047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1238250</xdr:colOff>
      <xdr:row>3</xdr:row>
      <xdr:rowOff>123825</xdr:rowOff>
    </xdr:from>
    <xdr:to>
      <xdr:col>1</xdr:col>
      <xdr:colOff>619125</xdr:colOff>
      <xdr:row>7</xdr:row>
      <xdr:rowOff>133350</xdr:rowOff>
    </xdr:to>
    <xdr:cxnSp macro="">
      <xdr:nvCxnSpPr>
        <xdr:cNvPr id="8" name="Прямая со стрелкой 7"/>
        <xdr:cNvCxnSpPr/>
      </xdr:nvCxnSpPr>
      <xdr:spPr>
        <a:xfrm flipH="1" flipV="1">
          <a:off x="1238250" y="1962150"/>
          <a:ext cx="1114425" cy="1181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3</xdr:row>
      <xdr:rowOff>200025</xdr:rowOff>
    </xdr:from>
    <xdr:to>
      <xdr:col>3</xdr:col>
      <xdr:colOff>171450</xdr:colOff>
      <xdr:row>7</xdr:row>
      <xdr:rowOff>9525</xdr:rowOff>
    </xdr:to>
    <xdr:cxnSp macro="">
      <xdr:nvCxnSpPr>
        <xdr:cNvPr id="10" name="Прямая со стрелкой 9"/>
        <xdr:cNvCxnSpPr/>
      </xdr:nvCxnSpPr>
      <xdr:spPr>
        <a:xfrm flipV="1">
          <a:off x="2333625" y="2038350"/>
          <a:ext cx="981075" cy="981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3</xdr:row>
      <xdr:rowOff>200025</xdr:rowOff>
    </xdr:from>
    <xdr:to>
      <xdr:col>17</xdr:col>
      <xdr:colOff>923925</xdr:colOff>
      <xdr:row>7</xdr:row>
      <xdr:rowOff>104775</xdr:rowOff>
    </xdr:to>
    <xdr:cxnSp macro="">
      <xdr:nvCxnSpPr>
        <xdr:cNvPr id="12" name="Прямая со стрелкой 11"/>
        <xdr:cNvCxnSpPr/>
      </xdr:nvCxnSpPr>
      <xdr:spPr>
        <a:xfrm flipV="1">
          <a:off x="2400300" y="2038350"/>
          <a:ext cx="2009775" cy="1076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3</xdr:row>
      <xdr:rowOff>266700</xdr:rowOff>
    </xdr:from>
    <xdr:to>
      <xdr:col>18</xdr:col>
      <xdr:colOff>133350</xdr:colOff>
      <xdr:row>7</xdr:row>
      <xdr:rowOff>85725</xdr:rowOff>
    </xdr:to>
    <xdr:cxnSp macro="">
      <xdr:nvCxnSpPr>
        <xdr:cNvPr id="14" name="Прямая со стрелкой 13"/>
        <xdr:cNvCxnSpPr/>
      </xdr:nvCxnSpPr>
      <xdr:spPr>
        <a:xfrm flipV="1">
          <a:off x="2390775" y="2105025"/>
          <a:ext cx="2886075" cy="990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53</xdr:col>
      <xdr:colOff>228600</xdr:colOff>
      <xdr:row>90</xdr:row>
      <xdr:rowOff>43053</xdr:rowOff>
    </xdr:from>
    <xdr:to>
      <xdr:col>54</xdr:col>
      <xdr:colOff>581025</xdr:colOff>
      <xdr:row>90</xdr:row>
      <xdr:rowOff>94107</xdr:rowOff>
    </xdr:to>
    <xdr:sp macro="[0]!ВернутьсяНаГлавную" textlink="">
      <xdr:nvSpPr>
        <xdr:cNvPr id="8" name="AutoShape 22"/>
        <xdr:cNvSpPr>
          <a:spLocks noChangeArrowheads="1"/>
        </xdr:cNvSpPr>
      </xdr:nvSpPr>
      <xdr:spPr bwMode="auto">
        <a:xfrm>
          <a:off x="37071300" y="114842925"/>
          <a:ext cx="942975" cy="342900"/>
        </a:xfrm>
        <a:prstGeom prst="roundRect">
          <a:avLst>
            <a:gd name="adj" fmla="val 23000"/>
          </a:avLst>
        </a:prstGeom>
        <a:gradFill rotWithShape="0">
          <a:gsLst>
            <a:gs pos="0">
              <a:srgbClr val="FFFFFF"/>
            </a:gs>
            <a:gs pos="100000">
              <a:srgbClr val="FFFF00">
                <a:alpha val="70000"/>
              </a:srgbClr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Назад </a:t>
          </a:r>
        </a:p>
      </xdr:txBody>
    </xdr:sp>
    <xdr:clientData fPrintsWithSheet="0"/>
  </xdr:twoCellAnchor>
  <xdr:twoCellAnchor editAs="absolute">
    <xdr:from>
      <xdr:col>5</xdr:col>
      <xdr:colOff>142875</xdr:colOff>
      <xdr:row>1057</xdr:row>
      <xdr:rowOff>180975</xdr:rowOff>
    </xdr:from>
    <xdr:to>
      <xdr:col>6</xdr:col>
      <xdr:colOff>1529603</xdr:colOff>
      <xdr:row>1059</xdr:row>
      <xdr:rowOff>180975</xdr:rowOff>
    </xdr:to>
    <xdr:sp macro="[0]!ОткрытьОплат" textlink="">
      <xdr:nvSpPr>
        <xdr:cNvPr id="4" name="AutoShape 22"/>
        <xdr:cNvSpPr>
          <a:spLocks noChangeArrowheads="1"/>
        </xdr:cNvSpPr>
      </xdr:nvSpPr>
      <xdr:spPr bwMode="auto">
        <a:xfrm>
          <a:off x="6086475" y="216446100"/>
          <a:ext cx="1815353" cy="381000"/>
        </a:xfrm>
        <a:prstGeom prst="roundRect">
          <a:avLst>
            <a:gd name="adj" fmla="val 23000"/>
          </a:avLst>
        </a:prstGeom>
        <a:gradFill rotWithShape="0">
          <a:gsLst>
            <a:gs pos="0">
              <a:srgbClr val="FFFFFF"/>
            </a:gs>
            <a:gs pos="100000">
              <a:srgbClr val="FFFF00">
                <a:alpha val="70000"/>
              </a:srgbClr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Вернуться к файлу Оплат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409575</xdr:colOff>
          <xdr:row>0</xdr:row>
          <xdr:rowOff>19050</xdr:rowOff>
        </xdr:from>
        <xdr:to>
          <xdr:col>16</xdr:col>
          <xdr:colOff>352425</xdr:colOff>
          <xdr:row>1</xdr:row>
          <xdr:rowOff>142875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Предварительный просмотр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2</xdr:col>
      <xdr:colOff>219075</xdr:colOff>
      <xdr:row>0</xdr:row>
      <xdr:rowOff>47625</xdr:rowOff>
    </xdr:from>
    <xdr:to>
      <xdr:col>8</xdr:col>
      <xdr:colOff>66675</xdr:colOff>
      <xdr:row>1</xdr:row>
      <xdr:rowOff>114300</xdr:rowOff>
    </xdr:to>
    <xdr:sp macro="[0]!КопироватьНадругойЛист" textlink="">
      <xdr:nvSpPr>
        <xdr:cNvPr id="3" name="AutoShape 17"/>
        <xdr:cNvSpPr>
          <a:spLocks noChangeArrowheads="1"/>
        </xdr:cNvSpPr>
      </xdr:nvSpPr>
      <xdr:spPr bwMode="auto">
        <a:xfrm>
          <a:off x="6248400" y="47625"/>
          <a:ext cx="5143500" cy="257175"/>
        </a:xfrm>
        <a:prstGeom prst="roundRect">
          <a:avLst>
            <a:gd name="adj" fmla="val 23000"/>
          </a:avLst>
        </a:prstGeom>
        <a:gradFill rotWithShape="0">
          <a:gsLst>
            <a:gs pos="0">
              <a:srgbClr val="FFFFFF"/>
            </a:gs>
            <a:gs pos="100000">
              <a:srgbClr val="00B0F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Копировать определенные строки на другой лист в свободную  строку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TRANSPORT19-7/&#1059;&#1095;&#1077;&#1090;%20&#1086;&#1087;&#1083;&#1072;&#1090;%20&#1080;%20&#1086;&#1090;&#1075;&#1088;&#1091;&#1079;&#1086;&#108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НДАРТНЫЕ"/>
      <sheetName val="проект"/>
      <sheetName val="Лист1"/>
      <sheetName val="проект (2)"/>
    </sheetNames>
    <sheetDataSet>
      <sheetData sheetId="0">
        <row r="4">
          <cell r="AL4" t="str">
            <v>Alventa-Сульфат магнію кр.(25 кг)</v>
          </cell>
        </row>
        <row r="5">
          <cell r="AL5" t="str">
            <v>Alwernia-Cульфат магнію кр.</v>
          </cell>
        </row>
        <row r="6">
          <cell r="AL6" t="str">
            <v>Arkop - Сульфат магнію кр.(25 кг)</v>
          </cell>
        </row>
        <row r="7">
          <cell r="AL7" t="str">
            <v>Grupa Azoty-AS21 macro(500 кг)</v>
          </cell>
        </row>
        <row r="8">
          <cell r="AL8" t="str">
            <v>Siarkopol-Сірка мелена 99,85 %</v>
          </cell>
        </row>
        <row r="9">
          <cell r="AL9" t="str">
            <v>Siarkopol-Сульфат магнію 21-36 гр.</v>
          </cell>
        </row>
        <row r="10">
          <cell r="AL10" t="str">
            <v>Аміачна селітра марки Б 3102.30.90.00</v>
          </cell>
        </row>
        <row r="11">
          <cell r="AL11" t="str">
            <v>Амофос 12:52    3105 40 00  00</v>
          </cell>
        </row>
        <row r="12">
          <cell r="AL12" t="str">
            <v>Борна кислота</v>
          </cell>
        </row>
        <row r="13">
          <cell r="AL13" t="str">
            <v>Гранфоска марка Д</v>
          </cell>
        </row>
        <row r="14">
          <cell r="AL14" t="str">
            <v>Гранфоска марка Д(дрібна фракція)</v>
          </cell>
        </row>
        <row r="15">
          <cell r="AL15" t="str">
            <v>Гранфоска марка С</v>
          </cell>
        </row>
        <row r="16">
          <cell r="AL16" t="str">
            <v>ДОБРИВО  Калій марка Н</v>
          </cell>
        </row>
        <row r="17">
          <cell r="AL17" t="str">
            <v>ДОБРИВО "Калій Маг-Агро"(гранульоване)</v>
          </cell>
        </row>
        <row r="18">
          <cell r="AL18" t="str">
            <v>ДОБРИВО "КалійМаг-Агро"</v>
          </cell>
        </row>
        <row r="19">
          <cell r="AL19" t="str">
            <v>ДОБРИВО "КалійМаг-Агро"(дрібна фракція)</v>
          </cell>
        </row>
        <row r="20">
          <cell r="AL20" t="str">
            <v>Добриво комплексне мінеральне гранульоване "Екосойл"</v>
          </cell>
        </row>
        <row r="21">
          <cell r="AL21" t="str">
            <v>Добриво фосфоритно-калійно-магнієве гранульоване "ГРАНФОСКА" марка "А"</v>
          </cell>
        </row>
        <row r="22">
          <cell r="AL22" t="str">
            <v>Добриво фосфоритно-калійно-магнієве гранульоване "ГРАНФОСКА" марка "Д"</v>
          </cell>
        </row>
        <row r="23">
          <cell r="AL23" t="str">
            <v>Добриво фосфоритно-калійно-магнієве гранульоване "ГРАНФОСКА" марка "Д"(дрібна фракція)</v>
          </cell>
        </row>
        <row r="24">
          <cell r="AL24" t="str">
            <v>Зола від  згорання лушпиння соняшнику</v>
          </cell>
        </row>
        <row r="25">
          <cell r="AL25" t="str">
            <v>Калій  хлористий</v>
          </cell>
        </row>
        <row r="26">
          <cell r="AL26" t="str">
            <v>Калій  хлористий гранульований (рожевий)</v>
          </cell>
        </row>
        <row r="27">
          <cell r="AL27" t="str">
            <v>Калій Маг-Агро дрібна фракція</v>
          </cell>
        </row>
        <row r="28">
          <cell r="AL28" t="str">
            <v>Калій хлористий ,марка Н</v>
          </cell>
        </row>
        <row r="29">
          <cell r="AL29" t="str">
            <v>Калій хлористий ,марка С</v>
          </cell>
        </row>
        <row r="30">
          <cell r="AL30" t="str">
            <v>Калій+мука</v>
          </cell>
        </row>
        <row r="31">
          <cell r="AL31" t="str">
            <v>Каолін</v>
          </cell>
        </row>
        <row r="32">
          <cell r="AL32" t="str">
            <v>Купорос цинковий(сульфат цинку)гранульований</v>
          </cell>
        </row>
        <row r="33">
          <cell r="AL33" t="str">
            <v>Обладнання</v>
          </cell>
        </row>
        <row r="34">
          <cell r="AL34" t="str">
            <v>Порошок глинистий</v>
          </cell>
        </row>
        <row r="35">
          <cell r="AL35" t="str">
            <v>Сірка з Бентонітом</v>
          </cell>
        </row>
        <row r="36">
          <cell r="AL36" t="str">
            <v>Сульфат Амонію</v>
          </cell>
        </row>
        <row r="37">
          <cell r="AL37" t="str">
            <v>Сульфат амонію гранульований</v>
          </cell>
        </row>
        <row r="38">
          <cell r="AL38" t="str">
            <v>Фосфоритне борошно  марка А(Брянськ)</v>
          </cell>
        </row>
        <row r="39">
          <cell r="AL39" t="str">
            <v>Фосфоритне борошно  марка Б(Брянськ)</v>
          </cell>
        </row>
        <row r="40">
          <cell r="AL40" t="str">
            <v>Фосфоритне борошно (Верхньокамське,марка А)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</sheetPr>
  <dimension ref="A3:S8"/>
  <sheetViews>
    <sheetView tabSelected="1" workbookViewId="0">
      <selection activeCell="R13" sqref="R13"/>
    </sheetView>
  </sheetViews>
  <sheetFormatPr defaultRowHeight="15" x14ac:dyDescent="0.25"/>
  <cols>
    <col min="1" max="1" width="26" customWidth="1"/>
    <col min="2" max="2" width="20.85546875" customWidth="1"/>
    <col min="3" max="3" width="0.28515625" customWidth="1"/>
    <col min="4" max="4" width="5.140625" customWidth="1"/>
    <col min="5" max="17" width="20.7109375" hidden="1" customWidth="1"/>
    <col min="18" max="18" width="24.85546875" customWidth="1"/>
    <col min="19" max="19" width="6.42578125" customWidth="1"/>
  </cols>
  <sheetData>
    <row r="3" spans="1:19" ht="114.75" x14ac:dyDescent="0.25">
      <c r="A3" s="39" t="s">
        <v>49</v>
      </c>
      <c r="B3" s="41" t="s">
        <v>43</v>
      </c>
      <c r="C3" s="25" t="s">
        <v>15</v>
      </c>
      <c r="D3" s="63" t="s">
        <v>16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 t="s">
        <v>29</v>
      </c>
      <c r="R3" s="40" t="s">
        <v>46</v>
      </c>
      <c r="S3" s="62" t="s">
        <v>38</v>
      </c>
    </row>
    <row r="4" spans="1:19" ht="31.5" customHeight="1" x14ac:dyDescent="0.25">
      <c r="A4" s="36" t="s">
        <v>39</v>
      </c>
      <c r="B4" s="27" t="s">
        <v>41</v>
      </c>
      <c r="C4" s="44">
        <v>43749</v>
      </c>
      <c r="D4" s="45">
        <v>23</v>
      </c>
      <c r="E4" s="46"/>
      <c r="F4" s="46"/>
      <c r="G4" s="47"/>
      <c r="H4" s="48"/>
      <c r="I4" s="49"/>
      <c r="J4" s="48"/>
      <c r="K4" s="49"/>
      <c r="L4" s="44"/>
      <c r="M4" s="48"/>
      <c r="N4" s="50"/>
      <c r="O4" s="49"/>
      <c r="P4" s="51"/>
      <c r="Q4" s="44" t="s">
        <v>35</v>
      </c>
      <c r="R4" s="45" t="s">
        <v>47</v>
      </c>
      <c r="S4" s="45" t="s">
        <v>44</v>
      </c>
    </row>
    <row r="5" spans="1:19" ht="30.75" customHeight="1" x14ac:dyDescent="0.25">
      <c r="A5" s="36" t="s">
        <v>40</v>
      </c>
      <c r="B5" s="14" t="s">
        <v>42</v>
      </c>
      <c r="C5" s="52">
        <v>43773</v>
      </c>
      <c r="D5" s="53">
        <v>45</v>
      </c>
      <c r="E5" s="54"/>
      <c r="F5" s="54"/>
      <c r="G5" s="55"/>
      <c r="H5" s="56"/>
      <c r="I5" s="57"/>
      <c r="J5" s="58"/>
      <c r="K5" s="57"/>
      <c r="L5" s="52"/>
      <c r="M5" s="56"/>
      <c r="N5" s="59"/>
      <c r="O5" s="56"/>
      <c r="P5" s="60"/>
      <c r="Q5" s="52">
        <v>43774</v>
      </c>
      <c r="R5" s="45" t="s">
        <v>48</v>
      </c>
      <c r="S5" s="45" t="s">
        <v>45</v>
      </c>
    </row>
    <row r="6" spans="1:19" x14ac:dyDescent="0.25">
      <c r="A6" s="36" t="s">
        <v>54</v>
      </c>
      <c r="B6" s="14" t="s">
        <v>42</v>
      </c>
      <c r="C6" s="52">
        <v>43773</v>
      </c>
      <c r="D6" s="53">
        <v>48</v>
      </c>
      <c r="E6" s="54"/>
      <c r="F6" s="54"/>
      <c r="G6" s="55"/>
      <c r="H6" s="56"/>
      <c r="I6" s="57"/>
      <c r="J6" s="58"/>
      <c r="K6" s="57"/>
      <c r="L6" s="52"/>
      <c r="M6" s="56"/>
      <c r="N6" s="59"/>
      <c r="O6" s="56"/>
      <c r="P6" s="60"/>
      <c r="Q6" s="52">
        <v>43774</v>
      </c>
      <c r="R6" s="45" t="s">
        <v>55</v>
      </c>
      <c r="S6" s="45" t="s">
        <v>45</v>
      </c>
    </row>
    <row r="8" spans="1:19" x14ac:dyDescent="0.25">
      <c r="A8" t="s">
        <v>52</v>
      </c>
      <c r="B8" t="s">
        <v>53</v>
      </c>
    </row>
  </sheetData>
  <pageMargins left="0.19685039370078741" right="0.70866141732283472" top="0.39" bottom="0.39" header="0.2" footer="0.2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4" r:id="rId4" name="Button 30">
              <controlPr defaultSize="0" print="0" autoFill="0" autoPict="0" macro="[0]!ПредварительныйПросмотр">
                <anchor moveWithCells="1" sizeWithCells="1">
                  <from>
                    <xdr:col>12</xdr:col>
                    <xdr:colOff>409575</xdr:colOff>
                    <xdr:row>0</xdr:row>
                    <xdr:rowOff>19050</xdr:rowOff>
                  </from>
                  <to>
                    <xdr:col>15</xdr:col>
                    <xdr:colOff>352425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5" name="Button 33">
              <controlPr defaultSize="0" print="0" autoFill="0" autoPict="0" macro="[0]!Макрос1">
                <anchor moveWithCells="1" sizeWithCells="1">
                  <from>
                    <xdr:col>0</xdr:col>
                    <xdr:colOff>1438275</xdr:colOff>
                    <xdr:row>0</xdr:row>
                    <xdr:rowOff>85725</xdr:rowOff>
                  </from>
                  <to>
                    <xdr:col>1</xdr:col>
                    <xdr:colOff>942975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6" name="Button 34">
              <controlPr defaultSize="0" print="0" autoFill="0" autoPict="0" macro="[0]!Макрос2">
                <anchor moveWithCells="1" sizeWithCells="1">
                  <from>
                    <xdr:col>17</xdr:col>
                    <xdr:colOff>152400</xdr:colOff>
                    <xdr:row>0</xdr:row>
                    <xdr:rowOff>57150</xdr:rowOff>
                  </from>
                  <to>
                    <xdr:col>18</xdr:col>
                    <xdr:colOff>123825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M88"/>
  <sheetViews>
    <sheetView zoomScaleNormal="100" zoomScalePageLayoutView="140" workbookViewId="0">
      <selection activeCell="D11" sqref="D11"/>
    </sheetView>
  </sheetViews>
  <sheetFormatPr defaultColWidth="8.85546875" defaultRowHeight="15" x14ac:dyDescent="0.25"/>
  <cols>
    <col min="1" max="1" width="12.42578125" customWidth="1"/>
    <col min="2" max="2" width="48.85546875" customWidth="1"/>
    <col min="3" max="3" width="10.85546875" customWidth="1"/>
    <col min="4" max="4" width="12.7109375" customWidth="1"/>
    <col min="5" max="5" width="4.28515625" style="1" customWidth="1"/>
    <col min="6" max="6" width="6.42578125" style="1" customWidth="1"/>
    <col min="7" max="7" width="23.7109375" customWidth="1"/>
    <col min="8" max="8" width="16" customWidth="1"/>
    <col min="9" max="9" width="6.5703125" customWidth="1"/>
    <col min="10" max="10" width="27.140625" customWidth="1"/>
    <col min="11" max="11" width="9.7109375" customWidth="1"/>
    <col min="12" max="12" width="9.28515625" customWidth="1"/>
    <col min="13" max="13" width="15.28515625" customWidth="1"/>
  </cols>
  <sheetData>
    <row r="1" spans="1:13" x14ac:dyDescent="0.25">
      <c r="C1" s="7"/>
    </row>
    <row r="2" spans="1:13" ht="15.75" x14ac:dyDescent="0.25">
      <c r="B2" s="5" t="s">
        <v>50</v>
      </c>
      <c r="C2" s="6"/>
      <c r="D2" s="4"/>
      <c r="E2" s="6"/>
    </row>
    <row r="3" spans="1:13" ht="49.5" customHeight="1" x14ac:dyDescent="0.25">
      <c r="A3" s="2"/>
      <c r="B3" s="39" t="s">
        <v>49</v>
      </c>
      <c r="C3" s="3"/>
      <c r="D3" s="62" t="s">
        <v>38</v>
      </c>
      <c r="E3" s="3"/>
      <c r="F3" s="3"/>
      <c r="G3" s="41" t="s">
        <v>43</v>
      </c>
      <c r="H3" s="3"/>
      <c r="I3" s="3"/>
      <c r="J3" s="40" t="s">
        <v>46</v>
      </c>
      <c r="K3" s="3"/>
      <c r="L3" s="63" t="s">
        <v>16</v>
      </c>
      <c r="M3" s="26"/>
    </row>
    <row r="4" spans="1:13" x14ac:dyDescent="0.25">
      <c r="A4" s="43"/>
      <c r="B4" s="42" t="s">
        <v>39</v>
      </c>
      <c r="C4" s="64"/>
      <c r="D4" s="61" t="s">
        <v>51</v>
      </c>
      <c r="E4" s="65"/>
      <c r="F4" s="66"/>
      <c r="G4" s="14" t="s">
        <v>41</v>
      </c>
      <c r="H4" s="64"/>
      <c r="I4" s="64"/>
      <c r="J4" s="45" t="s">
        <v>47</v>
      </c>
      <c r="K4" s="64"/>
      <c r="L4" s="53">
        <v>23</v>
      </c>
      <c r="M4" s="64"/>
    </row>
    <row r="5" spans="1:13" x14ac:dyDescent="0.25">
      <c r="A5" s="17"/>
      <c r="B5" s="17"/>
      <c r="C5" s="17"/>
      <c r="D5" s="17"/>
      <c r="E5" s="19"/>
      <c r="F5" s="18"/>
      <c r="G5" s="17"/>
      <c r="H5" s="17"/>
      <c r="I5" s="17"/>
      <c r="J5" s="17"/>
      <c r="K5" s="17"/>
      <c r="L5" s="17"/>
      <c r="M5" s="17"/>
    </row>
    <row r="6" spans="1:13" x14ac:dyDescent="0.25">
      <c r="A6" s="17"/>
      <c r="B6" s="17"/>
      <c r="C6" s="17"/>
      <c r="D6" s="17"/>
      <c r="E6" s="19"/>
      <c r="F6" s="18"/>
      <c r="G6" s="17"/>
      <c r="H6" s="17"/>
      <c r="I6" s="17"/>
      <c r="J6" s="17"/>
      <c r="K6" s="17"/>
      <c r="L6" s="17"/>
      <c r="M6" s="17"/>
    </row>
    <row r="7" spans="1:13" x14ac:dyDescent="0.25">
      <c r="A7" s="17"/>
      <c r="B7" s="17"/>
      <c r="C7" s="17"/>
      <c r="D7" s="17"/>
      <c r="E7" s="19"/>
      <c r="F7" s="18"/>
      <c r="G7" s="17"/>
      <c r="H7" s="17"/>
      <c r="I7" s="17"/>
      <c r="J7" s="17"/>
      <c r="K7" s="17"/>
      <c r="L7" s="17"/>
      <c r="M7" s="17"/>
    </row>
    <row r="8" spans="1:13" x14ac:dyDescent="0.25">
      <c r="A8" s="17"/>
      <c r="B8" s="17"/>
      <c r="C8" s="17"/>
      <c r="D8" s="17"/>
      <c r="E8" s="19"/>
      <c r="F8" s="18"/>
      <c r="G8" s="17"/>
      <c r="H8" s="17"/>
      <c r="I8" s="17"/>
      <c r="J8" s="17"/>
      <c r="K8" s="17"/>
      <c r="L8" s="17"/>
      <c r="M8" s="17"/>
    </row>
    <row r="9" spans="1:13" x14ac:dyDescent="0.25">
      <c r="A9" s="17"/>
      <c r="B9" s="17"/>
      <c r="C9" s="17"/>
      <c r="D9" s="17"/>
      <c r="E9" s="19"/>
      <c r="F9" s="18"/>
      <c r="G9" s="17"/>
      <c r="H9" s="17"/>
      <c r="I9" s="17"/>
      <c r="J9" s="17"/>
      <c r="K9" s="17"/>
      <c r="L9" s="17"/>
      <c r="M9" s="17"/>
    </row>
    <row r="10" spans="1:13" x14ac:dyDescent="0.25">
      <c r="A10" s="17"/>
      <c r="B10" s="17"/>
      <c r="C10" s="17"/>
      <c r="D10" s="17"/>
      <c r="E10" s="19"/>
      <c r="F10" s="18"/>
      <c r="G10" s="17"/>
      <c r="H10" s="17"/>
      <c r="I10" s="17"/>
      <c r="J10" s="17"/>
      <c r="K10" s="17"/>
      <c r="L10" s="17"/>
      <c r="M10" s="17"/>
    </row>
    <row r="11" spans="1:13" x14ac:dyDescent="0.25">
      <c r="A11" s="17"/>
      <c r="B11" s="17"/>
      <c r="C11" s="17"/>
      <c r="D11" s="17"/>
      <c r="E11" s="19"/>
      <c r="F11" s="18"/>
      <c r="G11" s="17"/>
      <c r="H11" s="17"/>
      <c r="I11" s="17"/>
      <c r="J11" s="17"/>
      <c r="K11" s="17"/>
      <c r="L11" s="17"/>
      <c r="M11" s="17"/>
    </row>
    <row r="12" spans="1:13" x14ac:dyDescent="0.25">
      <c r="A12" s="17"/>
      <c r="B12" s="17"/>
      <c r="C12" s="17"/>
      <c r="D12" s="17"/>
      <c r="E12" s="19"/>
      <c r="F12" s="18"/>
      <c r="G12" s="17"/>
      <c r="H12" s="17"/>
      <c r="I12" s="17"/>
      <c r="J12" s="17"/>
      <c r="K12" s="17"/>
      <c r="L12" s="17"/>
      <c r="M12" s="17"/>
    </row>
    <row r="13" spans="1:13" x14ac:dyDescent="0.25">
      <c r="A13" s="17"/>
      <c r="B13" s="17"/>
      <c r="C13" s="17"/>
      <c r="D13" s="17"/>
      <c r="E13" s="19"/>
      <c r="F13" s="18"/>
      <c r="G13" s="17"/>
      <c r="H13" s="17"/>
      <c r="I13" s="17"/>
      <c r="J13" s="17"/>
      <c r="K13" s="17"/>
      <c r="L13" s="17"/>
      <c r="M13" s="17"/>
    </row>
    <row r="14" spans="1:13" ht="21.75" customHeight="1" x14ac:dyDescent="0.25">
      <c r="A14" s="17"/>
      <c r="B14" s="17"/>
      <c r="C14" s="17"/>
      <c r="D14" s="17"/>
      <c r="E14" s="18"/>
      <c r="F14" s="18"/>
      <c r="G14" s="17"/>
      <c r="H14" s="17"/>
      <c r="I14" s="17"/>
      <c r="J14" s="17"/>
      <c r="K14" s="17"/>
      <c r="L14" s="17"/>
      <c r="M14" s="17"/>
    </row>
    <row r="15" spans="1:13" x14ac:dyDescent="0.25">
      <c r="A15" s="17"/>
      <c r="B15" s="17"/>
      <c r="C15" s="17"/>
      <c r="D15" s="17"/>
      <c r="E15" s="18"/>
      <c r="F15" s="18"/>
      <c r="G15" s="17"/>
      <c r="H15" s="17"/>
      <c r="I15" s="17"/>
      <c r="J15" s="17"/>
      <c r="K15" s="17"/>
      <c r="L15" s="17"/>
      <c r="M15" s="17"/>
    </row>
    <row r="16" spans="1:13" x14ac:dyDescent="0.25">
      <c r="A16" s="17"/>
      <c r="B16" s="17"/>
      <c r="C16" s="17"/>
      <c r="D16" s="17"/>
      <c r="E16" s="18"/>
      <c r="F16" s="18"/>
      <c r="G16" s="17"/>
      <c r="H16" s="17"/>
      <c r="I16" s="17"/>
      <c r="J16" s="17"/>
      <c r="K16" s="17"/>
      <c r="L16" s="17"/>
      <c r="M16" s="17"/>
    </row>
    <row r="17" spans="1:13" ht="18.75" customHeight="1" x14ac:dyDescent="0.25">
      <c r="A17" s="17"/>
      <c r="B17" s="17"/>
      <c r="C17" s="17"/>
      <c r="D17" s="17"/>
      <c r="E17" s="18"/>
      <c r="F17" s="18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8"/>
      <c r="F18" s="18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8"/>
      <c r="F19" s="18"/>
      <c r="G19" s="17"/>
      <c r="H19" s="17"/>
      <c r="I19" s="17"/>
      <c r="J19" s="17"/>
      <c r="K19" s="17"/>
      <c r="L19" s="17"/>
      <c r="M19" s="17"/>
    </row>
    <row r="20" spans="1:13" ht="23.25" customHeight="1" x14ac:dyDescent="0.25"/>
    <row r="22" spans="1:13" ht="32.25" customHeight="1" x14ac:dyDescent="0.25"/>
    <row r="23" spans="1:13" ht="24.75" customHeight="1" x14ac:dyDescent="0.25"/>
    <row r="26" spans="1:13" ht="30" customHeight="1" x14ac:dyDescent="0.25"/>
    <row r="28" spans="1:13" ht="29.25" customHeight="1" x14ac:dyDescent="0.25"/>
    <row r="31" spans="1:13" ht="45.75" customHeight="1" x14ac:dyDescent="0.25"/>
    <row r="33" ht="28.5" customHeight="1" x14ac:dyDescent="0.25"/>
    <row r="34" ht="21.75" customHeight="1" x14ac:dyDescent="0.25"/>
    <row r="40" ht="25.5" customHeight="1" x14ac:dyDescent="0.25"/>
    <row r="44" ht="17.25" customHeight="1" x14ac:dyDescent="0.25"/>
    <row r="45" ht="26.25" customHeight="1" x14ac:dyDescent="0.25"/>
    <row r="49" ht="21.75" customHeight="1" x14ac:dyDescent="0.25"/>
    <row r="51" ht="21" customHeight="1" x14ac:dyDescent="0.25"/>
    <row r="55" ht="32.25" customHeight="1" x14ac:dyDescent="0.25"/>
    <row r="83" ht="29.25" customHeight="1" x14ac:dyDescent="0.25"/>
    <row r="84" ht="21" customHeight="1" x14ac:dyDescent="0.25"/>
    <row r="85" ht="20.25" customHeight="1" x14ac:dyDescent="0.25"/>
    <row r="86" ht="18.75" customHeight="1" x14ac:dyDescent="0.25"/>
    <row r="87" ht="16.5" customHeight="1" x14ac:dyDescent="0.25"/>
    <row r="88" ht="24.75" customHeight="1" x14ac:dyDescent="0.25"/>
  </sheetData>
  <autoFilter ref="A3:M3"/>
  <dataValidations count="2">
    <dataValidation type="list" allowBlank="1" showInputMessage="1" showErrorMessage="1" sqref="G3">
      <formula1>#REF!</formula1>
    </dataValidation>
    <dataValidation type="list" allowBlank="1" showInputMessage="1" showErrorMessage="1" sqref="B9:B162">
      <formula1>$B$4:$B$162</formula1>
    </dataValidation>
  </dataValidations>
  <pageMargins left="0.2" right="0.21" top="0.44" bottom="0.36" header="0.22" footer="0.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</sheetPr>
  <dimension ref="A3:W8"/>
  <sheetViews>
    <sheetView topLeftCell="K1" workbookViewId="0">
      <selection activeCell="U4" sqref="U4"/>
    </sheetView>
  </sheetViews>
  <sheetFormatPr defaultRowHeight="15" x14ac:dyDescent="0.25"/>
  <cols>
    <col min="1" max="1" width="74" customWidth="1"/>
    <col min="2" max="2" width="16.42578125" customWidth="1"/>
    <col min="3" max="3" width="28.140625" customWidth="1"/>
    <col min="4" max="4" width="12.140625" customWidth="1"/>
    <col min="6" max="6" width="11.7109375" customWidth="1"/>
    <col min="9" max="9" width="10.85546875" customWidth="1"/>
    <col min="10" max="10" width="13" customWidth="1"/>
    <col min="11" max="11" width="17.42578125" customWidth="1"/>
    <col min="12" max="12" width="11.85546875" customWidth="1"/>
    <col min="13" max="13" width="19.140625" customWidth="1"/>
    <col min="15" max="15" width="15.42578125" customWidth="1"/>
    <col min="16" max="16" width="7" customWidth="1"/>
    <col min="17" max="17" width="12" customWidth="1"/>
    <col min="18" max="18" width="10.42578125" customWidth="1"/>
    <col min="19" max="19" width="24.85546875" customWidth="1"/>
    <col min="20" max="20" width="13.42578125" customWidth="1"/>
    <col min="21" max="21" width="20" customWidth="1"/>
  </cols>
  <sheetData>
    <row r="3" spans="1:23" ht="51" x14ac:dyDescent="0.25">
      <c r="A3" s="24" t="s">
        <v>12</v>
      </c>
      <c r="B3" s="25" t="s">
        <v>13</v>
      </c>
      <c r="C3" s="25" t="s">
        <v>14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5" t="s">
        <v>21</v>
      </c>
      <c r="K3" s="25" t="s">
        <v>22</v>
      </c>
      <c r="L3" s="25" t="s">
        <v>23</v>
      </c>
      <c r="M3" s="25" t="s">
        <v>24</v>
      </c>
      <c r="N3" s="25" t="s">
        <v>25</v>
      </c>
      <c r="O3" s="25" t="s">
        <v>26</v>
      </c>
      <c r="P3" s="25" t="s">
        <v>27</v>
      </c>
      <c r="Q3" s="25" t="s">
        <v>28</v>
      </c>
      <c r="R3" s="25" t="s">
        <v>29</v>
      </c>
      <c r="S3" s="25" t="s">
        <v>30</v>
      </c>
      <c r="T3" s="25" t="s">
        <v>31</v>
      </c>
      <c r="U3" s="25" t="s">
        <v>32</v>
      </c>
      <c r="V3" s="25" t="s">
        <v>33</v>
      </c>
      <c r="W3" s="24" t="s">
        <v>0</v>
      </c>
    </row>
    <row r="4" spans="1:23" ht="31.5" customHeight="1" x14ac:dyDescent="0.25">
      <c r="A4" s="36" t="s">
        <v>4</v>
      </c>
      <c r="B4" s="9"/>
      <c r="C4" s="27" t="s">
        <v>6</v>
      </c>
      <c r="D4" s="28">
        <v>43749</v>
      </c>
      <c r="E4" s="9">
        <v>237</v>
      </c>
      <c r="F4" s="9"/>
      <c r="G4" s="9"/>
      <c r="H4" s="29">
        <v>60.35</v>
      </c>
      <c r="I4" s="29">
        <v>8600.0040000000008</v>
      </c>
      <c r="J4" s="30">
        <f t="shared" ref="J4:J5" si="0">H4*I4</f>
        <v>519010.24140000006</v>
      </c>
      <c r="K4" s="29">
        <f>519010.24+255850.12</f>
        <v>774860.36</v>
      </c>
      <c r="L4" s="31">
        <f t="shared" ref="L4" si="1">K4/I4</f>
        <v>90.099999953488378</v>
      </c>
      <c r="M4" s="28">
        <v>43755</v>
      </c>
      <c r="N4" s="29"/>
      <c r="O4" s="32">
        <f t="shared" ref="O4" si="2">P4*I4-K4</f>
        <v>-255850.11859999993</v>
      </c>
      <c r="P4" s="31">
        <f>4.25+39.95+16.15</f>
        <v>60.35</v>
      </c>
      <c r="Q4" s="33">
        <f>P4*I4</f>
        <v>519010.24140000006</v>
      </c>
      <c r="R4" s="28" t="s">
        <v>35</v>
      </c>
      <c r="S4" s="9" t="s">
        <v>36</v>
      </c>
      <c r="T4" s="9" t="s">
        <v>1</v>
      </c>
      <c r="U4" s="15" t="str">
        <f t="shared" ref="U4" si="3">IF(A4="","-",IF(M4="","запланировано",IF(P4="","не отгружено",IF(OR(L4&gt;P4,L4&lt;H4),"частично отгружено",IF(L4&lt;P4,"перегружено","отгружено")))))</f>
        <v>частично отгружено</v>
      </c>
      <c r="V4" s="34"/>
      <c r="W4" s="35"/>
    </row>
    <row r="5" spans="1:23" ht="30.75" customHeight="1" x14ac:dyDescent="0.25">
      <c r="A5" s="36" t="s">
        <v>4</v>
      </c>
      <c r="B5" s="10"/>
      <c r="C5" s="14" t="s">
        <v>5</v>
      </c>
      <c r="D5" s="13">
        <v>43773</v>
      </c>
      <c r="E5" s="23">
        <v>255</v>
      </c>
      <c r="F5" s="10"/>
      <c r="G5" s="10"/>
      <c r="H5" s="8">
        <v>85</v>
      </c>
      <c r="I5" s="12">
        <v>8690.4</v>
      </c>
      <c r="J5" s="11">
        <f t="shared" si="0"/>
        <v>738684</v>
      </c>
      <c r="K5" s="16">
        <f>369342+369342</f>
        <v>738684</v>
      </c>
      <c r="L5" s="11">
        <f>K5/I5</f>
        <v>85</v>
      </c>
      <c r="M5" s="13">
        <v>43775</v>
      </c>
      <c r="N5" s="12"/>
      <c r="O5" s="21">
        <f>P5*I5-K5</f>
        <v>-369342</v>
      </c>
      <c r="P5" s="12">
        <f>21.25*2</f>
        <v>42.5</v>
      </c>
      <c r="Q5" s="22">
        <f>P5*I5</f>
        <v>369342</v>
      </c>
      <c r="R5" s="13">
        <v>43774</v>
      </c>
      <c r="S5" s="9" t="s">
        <v>11</v>
      </c>
      <c r="T5" s="10" t="s">
        <v>1</v>
      </c>
      <c r="U5" s="15" t="str">
        <f>IF(A5="","-",IF(M5="","запланировано",IF(P5="","не отгружено",IF(OR(L5&gt;P5,L5&lt;H5),"частично отгружено",IF(L5&lt;P5,"перегружено","отгружено")))))</f>
        <v>частично отгружено</v>
      </c>
      <c r="V5" s="10"/>
      <c r="W5" s="10"/>
    </row>
    <row r="6" spans="1:23" ht="30.75" customHeight="1" x14ac:dyDescent="0.25">
      <c r="A6" s="37" t="s">
        <v>9</v>
      </c>
      <c r="B6" s="10"/>
      <c r="C6" s="14" t="s">
        <v>34</v>
      </c>
      <c r="D6" s="13">
        <v>43773</v>
      </c>
      <c r="E6" s="23">
        <v>256</v>
      </c>
      <c r="F6" s="10"/>
      <c r="G6" s="10"/>
      <c r="H6" s="12">
        <v>22</v>
      </c>
      <c r="I6" s="12">
        <v>8000.0039999999999</v>
      </c>
      <c r="J6" s="12">
        <v>176000.09</v>
      </c>
      <c r="K6" s="12">
        <v>176000.09</v>
      </c>
      <c r="L6" s="11">
        <f>K6/I6</f>
        <v>22.000000249999875</v>
      </c>
      <c r="M6" s="13">
        <v>43774</v>
      </c>
      <c r="N6" s="12"/>
      <c r="O6" s="21">
        <f>P6*I6-K6</f>
        <v>-176000.09</v>
      </c>
      <c r="P6" s="12"/>
      <c r="Q6" s="22">
        <f>P6*I6</f>
        <v>0</v>
      </c>
      <c r="R6" s="13"/>
      <c r="S6" s="10"/>
      <c r="T6" s="10" t="s">
        <v>2</v>
      </c>
      <c r="U6" s="15" t="str">
        <f>IF(A6="","-",IF(M6="","запланировано",IF(P6="","не отгружено",IF(OR(L6&gt;P6,L6&lt;H6),"частично отгружено",IF(L6&lt;P6,"перегружено","отгружено")))))</f>
        <v>не отгружено</v>
      </c>
      <c r="V6" s="10"/>
      <c r="W6" s="10"/>
    </row>
    <row r="7" spans="1:23" ht="25.5" x14ac:dyDescent="0.25">
      <c r="A7" s="37" t="s">
        <v>7</v>
      </c>
      <c r="B7" s="10"/>
      <c r="C7" s="14" t="s">
        <v>10</v>
      </c>
      <c r="D7" s="13">
        <v>43774</v>
      </c>
      <c r="E7" s="23">
        <v>257</v>
      </c>
      <c r="F7" s="10"/>
      <c r="G7" s="10"/>
      <c r="H7" s="12">
        <v>5</v>
      </c>
      <c r="I7" s="12">
        <v>4200</v>
      </c>
      <c r="J7" s="11">
        <f t="shared" ref="J7:J8" si="4">H7*I7</f>
        <v>21000</v>
      </c>
      <c r="K7" s="12">
        <v>21000</v>
      </c>
      <c r="L7" s="11">
        <v>5</v>
      </c>
      <c r="M7" s="13">
        <v>43774</v>
      </c>
      <c r="N7" s="12"/>
      <c r="O7" s="21">
        <f t="shared" ref="O7" si="5">P7*I7-K7</f>
        <v>0</v>
      </c>
      <c r="P7" s="12">
        <v>5</v>
      </c>
      <c r="Q7" s="22">
        <f>P7*I7</f>
        <v>21000</v>
      </c>
      <c r="R7" s="13">
        <v>43774</v>
      </c>
      <c r="S7" s="10" t="s">
        <v>3</v>
      </c>
      <c r="T7" s="10" t="s">
        <v>8</v>
      </c>
      <c r="U7" s="15" t="str">
        <f t="shared" ref="U7:U8" si="6">IF(A7="","-",IF(M7="","запланировано",IF(P7="","не отгружено",IF(OR(L7&gt;P7,L7&lt;H7),"частично отгружено",IF(L7&lt;P7,"перегружено","отгружено")))))</f>
        <v>отгружено</v>
      </c>
      <c r="V7" s="10"/>
      <c r="W7" s="10"/>
    </row>
    <row r="8" spans="1:23" ht="24" x14ac:dyDescent="0.25">
      <c r="A8" s="20" t="s">
        <v>7</v>
      </c>
      <c r="B8" s="10"/>
      <c r="C8" s="10" t="s">
        <v>37</v>
      </c>
      <c r="D8" s="13">
        <v>43775</v>
      </c>
      <c r="E8" s="10">
        <v>259</v>
      </c>
      <c r="F8" s="10"/>
      <c r="G8" s="10"/>
      <c r="H8" s="12">
        <v>5</v>
      </c>
      <c r="I8" s="12">
        <v>4440</v>
      </c>
      <c r="J8" s="11">
        <f t="shared" si="4"/>
        <v>22200</v>
      </c>
      <c r="K8" s="11"/>
      <c r="L8" s="11">
        <f t="shared" ref="L8" si="7">K8/I8</f>
        <v>0</v>
      </c>
      <c r="M8" s="13"/>
      <c r="N8" s="10"/>
      <c r="O8" s="38">
        <f>P8*I8-K8</f>
        <v>0</v>
      </c>
      <c r="P8" s="10"/>
      <c r="Q8" s="38">
        <f t="shared" ref="Q8" si="8">P8*I8</f>
        <v>0</v>
      </c>
      <c r="R8" s="13"/>
      <c r="S8" s="10"/>
      <c r="T8" s="10" t="s">
        <v>1</v>
      </c>
      <c r="U8" s="10" t="str">
        <f t="shared" si="6"/>
        <v>запланировано</v>
      </c>
    </row>
  </sheetData>
  <conditionalFormatting sqref="A4:U7 A9:U11">
    <cfRule type="expression" dxfId="60" priority="57">
      <formula>$U4="отгружено"</formula>
    </cfRule>
    <cfRule type="expression" dxfId="59" priority="58">
      <formula>$U4="не отгружено"</formula>
    </cfRule>
    <cfRule type="expression" dxfId="58" priority="59">
      <formula>$U4="частично отгружено"</formula>
    </cfRule>
    <cfRule type="expression" dxfId="57" priority="60">
      <formula>"$U4=""перегружено"""</formula>
    </cfRule>
    <cfRule type="expression" dxfId="56" priority="61">
      <formula>"$U4"="-"</formula>
    </cfRule>
  </conditionalFormatting>
  <conditionalFormatting sqref="N8 S8 B8:C8 E8:I8 P8">
    <cfRule type="expression" dxfId="55" priority="51">
      <formula>$U8="-"</formula>
    </cfRule>
    <cfRule type="expression" dxfId="54" priority="52">
      <formula>$U8="перегружено"</formula>
    </cfRule>
    <cfRule type="expression" dxfId="53" priority="53">
      <formula>$U8="отгружено"</formula>
    </cfRule>
    <cfRule type="expression" dxfId="52" priority="54">
      <formula>$U8="частично отгружено"</formula>
    </cfRule>
    <cfRule type="expression" dxfId="51" priority="55">
      <formula>$U8="не отгружено"</formula>
    </cfRule>
    <cfRule type="expression" dxfId="50" priority="56">
      <formula>$U8="запланировано"</formula>
    </cfRule>
  </conditionalFormatting>
  <conditionalFormatting sqref="O8 Q8">
    <cfRule type="expression" dxfId="49" priority="41">
      <formula>#REF!</formula>
    </cfRule>
  </conditionalFormatting>
  <conditionalFormatting sqref="O8 Q8">
    <cfRule type="expression" dxfId="48" priority="42">
      <formula>#REF!="відвантажено"</formula>
    </cfRule>
    <cfRule type="expression" dxfId="47" priority="43">
      <formula>#REF!="не відвантажено"</formula>
    </cfRule>
    <cfRule type="expression" dxfId="46" priority="44">
      <formula>#REF!="заплановано"</formula>
    </cfRule>
  </conditionalFormatting>
  <conditionalFormatting sqref="Q8:R8 L8 O8 U8">
    <cfRule type="expression" dxfId="45" priority="45">
      <formula>$U8="-"</formula>
    </cfRule>
    <cfRule type="expression" dxfId="44" priority="46">
      <formula>$U8="перегружено"</formula>
    </cfRule>
    <cfRule type="expression" dxfId="43" priority="47">
      <formula>$U8="отгружено"</formula>
    </cfRule>
    <cfRule type="expression" dxfId="42" priority="48">
      <formula>$U8="частично отгружено"</formula>
    </cfRule>
    <cfRule type="expression" dxfId="41" priority="49">
      <formula>$U8="не отгружено"</formula>
    </cfRule>
    <cfRule type="expression" dxfId="40" priority="50">
      <formula>$U8="запланировано"</formula>
    </cfRule>
  </conditionalFormatting>
  <conditionalFormatting sqref="D8">
    <cfRule type="expression" dxfId="39" priority="35">
      <formula>$U8="-"</formula>
    </cfRule>
    <cfRule type="expression" dxfId="38" priority="36">
      <formula>$U8="перегружено"</formula>
    </cfRule>
    <cfRule type="expression" dxfId="37" priority="37">
      <formula>$U8="отгружено"</formula>
    </cfRule>
    <cfRule type="expression" dxfId="36" priority="38">
      <formula>$U8="частично отгружено"</formula>
    </cfRule>
    <cfRule type="expression" dxfId="35" priority="39">
      <formula>$U8="не отгружено"</formula>
    </cfRule>
    <cfRule type="expression" dxfId="34" priority="40">
      <formula>$U8="запланировано"</formula>
    </cfRule>
  </conditionalFormatting>
  <conditionalFormatting sqref="T8">
    <cfRule type="expression" dxfId="33" priority="29">
      <formula>$U8="-"</formula>
    </cfRule>
    <cfRule type="expression" dxfId="32" priority="30">
      <formula>$U8="перегружено"</formula>
    </cfRule>
    <cfRule type="expression" dxfId="31" priority="31">
      <formula>$U8="отгружено"</formula>
    </cfRule>
    <cfRule type="expression" dxfId="30" priority="32">
      <formula>$U8="частично отгружено"</formula>
    </cfRule>
    <cfRule type="expression" dxfId="29" priority="33">
      <formula>$U8="не отгружено"</formula>
    </cfRule>
    <cfRule type="expression" dxfId="28" priority="34">
      <formula>$U8="запланировано"</formula>
    </cfRule>
  </conditionalFormatting>
  <conditionalFormatting sqref="K8">
    <cfRule type="expression" dxfId="27" priority="23">
      <formula>$U8="-"</formula>
    </cfRule>
    <cfRule type="expression" dxfId="26" priority="24">
      <formula>$U8="перегружено"</formula>
    </cfRule>
    <cfRule type="expression" dxfId="25" priority="25">
      <formula>$U8="отгружено"</formula>
    </cfRule>
    <cfRule type="expression" dxfId="24" priority="26">
      <formula>$U8="частично отгружено"</formula>
    </cfRule>
    <cfRule type="expression" dxfId="23" priority="27">
      <formula>$U8="не отгружено"</formula>
    </cfRule>
    <cfRule type="expression" dxfId="22" priority="28">
      <formula>$U8="запланировано"</formula>
    </cfRule>
  </conditionalFormatting>
  <conditionalFormatting sqref="M8">
    <cfRule type="expression" dxfId="21" priority="17">
      <formula>$U8="-"</formula>
    </cfRule>
    <cfRule type="expression" dxfId="20" priority="18">
      <formula>$U8="перегружено"</formula>
    </cfRule>
    <cfRule type="expression" dxfId="19" priority="19">
      <formula>$U8="отгружено"</formula>
    </cfRule>
    <cfRule type="expression" dxfId="18" priority="20">
      <formula>$U8="частично отгружено"</formula>
    </cfRule>
    <cfRule type="expression" dxfId="17" priority="21">
      <formula>$U8="не отгружено"</formula>
    </cfRule>
    <cfRule type="expression" dxfId="16" priority="22">
      <formula>$U8="запланировано"</formula>
    </cfRule>
  </conditionalFormatting>
  <conditionalFormatting sqref="A8">
    <cfRule type="expression" dxfId="15" priority="11">
      <formula>$U8="-"</formula>
    </cfRule>
    <cfRule type="expression" dxfId="14" priority="12">
      <formula>$U8="перегружено"</formula>
    </cfRule>
    <cfRule type="expression" dxfId="13" priority="13">
      <formula>$U8="отгружено"</formula>
    </cfRule>
    <cfRule type="expression" dxfId="12" priority="14">
      <formula>$U8="частично отгружено"</formula>
    </cfRule>
    <cfRule type="expression" dxfId="11" priority="15">
      <formula>$U8="не отгружено"</formula>
    </cfRule>
    <cfRule type="expression" dxfId="10" priority="16">
      <formula>$U8="запланировано"</formula>
    </cfRule>
  </conditionalFormatting>
  <conditionalFormatting sqref="A8">
    <cfRule type="expression" dxfId="9" priority="7">
      <formula>#REF!="відвантажено"</formula>
    </cfRule>
    <cfRule type="expression" dxfId="8" priority="8">
      <formula>#REF!="не відвантажено"</formula>
    </cfRule>
    <cfRule type="expression" dxfId="7" priority="9">
      <formula>#REF!="заплановано"</formula>
    </cfRule>
  </conditionalFormatting>
  <conditionalFormatting sqref="A8">
    <cfRule type="expression" dxfId="6" priority="10">
      <formula>#REF!</formula>
    </cfRule>
  </conditionalFormatting>
  <conditionalFormatting sqref="J8">
    <cfRule type="expression" dxfId="5" priority="1">
      <formula>$U8="-"</formula>
    </cfRule>
    <cfRule type="expression" dxfId="4" priority="2">
      <formula>$U8="перегружено"</formula>
    </cfRule>
    <cfRule type="expression" dxfId="3" priority="3">
      <formula>$U8="отгружено"</formula>
    </cfRule>
    <cfRule type="expression" dxfId="2" priority="4">
      <formula>$U8="частично отгружено"</formula>
    </cfRule>
    <cfRule type="expression" dxfId="1" priority="5">
      <formula>$U8="не отгружено"</formula>
    </cfRule>
    <cfRule type="expression" dxfId="0" priority="6">
      <formula>$U8="запланировано"</formula>
    </cfRule>
  </conditionalFormatting>
  <pageMargins left="0.19685039370078741" right="0.70866141732283472" top="0.39" bottom="0.39" header="0.2" footer="0.2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ПредварительныйПросмотр">
                <anchor moveWithCells="1" sizeWithCells="1">
                  <from>
                    <xdr:col>13</xdr:col>
                    <xdr:colOff>409575</xdr:colOff>
                    <xdr:row>0</xdr:row>
                    <xdr:rowOff>19050</xdr:rowOff>
                  </from>
                  <to>
                    <xdr:col>16</xdr:col>
                    <xdr:colOff>352425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Отчет</vt:lpstr>
      <vt:lpstr>Реестр (2)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Yury</cp:lastModifiedBy>
  <cp:lastPrinted>2019-11-07T14:21:31Z</cp:lastPrinted>
  <dcterms:created xsi:type="dcterms:W3CDTF">2018-09-21T13:00:56Z</dcterms:created>
  <dcterms:modified xsi:type="dcterms:W3CDTF">2019-11-10T15:19:36Z</dcterms:modified>
</cp:coreProperties>
</file>