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16392" windowHeight="6132"/>
  </bookViews>
  <sheets>
    <sheet name="Лист3" sheetId="1" r:id="rId1"/>
  </sheets>
  <externalReferences>
    <externalReference r:id="rId2"/>
    <externalReference r:id="rId3"/>
  </externalReferences>
  <definedNames>
    <definedName name="solver_adj" localSheetId="0" hidden="1">Лист3!$A$3:$A$9</definedName>
    <definedName name="solver_cvg" localSheetId="0" hidden="1">0.0001</definedName>
    <definedName name="solver_drv" localSheetId="0" hidden="1">1</definedName>
    <definedName name="solver_eng" localSheetId="0" hidden="1">2</definedName>
    <definedName name="solver_est" localSheetId="0" hidden="1">1</definedName>
    <definedName name="solver_itr" localSheetId="0" hidden="1">2147483647</definedName>
    <definedName name="solver_lhs1" localSheetId="0" hidden="1">Лист3!$C$10:$G$10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1</definedName>
    <definedName name="solver_nwt" localSheetId="0" hidden="1">1</definedName>
    <definedName name="solver_opt" localSheetId="0" hidden="1">Лист3!$J$12</definedName>
    <definedName name="solver_pre" localSheetId="0" hidden="1">0.000001</definedName>
    <definedName name="solver_rbv" localSheetId="0" hidden="1">1</definedName>
    <definedName name="solver_rel1" localSheetId="0" hidden="1">3</definedName>
    <definedName name="solver_rhs1" localSheetId="0" hidden="1">Лист3!$C$12:$G$12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  <definedName name="Корма" localSheetId="0">Лист3!$B$30:$B$38</definedName>
    <definedName name="Корма">[1]Лист3!$B$97:$B$117</definedName>
    <definedName name="НаселенныйПункт">[2]списки!$D$2:$D$51</definedName>
  </definedNames>
  <calcPr calcId="162913"/>
</workbook>
</file>

<file path=xl/calcChain.xml><?xml version="1.0" encoding="utf-8"?>
<calcChain xmlns="http://schemas.openxmlformats.org/spreadsheetml/2006/main">
  <c r="H23" i="1" l="1"/>
  <c r="I23" i="1"/>
  <c r="C16" i="1"/>
  <c r="C17" i="1"/>
  <c r="C18" i="1"/>
  <c r="C19" i="1"/>
  <c r="C20" i="1"/>
  <c r="C21" i="1"/>
  <c r="C22" i="1"/>
  <c r="J22" i="1"/>
  <c r="G22" i="1"/>
  <c r="F22" i="1"/>
  <c r="E22" i="1"/>
  <c r="D22" i="1"/>
  <c r="J21" i="1"/>
  <c r="G21" i="1"/>
  <c r="F21" i="1"/>
  <c r="E21" i="1"/>
  <c r="D21" i="1"/>
  <c r="J20" i="1"/>
  <c r="G20" i="1"/>
  <c r="F20" i="1"/>
  <c r="E20" i="1"/>
  <c r="D20" i="1"/>
  <c r="J19" i="1"/>
  <c r="G19" i="1"/>
  <c r="F19" i="1"/>
  <c r="E19" i="1"/>
  <c r="D19" i="1"/>
  <c r="J18" i="1"/>
  <c r="G18" i="1"/>
  <c r="F18" i="1"/>
  <c r="E18" i="1"/>
  <c r="D18" i="1"/>
  <c r="J17" i="1"/>
  <c r="G17" i="1"/>
  <c r="F17" i="1"/>
  <c r="E17" i="1"/>
  <c r="D17" i="1"/>
  <c r="J16" i="1"/>
  <c r="G16" i="1"/>
  <c r="F16" i="1"/>
  <c r="E16" i="1"/>
  <c r="D16" i="1"/>
  <c r="J9" i="1"/>
  <c r="G9" i="1"/>
  <c r="F9" i="1"/>
  <c r="E9" i="1"/>
  <c r="D9" i="1"/>
  <c r="C9" i="1"/>
  <c r="J8" i="1"/>
  <c r="G8" i="1"/>
  <c r="F8" i="1"/>
  <c r="E8" i="1"/>
  <c r="D8" i="1"/>
  <c r="C8" i="1"/>
  <c r="J7" i="1"/>
  <c r="G7" i="1"/>
  <c r="F7" i="1"/>
  <c r="E7" i="1"/>
  <c r="D7" i="1"/>
  <c r="C7" i="1"/>
  <c r="J6" i="1"/>
  <c r="G6" i="1"/>
  <c r="F6" i="1"/>
  <c r="E6" i="1"/>
  <c r="D6" i="1"/>
  <c r="C6" i="1"/>
  <c r="J5" i="1"/>
  <c r="G5" i="1"/>
  <c r="F5" i="1"/>
  <c r="E5" i="1"/>
  <c r="D5" i="1"/>
  <c r="C5" i="1"/>
  <c r="J4" i="1"/>
  <c r="G4" i="1"/>
  <c r="F4" i="1"/>
  <c r="E4" i="1"/>
  <c r="D4" i="1"/>
  <c r="C4" i="1"/>
  <c r="J3" i="1"/>
  <c r="G3" i="1"/>
  <c r="F3" i="1"/>
  <c r="E3" i="1"/>
  <c r="D3" i="1"/>
  <c r="C3" i="1"/>
  <c r="D10" i="1" l="1"/>
  <c r="D11" i="1" s="1"/>
  <c r="E10" i="1"/>
  <c r="E11" i="1" s="1"/>
  <c r="J23" i="1"/>
  <c r="J25" i="1"/>
  <c r="G23" i="1"/>
  <c r="G24" i="1" s="1"/>
  <c r="F23" i="1"/>
  <c r="F24" i="1" s="1"/>
  <c r="D23" i="1"/>
  <c r="D24" i="1" s="1"/>
  <c r="C23" i="1"/>
  <c r="C24" i="1" s="1"/>
  <c r="E23" i="1"/>
  <c r="E24" i="1" s="1"/>
  <c r="F10" i="1"/>
  <c r="F11" i="1" s="1"/>
  <c r="C10" i="1"/>
  <c r="C11" i="1" s="1"/>
  <c r="G10" i="1"/>
  <c r="G11" i="1" s="1"/>
  <c r="J12" i="1" l="1"/>
</calcChain>
</file>

<file path=xl/sharedStrings.xml><?xml version="1.0" encoding="utf-8"?>
<sst xmlns="http://schemas.openxmlformats.org/spreadsheetml/2006/main" count="46" uniqueCount="30">
  <si>
    <t>Зерно овса</t>
  </si>
  <si>
    <t>Сено луговое в среднем</t>
  </si>
  <si>
    <t>Зерно пшеницы</t>
  </si>
  <si>
    <t>Картофель сырой</t>
  </si>
  <si>
    <t>Зерно ячменя</t>
  </si>
  <si>
    <t>кол-во грамм</t>
  </si>
  <si>
    <t>Нормы кормления кроликов, г на голову в сутки</t>
  </si>
  <si>
    <t>Корма</t>
  </si>
  <si>
    <t>Кормовые единицы</t>
  </si>
  <si>
    <t>Переварив. протеин</t>
  </si>
  <si>
    <t>Кальций</t>
  </si>
  <si>
    <t>Фосфор</t>
  </si>
  <si>
    <t>Каротин</t>
  </si>
  <si>
    <t>стоимость в сутки на голову</t>
  </si>
  <si>
    <t>Итого:</t>
  </si>
  <si>
    <r>
      <rPr>
        <sz val="8"/>
        <color rgb="FFFF0000"/>
        <rFont val="Times New Roman"/>
        <family val="1"/>
        <charset val="204"/>
      </rPr>
      <t>недостаток</t>
    </r>
    <r>
      <rPr>
        <sz val="8"/>
        <color rgb="FF00B0F0"/>
        <rFont val="Times New Roman"/>
        <family val="2"/>
        <charset val="204"/>
      </rPr>
      <t xml:space="preserve"> </t>
    </r>
    <r>
      <rPr>
        <b/>
        <sz val="8"/>
        <rFont val="Times New Roman"/>
        <family val="1"/>
        <charset val="204"/>
      </rPr>
      <t>/</t>
    </r>
    <r>
      <rPr>
        <sz val="8"/>
        <color rgb="FF00B0F0"/>
        <rFont val="Times New Roman"/>
        <family val="2"/>
        <charset val="204"/>
      </rPr>
      <t xml:space="preserve"> излишек</t>
    </r>
  </si>
  <si>
    <t>Молодняк в возрасте: 121-150 дней</t>
  </si>
  <si>
    <t>Стоимость 1 кг</t>
  </si>
  <si>
    <t>Зерно ржи</t>
  </si>
  <si>
    <t>Зерно гороха</t>
  </si>
  <si>
    <t>Зерно кукурузы</t>
  </si>
  <si>
    <t>при выборе имеющегося в наличии корма из выпадающего списка в ячейках желтого цвета</t>
  </si>
  <si>
    <t>Требования предъявляемые к расчету:</t>
  </si>
  <si>
    <t>ПРИМЕР</t>
  </si>
  <si>
    <t xml:space="preserve">АнтиПРИМЕР </t>
  </si>
  <si>
    <t>Значение "J12" (стоимость в сутки на голову) должно быть как можно меньше</t>
  </si>
  <si>
    <t>Значения "C10:G10" должны быть максимально приближены к значениям "C12:G12" (нормы кормления), но не менее их</t>
  </si>
  <si>
    <t>Значения "A3:A9" должны быть в разумных пределах (животное массой 2,5кг за сутки не съест 3кг корма)</t>
  </si>
  <si>
    <r>
      <t xml:space="preserve">В 1 г </t>
    </r>
    <r>
      <rPr>
        <sz val="10"/>
        <color theme="1"/>
        <rFont val="Times New Roman"/>
        <family val="2"/>
        <charset val="204"/>
      </rPr>
      <t>корма содержится, г</t>
    </r>
  </si>
  <si>
    <t>в ячейках зеленого цвета должно отображаться расчитанное количество грамм корма (в настоящее время подбирается методом "тыка")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</si>
</sst>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#,##0.00\ &quot;₽&quot;;[Red]\-#,##0.00\ &quot;₽&quot;"/>
    <numFmt numFmtId="44" formatCode="_-* #,##0.00\ &quot;₽&quot;_-;\-* #,##0.00\ &quot;₽&quot;_-;_-* &quot;-&quot;??\ &quot;₽&quot;_-;_-@_-"/>
    <numFmt numFmtId="164" formatCode="#,##0_ ;[Red]\-#,##0\ "/>
    <numFmt numFmtId="165" formatCode="#,##0.0000_ ;[Red]\-#,##0.0000\ "/>
    <numFmt numFmtId="166" formatCode="#,##0.00_ ;[Red]\-#,##0.00\ "/>
  </numFmts>
  <fonts count="16" x14ac:knownFonts="1">
    <font>
      <sz val="10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name val="Times New Roman"/>
      <family val="2"/>
      <charset val="204"/>
    </font>
    <font>
      <sz val="10"/>
      <color rgb="FF00B050"/>
      <name val="Times New Roman"/>
      <family val="2"/>
      <charset val="204"/>
    </font>
    <font>
      <sz val="10"/>
      <name val="Times New Roman"/>
      <family val="1"/>
      <charset val="204"/>
    </font>
    <font>
      <sz val="8"/>
      <color rgb="FF00B0F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color rgb="FF00B0F0"/>
      <name val="Times New Roman"/>
      <family val="2"/>
      <charset val="204"/>
    </font>
    <font>
      <b/>
      <sz val="8"/>
      <name val="Times New Roman"/>
      <family val="1"/>
      <charset val="204"/>
    </font>
    <font>
      <sz val="10"/>
      <color rgb="FF00B0F0"/>
      <name val="Times New Roman"/>
      <family val="2"/>
      <charset val="204"/>
    </font>
    <font>
      <u/>
      <sz val="11"/>
      <color theme="10"/>
      <name val="Calibri"/>
      <family val="2"/>
      <charset val="204"/>
    </font>
    <font>
      <b/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/>
    <xf numFmtId="44" fontId="14" fillId="0" borderId="0" applyFont="0" applyFill="0" applyBorder="0" applyAlignment="0" applyProtection="0"/>
  </cellStyleXfs>
  <cellXfs count="50">
    <xf numFmtId="0" fontId="0" fillId="0" borderId="0" xfId="0"/>
    <xf numFmtId="0" fontId="2" fillId="0" borderId="1" xfId="0" applyFont="1" applyBorder="1" applyAlignment="1">
      <alignment vertical="center"/>
    </xf>
    <xf numFmtId="8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right" vertical="center"/>
    </xf>
    <xf numFmtId="16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8" fontId="0" fillId="0" borderId="1" xfId="0" applyNumberForma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 wrapText="1"/>
    </xf>
    <xf numFmtId="8" fontId="3" fillId="0" borderId="1" xfId="0" applyNumberFormat="1" applyFont="1" applyBorder="1" applyAlignment="1">
      <alignment horizontal="right" vertical="center" wrapText="1"/>
    </xf>
    <xf numFmtId="0" fontId="3" fillId="2" borderId="1" xfId="0" applyFont="1" applyFill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166" fontId="4" fillId="0" borderId="1" xfId="0" applyNumberFormat="1" applyFont="1" applyBorder="1" applyAlignment="1">
      <alignment horizontal="right" vertical="center" wrapText="1"/>
    </xf>
    <xf numFmtId="0" fontId="0" fillId="0" borderId="1" xfId="0" applyNumberForma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/>
    </xf>
    <xf numFmtId="166" fontId="10" fillId="0" borderId="1" xfId="0" applyNumberFormat="1" applyFont="1" applyBorder="1" applyAlignment="1">
      <alignment horizontal="right" vertical="center" wrapText="1"/>
    </xf>
    <xf numFmtId="166" fontId="2" fillId="0" borderId="1" xfId="0" applyNumberFormat="1" applyFont="1" applyBorder="1" applyAlignment="1">
      <alignment horizontal="right" vertical="center"/>
    </xf>
    <xf numFmtId="8" fontId="2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165" fontId="0" fillId="0" borderId="1" xfId="0" applyNumberFormat="1" applyBorder="1" applyAlignment="1">
      <alignment vertical="center"/>
    </xf>
    <xf numFmtId="0" fontId="0" fillId="3" borderId="1" xfId="0" applyFill="1" applyBorder="1" applyAlignment="1">
      <alignment vertical="center"/>
    </xf>
    <xf numFmtId="165" fontId="0" fillId="3" borderId="1" xfId="0" applyNumberForma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164" fontId="3" fillId="4" borderId="1" xfId="0" applyNumberFormat="1" applyFont="1" applyFill="1" applyBorder="1" applyAlignment="1">
      <alignment vertical="center"/>
    </xf>
    <xf numFmtId="164" fontId="0" fillId="4" borderId="1" xfId="0" applyNumberFormat="1" applyFill="1" applyBorder="1" applyAlignment="1">
      <alignment vertical="center"/>
    </xf>
    <xf numFmtId="164" fontId="0" fillId="0" borderId="1" xfId="0" applyNumberFormat="1" applyFill="1" applyBorder="1" applyAlignment="1">
      <alignment vertical="center"/>
    </xf>
    <xf numFmtId="0" fontId="0" fillId="4" borderId="1" xfId="0" applyFill="1" applyBorder="1" applyAlignment="1">
      <alignment vertical="center"/>
    </xf>
    <xf numFmtId="8" fontId="0" fillId="4" borderId="1" xfId="0" applyNumberForma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8" fontId="0" fillId="2" borderId="1" xfId="0" applyNumberFormat="1" applyFill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2" fillId="0" borderId="2" xfId="0" applyNumberFormat="1" applyFont="1" applyBorder="1" applyAlignment="1">
      <alignment horizontal="left" vertical="center"/>
    </xf>
    <xf numFmtId="164" fontId="12" fillId="0" borderId="4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center" vertical="center" wrapText="1"/>
    </xf>
    <xf numFmtId="8" fontId="0" fillId="0" borderId="5" xfId="0" applyNumberFormat="1" applyBorder="1" applyAlignment="1">
      <alignment horizontal="center" vertical="center" wrapText="1"/>
    </xf>
    <xf numFmtId="8" fontId="0" fillId="0" borderId="6" xfId="0" applyNumberFormat="1" applyBorder="1" applyAlignment="1">
      <alignment horizontal="center" vertical="center" wrapText="1"/>
    </xf>
    <xf numFmtId="44" fontId="15" fillId="5" borderId="1" xfId="3" applyFont="1" applyFill="1" applyBorder="1" applyAlignment="1">
      <alignment horizontal="right" vertical="center" wrapText="1"/>
    </xf>
    <xf numFmtId="8" fontId="2" fillId="5" borderId="1" xfId="0" applyNumberFormat="1" applyFont="1" applyFill="1" applyBorder="1" applyAlignment="1">
      <alignment horizontal="right" vertical="center"/>
    </xf>
  </cellXfs>
  <cellStyles count="4">
    <cellStyle name="Гиперссылка 2" xfId="1"/>
    <cellStyle name="Денежный" xfId="3" builtinId="4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85;&#1080;&#1075;&#1072;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72;&#1083;&#1099;&#1075;&#1080;&#1085;\&#1040;\&#1050;&#1086;&#1084;&#1055;&#1086;&#1057;&#1090;&#1088;&#1040;&#1088;&#1093;&#1046;&#1050;&#1061;\&#1056;&#1072;&#1073;&#1086;&#1095;&#1072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  <sheetName val="Лист3"/>
      <sheetName val="Лист3 (2)"/>
      <sheetName val="Лист3 (3)"/>
    </sheetNames>
    <sheetDataSet>
      <sheetData sheetId="0"/>
      <sheetData sheetId="1"/>
      <sheetData sheetId="2">
        <row r="97">
          <cell r="B97" t="str">
            <v>Зерно пшеницы</v>
          </cell>
        </row>
        <row r="98">
          <cell r="B98" t="str">
            <v>Зерно овса</v>
          </cell>
        </row>
        <row r="99">
          <cell r="B99" t="str">
            <v>Зерно ржи</v>
          </cell>
        </row>
        <row r="100">
          <cell r="B100" t="str">
            <v>Зерно гороха</v>
          </cell>
        </row>
        <row r="101">
          <cell r="B101" t="str">
            <v>Зерно кукурузы</v>
          </cell>
        </row>
        <row r="102">
          <cell r="B102" t="str">
            <v>Зерно ячменя</v>
          </cell>
        </row>
        <row r="103">
          <cell r="B103" t="str">
            <v>Сено луговое в среднем</v>
          </cell>
        </row>
        <row r="104">
          <cell r="B104" t="str">
            <v>Картофель сырой</v>
          </cell>
        </row>
        <row r="114">
          <cell r="B114" t="str">
            <v>костная мука</v>
          </cell>
        </row>
        <row r="115">
          <cell r="B115" t="str">
            <v>костная зола</v>
          </cell>
        </row>
        <row r="116">
          <cell r="B116" t="str">
            <v>мел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объекты0"/>
      <sheetName val="Лист3"/>
      <sheetName val="свод.таб."/>
      <sheetName val="список МЭС"/>
      <sheetName val="ПланеркаКомитет"/>
      <sheetName val="объекты"/>
      <sheetName val="списки"/>
      <sheetName val="сельсовет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D2" t="str">
            <v>п.Андреевка</v>
          </cell>
        </row>
        <row r="3">
          <cell r="D3" t="str">
            <v>п.Артамоново</v>
          </cell>
        </row>
        <row r="4">
          <cell r="D4" t="str">
            <v>п.Барчиха</v>
          </cell>
        </row>
        <row r="5">
          <cell r="D5" t="str">
            <v>с.Баталово</v>
          </cell>
        </row>
        <row r="6">
          <cell r="D6" t="str">
            <v>с.Белоглазово</v>
          </cell>
        </row>
        <row r="7">
          <cell r="D7" t="str">
            <v>п.Березовка</v>
          </cell>
        </row>
        <row r="8">
          <cell r="D8" t="str">
            <v>с.Бестужево</v>
          </cell>
        </row>
        <row r="9">
          <cell r="D9" t="str">
            <v>с.Бобровка</v>
          </cell>
        </row>
        <row r="10">
          <cell r="D10" t="str">
            <v>с.Быково</v>
          </cell>
        </row>
        <row r="11">
          <cell r="D11" t="str">
            <v>п.Воробьево</v>
          </cell>
        </row>
        <row r="12">
          <cell r="D12" t="str">
            <v>с.Горьковское</v>
          </cell>
        </row>
        <row r="13">
          <cell r="D13" t="str">
            <v>п.Дружба</v>
          </cell>
        </row>
        <row r="14">
          <cell r="D14" t="str">
            <v>с.Ельцовка</v>
          </cell>
        </row>
        <row r="15">
          <cell r="D15" t="str">
            <v>п.Защита</v>
          </cell>
        </row>
        <row r="16">
          <cell r="D16" t="str">
            <v>с.Зеркалы</v>
          </cell>
        </row>
        <row r="17">
          <cell r="D17" t="str">
            <v>с.Ильинка</v>
          </cell>
        </row>
        <row r="18">
          <cell r="D18" t="str">
            <v>п.Калиновка</v>
          </cell>
        </row>
        <row r="19">
          <cell r="D19" t="str">
            <v>п.Качусово</v>
          </cell>
        </row>
        <row r="20">
          <cell r="D20" t="str">
            <v>с.Комариха</v>
          </cell>
        </row>
        <row r="21">
          <cell r="D21" t="str">
            <v>с.Коробейниково</v>
          </cell>
        </row>
        <row r="22">
          <cell r="D22" t="str">
            <v>с.Кособоково</v>
          </cell>
        </row>
        <row r="23">
          <cell r="D23" t="str">
            <v>с.Красный Яр</v>
          </cell>
        </row>
        <row r="24">
          <cell r="D24" t="str">
            <v>с.Кузнечиха</v>
          </cell>
        </row>
        <row r="25">
          <cell r="D25" t="str">
            <v>п.Майское Утро</v>
          </cell>
        </row>
        <row r="26">
          <cell r="D26" t="str">
            <v>п.Метели</v>
          </cell>
        </row>
        <row r="27">
          <cell r="D27" t="str">
            <v>п.Мирный</v>
          </cell>
        </row>
        <row r="28">
          <cell r="D28" t="str">
            <v>с.Нечунаево</v>
          </cell>
        </row>
        <row r="29">
          <cell r="D29" t="str">
            <v>с.Новоивановка</v>
          </cell>
        </row>
        <row r="30">
          <cell r="D30" t="str">
            <v>с.Новосельское</v>
          </cell>
        </row>
        <row r="31">
          <cell r="D31" t="str">
            <v>п.Новый Путь</v>
          </cell>
        </row>
        <row r="32">
          <cell r="D32" t="str">
            <v>п.Объездное</v>
          </cell>
        </row>
        <row r="33">
          <cell r="D33" t="str">
            <v>п.Озерки</v>
          </cell>
        </row>
        <row r="34">
          <cell r="D34" t="str">
            <v>п.Первомайский</v>
          </cell>
        </row>
        <row r="35">
          <cell r="D35" t="str">
            <v>с.Порожнее</v>
          </cell>
        </row>
        <row r="36">
          <cell r="D36" t="str">
            <v>с.Родино</v>
          </cell>
        </row>
        <row r="37">
          <cell r="D37" t="str">
            <v>с.Самсоново</v>
          </cell>
        </row>
        <row r="38">
          <cell r="D38" t="str">
            <v>п.Семилетка</v>
          </cell>
        </row>
        <row r="39">
          <cell r="D39" t="str">
            <v>п.Талина</v>
          </cell>
        </row>
        <row r="40">
          <cell r="D40" t="str">
            <v>п.Талы</v>
          </cell>
        </row>
        <row r="41">
          <cell r="D41" t="str">
            <v>с.Тугозвоново</v>
          </cell>
        </row>
        <row r="42">
          <cell r="D42" t="str">
            <v>с.Урлапово</v>
          </cell>
        </row>
        <row r="43">
          <cell r="D43" t="str">
            <v>с.Усть-Порозиха</v>
          </cell>
        </row>
        <row r="44">
          <cell r="D44" t="str">
            <v>с.Хлопуново</v>
          </cell>
        </row>
        <row r="45">
          <cell r="D45" t="str">
            <v>ст.Хлопуново</v>
          </cell>
        </row>
        <row r="46">
          <cell r="D46" t="str">
            <v>п.Чаячий</v>
          </cell>
        </row>
        <row r="47">
          <cell r="D47" t="str">
            <v>п.Чупино</v>
          </cell>
        </row>
        <row r="48">
          <cell r="D48" t="str">
            <v>с.Шипуново</v>
          </cell>
        </row>
        <row r="49">
          <cell r="D49" t="str">
            <v>с.Шипуново-2</v>
          </cell>
        </row>
        <row r="50">
          <cell r="D50" t="str">
            <v>с.Эстония</v>
          </cell>
        </row>
        <row r="51">
          <cell r="D51" t="str">
            <v>п.Ясная Поляна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zoomScaleNormal="100" workbookViewId="0">
      <selection activeCell="J12" sqref="J12"/>
    </sheetView>
  </sheetViews>
  <sheetFormatPr defaultColWidth="9.33203125" defaultRowHeight="13.2" outlineLevelRow="1" x14ac:dyDescent="0.25"/>
  <cols>
    <col min="1" max="1" width="9" style="6" customWidth="1"/>
    <col min="2" max="2" width="36.77734375" style="3" customWidth="1"/>
    <col min="3" max="7" width="12.77734375" style="3" customWidth="1"/>
    <col min="8" max="9" width="12.77734375" style="3" hidden="1" customWidth="1"/>
    <col min="10" max="10" width="12.77734375" style="2" customWidth="1"/>
    <col min="11" max="16384" width="9.33203125" style="3"/>
  </cols>
  <sheetData>
    <row r="1" spans="1:10" x14ac:dyDescent="0.25">
      <c r="A1" s="45" t="s">
        <v>5</v>
      </c>
      <c r="B1" s="41" t="s">
        <v>6</v>
      </c>
      <c r="C1" s="42"/>
      <c r="D1" s="42"/>
      <c r="E1" s="42"/>
      <c r="F1" s="42"/>
      <c r="G1" s="42"/>
      <c r="H1" s="26"/>
      <c r="I1" s="27"/>
      <c r="J1" s="46" t="s">
        <v>13</v>
      </c>
    </row>
    <row r="2" spans="1:10" ht="26.4" x14ac:dyDescent="0.25">
      <c r="A2" s="45"/>
      <c r="B2" s="7" t="s">
        <v>7</v>
      </c>
      <c r="C2" s="8" t="s">
        <v>8</v>
      </c>
      <c r="D2" s="8" t="s">
        <v>9</v>
      </c>
      <c r="E2" s="8" t="s">
        <v>10</v>
      </c>
      <c r="F2" s="8" t="s">
        <v>11</v>
      </c>
      <c r="G2" s="8" t="s">
        <v>12</v>
      </c>
      <c r="H2" s="8"/>
      <c r="I2" s="8"/>
      <c r="J2" s="47"/>
    </row>
    <row r="3" spans="1:10" outlineLevel="1" x14ac:dyDescent="0.25">
      <c r="A3" s="30">
        <v>353.10344827586187</v>
      </c>
      <c r="B3" s="4" t="s">
        <v>0</v>
      </c>
      <c r="C3" s="10">
        <f t="shared" ref="C3:C9" si="0">IF(ISNA(VLOOKUP($B3,$B$30:$G$38,2,0)),0,VLOOKUP($B3,$B$30:$G$38,2,0)*$A3)</f>
        <v>353.10344827586187</v>
      </c>
      <c r="D3" s="10">
        <f t="shared" ref="D3:D9" si="1">IF(ISNA(VLOOKUP($B3,$B$30:$G$38,3,0)),0,VLOOKUP($B3,$B$30:$G$38,3,0)*$A3)</f>
        <v>30.719999999999981</v>
      </c>
      <c r="E3" s="10">
        <f t="shared" ref="E3:E9" si="2">IF(ISNA(VLOOKUP($B3,$B$30:$G$38,4,0)),0,VLOOKUP($B3,$B$30:$G$38,4,0)*$A3)</f>
        <v>0.38841379310344809</v>
      </c>
      <c r="F3" s="10">
        <f t="shared" ref="F3:F9" si="3">IF(ISNA(VLOOKUP($B3,$B$30:$G$38,5,0)),0,VLOOKUP($B3,$B$30:$G$38,5,0)*$A3)</f>
        <v>1.2711724137931026</v>
      </c>
      <c r="G3" s="10">
        <f t="shared" ref="G3:G9" si="4">IF(ISNA(VLOOKUP($B3,$B$30:$G$38,6,0)),0,VLOOKUP($B3,$B$30:$G$38,6,0)*$A3)</f>
        <v>0</v>
      </c>
      <c r="H3" s="11"/>
      <c r="I3" s="11"/>
      <c r="J3" s="12">
        <f t="shared" ref="J3:J9" si="5">IF(ISNA(VLOOKUP(B3,$B$30:$J$38,9,0)/1000*A3),0,(VLOOKUP(B3,$B$30:$J$38,9,0)/1000*A3))</f>
        <v>2.1186206896551711</v>
      </c>
    </row>
    <row r="4" spans="1:10" outlineLevel="1" x14ac:dyDescent="0.25">
      <c r="A4" s="30">
        <v>0</v>
      </c>
      <c r="B4" s="13" t="s">
        <v>2</v>
      </c>
      <c r="C4" s="10">
        <f t="shared" si="0"/>
        <v>0</v>
      </c>
      <c r="D4" s="10">
        <f t="shared" si="1"/>
        <v>0</v>
      </c>
      <c r="E4" s="10">
        <f t="shared" si="2"/>
        <v>0</v>
      </c>
      <c r="F4" s="10">
        <f t="shared" si="3"/>
        <v>0</v>
      </c>
      <c r="G4" s="10">
        <f t="shared" si="4"/>
        <v>0</v>
      </c>
      <c r="H4" s="11"/>
      <c r="I4" s="11"/>
      <c r="J4" s="12">
        <f t="shared" si="5"/>
        <v>0</v>
      </c>
    </row>
    <row r="5" spans="1:10" outlineLevel="1" x14ac:dyDescent="0.25">
      <c r="A5" s="30">
        <v>193.33333333333331</v>
      </c>
      <c r="B5" s="13" t="s">
        <v>1</v>
      </c>
      <c r="C5" s="10">
        <f t="shared" si="0"/>
        <v>81.199999999999989</v>
      </c>
      <c r="D5" s="10">
        <f t="shared" si="1"/>
        <v>9.2799999999999994</v>
      </c>
      <c r="E5" s="10">
        <f t="shared" si="2"/>
        <v>1.1599999999999999</v>
      </c>
      <c r="F5" s="10">
        <f t="shared" si="3"/>
        <v>0.40599999999999992</v>
      </c>
      <c r="G5" s="10">
        <f t="shared" si="4"/>
        <v>2.8999999999999995</v>
      </c>
      <c r="H5" s="11"/>
      <c r="I5" s="11"/>
      <c r="J5" s="12">
        <f t="shared" si="5"/>
        <v>0.77333333333333332</v>
      </c>
    </row>
    <row r="6" spans="1:10" outlineLevel="1" x14ac:dyDescent="0.25">
      <c r="A6" s="30">
        <v>0</v>
      </c>
      <c r="B6" s="13"/>
      <c r="C6" s="10">
        <f t="shared" si="0"/>
        <v>0</v>
      </c>
      <c r="D6" s="10">
        <f t="shared" si="1"/>
        <v>0</v>
      </c>
      <c r="E6" s="10">
        <f t="shared" si="2"/>
        <v>0</v>
      </c>
      <c r="F6" s="10">
        <f t="shared" si="3"/>
        <v>0</v>
      </c>
      <c r="G6" s="10">
        <f t="shared" si="4"/>
        <v>0</v>
      </c>
      <c r="H6" s="11"/>
      <c r="I6" s="11"/>
      <c r="J6" s="12">
        <f t="shared" si="5"/>
        <v>0</v>
      </c>
    </row>
    <row r="7" spans="1:10" outlineLevel="1" x14ac:dyDescent="0.25">
      <c r="A7" s="30">
        <v>0</v>
      </c>
      <c r="B7" s="13"/>
      <c r="C7" s="10">
        <f t="shared" si="0"/>
        <v>0</v>
      </c>
      <c r="D7" s="10">
        <f t="shared" si="1"/>
        <v>0</v>
      </c>
      <c r="E7" s="10">
        <f t="shared" si="2"/>
        <v>0</v>
      </c>
      <c r="F7" s="10">
        <f t="shared" si="3"/>
        <v>0</v>
      </c>
      <c r="G7" s="10">
        <f t="shared" si="4"/>
        <v>0</v>
      </c>
      <c r="H7" s="11"/>
      <c r="I7" s="11"/>
      <c r="J7" s="12">
        <f t="shared" si="5"/>
        <v>0</v>
      </c>
    </row>
    <row r="8" spans="1:10" outlineLevel="1" x14ac:dyDescent="0.25">
      <c r="A8" s="30">
        <v>0</v>
      </c>
      <c r="B8" s="13"/>
      <c r="C8" s="10">
        <f t="shared" si="0"/>
        <v>0</v>
      </c>
      <c r="D8" s="10">
        <f t="shared" si="1"/>
        <v>0</v>
      </c>
      <c r="E8" s="10">
        <f t="shared" si="2"/>
        <v>0</v>
      </c>
      <c r="F8" s="10">
        <f t="shared" si="3"/>
        <v>0</v>
      </c>
      <c r="G8" s="10">
        <f t="shared" si="4"/>
        <v>0</v>
      </c>
      <c r="H8" s="11"/>
      <c r="I8" s="11"/>
      <c r="J8" s="12">
        <f t="shared" si="5"/>
        <v>0</v>
      </c>
    </row>
    <row r="9" spans="1:10" outlineLevel="1" x14ac:dyDescent="0.25">
      <c r="A9" s="30">
        <v>0</v>
      </c>
      <c r="B9" s="13"/>
      <c r="C9" s="10">
        <f t="shared" si="0"/>
        <v>0</v>
      </c>
      <c r="D9" s="10">
        <f t="shared" si="1"/>
        <v>0</v>
      </c>
      <c r="E9" s="10">
        <f t="shared" si="2"/>
        <v>0</v>
      </c>
      <c r="F9" s="10">
        <f t="shared" si="3"/>
        <v>0</v>
      </c>
      <c r="G9" s="10">
        <f t="shared" si="4"/>
        <v>0</v>
      </c>
      <c r="H9" s="11"/>
      <c r="I9" s="11"/>
      <c r="J9" s="12">
        <f t="shared" si="5"/>
        <v>0</v>
      </c>
    </row>
    <row r="10" spans="1:10" outlineLevel="1" x14ac:dyDescent="0.25">
      <c r="B10" s="14" t="s">
        <v>14</v>
      </c>
      <c r="C10" s="15">
        <f>SUM(C3:C9)</f>
        <v>434.30344827586185</v>
      </c>
      <c r="D10" s="15">
        <f>SUM(D3:D9)</f>
        <v>39.999999999999979</v>
      </c>
      <c r="E10" s="15">
        <f t="shared" ref="D10:G10" si="6">SUM(E3:E9)</f>
        <v>1.5484137931034481</v>
      </c>
      <c r="F10" s="15">
        <f t="shared" si="6"/>
        <v>1.6771724137931026</v>
      </c>
      <c r="G10" s="15">
        <f t="shared" si="6"/>
        <v>2.8999999999999995</v>
      </c>
      <c r="H10" s="16"/>
      <c r="I10" s="16"/>
      <c r="J10" s="17"/>
    </row>
    <row r="11" spans="1:10" outlineLevel="1" x14ac:dyDescent="0.25">
      <c r="B11" s="18" t="s">
        <v>15</v>
      </c>
      <c r="C11" s="19">
        <f>C10-C12</f>
        <v>209.30344827586185</v>
      </c>
      <c r="D11" s="19">
        <f>D10-D12</f>
        <v>0</v>
      </c>
      <c r="E11" s="19">
        <f>E10-E12</f>
        <v>0.34841379310344811</v>
      </c>
      <c r="F11" s="19">
        <f>F10-F12</f>
        <v>0.9771724137931026</v>
      </c>
      <c r="G11" s="19">
        <f>G10-G12</f>
        <v>0</v>
      </c>
      <c r="H11" s="16"/>
      <c r="I11" s="16"/>
      <c r="J11" s="12"/>
    </row>
    <row r="12" spans="1:10" s="1" customFormat="1" outlineLevel="1" x14ac:dyDescent="0.25">
      <c r="A12" s="38" t="s">
        <v>16</v>
      </c>
      <c r="B12" s="39"/>
      <c r="C12" s="20">
        <v>225</v>
      </c>
      <c r="D12" s="20">
        <v>40</v>
      </c>
      <c r="E12" s="20">
        <v>1.2</v>
      </c>
      <c r="F12" s="20">
        <v>0.7</v>
      </c>
      <c r="G12" s="20">
        <v>2.9</v>
      </c>
      <c r="H12" s="20"/>
      <c r="I12" s="20"/>
      <c r="J12" s="49">
        <f>SUM(J3:J10)</f>
        <v>2.8919540229885046</v>
      </c>
    </row>
    <row r="13" spans="1:10" s="1" customFormat="1" x14ac:dyDescent="0.25">
      <c r="A13" s="43" t="s">
        <v>23</v>
      </c>
      <c r="B13" s="44"/>
      <c r="C13" s="20"/>
      <c r="D13" s="20"/>
      <c r="E13" s="20"/>
      <c r="F13" s="20"/>
      <c r="G13" s="20"/>
      <c r="H13" s="20"/>
      <c r="I13" s="20"/>
      <c r="J13" s="21"/>
    </row>
    <row r="14" spans="1:10" s="1" customFormat="1" x14ac:dyDescent="0.25">
      <c r="A14" s="28"/>
      <c r="B14" s="29"/>
      <c r="C14" s="20"/>
      <c r="D14" s="20"/>
      <c r="E14" s="20"/>
      <c r="F14" s="20"/>
      <c r="G14" s="20"/>
      <c r="H14" s="20"/>
      <c r="I14" s="20"/>
      <c r="J14" s="21"/>
    </row>
    <row r="15" spans="1:10" s="1" customFormat="1" x14ac:dyDescent="0.25">
      <c r="A15" s="28"/>
      <c r="B15" s="29"/>
      <c r="C15" s="20"/>
      <c r="D15" s="20"/>
      <c r="E15" s="20"/>
      <c r="F15" s="20"/>
      <c r="G15" s="20"/>
      <c r="H15" s="20"/>
      <c r="I15" s="20"/>
      <c r="J15" s="21"/>
    </row>
    <row r="16" spans="1:10" outlineLevel="1" x14ac:dyDescent="0.25">
      <c r="A16" s="30">
        <v>902.59740259740295</v>
      </c>
      <c r="B16" s="4" t="s">
        <v>0</v>
      </c>
      <c r="C16" s="10">
        <f>IF(ISNA(VLOOKUP($B16,$B$30:$G$38,2,0)),0,VLOOKUP($B16,$B$30:$G$38,2,0)*$A16)</f>
        <v>902.59740259740295</v>
      </c>
      <c r="D16" s="10">
        <f t="shared" ref="D16:D22" si="7">IF(ISNA(VLOOKUP($B16,$B$30:$G$38,3,0)),0,VLOOKUP($B16,$B$30:$G$38,3,0)*$A16)</f>
        <v>78.525974025974051</v>
      </c>
      <c r="E16" s="10">
        <f t="shared" ref="E16:E22" si="8">IF(ISNA(VLOOKUP($B16,$B$30:$G$38,4,0)),0,VLOOKUP($B16,$B$30:$G$38,4,0)*$A16)</f>
        <v>0.99285714285714333</v>
      </c>
      <c r="F16" s="10">
        <f t="shared" ref="F16:F22" si="9">IF(ISNA(VLOOKUP($B16,$B$30:$G$38,5,0)),0,VLOOKUP($B16,$B$30:$G$38,5,0)*$A16)</f>
        <v>3.2493506493506503</v>
      </c>
      <c r="G16" s="10">
        <f t="shared" ref="G16:G22" si="10">IF(ISNA(VLOOKUP($B16,$B$30:$G$38,6,0)),0,VLOOKUP($B16,$B$30:$G$38,6,0)*$A16)</f>
        <v>0</v>
      </c>
      <c r="H16" s="11"/>
      <c r="I16" s="11"/>
      <c r="J16" s="12">
        <f t="shared" ref="J16:J22" si="11">IF(ISNA(VLOOKUP(B16,$B$30:$J$38,9,0)/1000*A16),0,(VLOOKUP(B16,$B$30:$J$38,9,0)/1000*A16))</f>
        <v>5.4155844155844175</v>
      </c>
    </row>
    <row r="17" spans="1:12" outlineLevel="1" x14ac:dyDescent="0.25">
      <c r="A17" s="30">
        <v>414.28571428571422</v>
      </c>
      <c r="B17" s="13" t="s">
        <v>20</v>
      </c>
      <c r="C17" s="10">
        <f t="shared" ref="C17:C22" si="12">IF(ISNA(VLOOKUP($B17,$B$30:$G$38,2,0)),0,VLOOKUP($B17,$B$30:$G$38,2,0)*$A17)</f>
        <v>538.57142857142856</v>
      </c>
      <c r="D17" s="10">
        <f t="shared" si="7"/>
        <v>32.31428571428571</v>
      </c>
      <c r="E17" s="10">
        <f t="shared" si="8"/>
        <v>0.2071428571428571</v>
      </c>
      <c r="F17" s="10">
        <f t="shared" si="9"/>
        <v>1.2428571428571427</v>
      </c>
      <c r="G17" s="10">
        <f t="shared" si="10"/>
        <v>2.8999999999999995</v>
      </c>
      <c r="H17" s="11"/>
      <c r="I17" s="11"/>
      <c r="J17" s="12">
        <f t="shared" si="11"/>
        <v>6.2142857142857135</v>
      </c>
    </row>
    <row r="18" spans="1:12" outlineLevel="1" x14ac:dyDescent="0.25">
      <c r="A18" s="30">
        <v>0</v>
      </c>
      <c r="B18" s="13" t="s">
        <v>18</v>
      </c>
      <c r="C18" s="10">
        <f t="shared" si="12"/>
        <v>0</v>
      </c>
      <c r="D18" s="10">
        <f t="shared" si="7"/>
        <v>0</v>
      </c>
      <c r="E18" s="10">
        <f t="shared" si="8"/>
        <v>0</v>
      </c>
      <c r="F18" s="10">
        <f t="shared" si="9"/>
        <v>0</v>
      </c>
      <c r="G18" s="10">
        <f t="shared" si="10"/>
        <v>0</v>
      </c>
      <c r="H18" s="11"/>
      <c r="I18" s="11"/>
      <c r="J18" s="12">
        <f t="shared" si="11"/>
        <v>0</v>
      </c>
    </row>
    <row r="19" spans="1:12" outlineLevel="1" x14ac:dyDescent="0.25">
      <c r="A19" s="30">
        <v>0</v>
      </c>
      <c r="B19" s="13" t="s">
        <v>4</v>
      </c>
      <c r="C19" s="10">
        <f t="shared" si="12"/>
        <v>0</v>
      </c>
      <c r="D19" s="10">
        <f t="shared" si="7"/>
        <v>0</v>
      </c>
      <c r="E19" s="10">
        <f t="shared" si="8"/>
        <v>0</v>
      </c>
      <c r="F19" s="10">
        <f t="shared" si="9"/>
        <v>0</v>
      </c>
      <c r="G19" s="10">
        <f t="shared" si="10"/>
        <v>0</v>
      </c>
      <c r="H19" s="11"/>
      <c r="I19" s="11"/>
      <c r="J19" s="12">
        <f t="shared" si="11"/>
        <v>0</v>
      </c>
    </row>
    <row r="20" spans="1:12" outlineLevel="1" x14ac:dyDescent="0.25">
      <c r="A20" s="30">
        <v>0</v>
      </c>
      <c r="B20" s="13"/>
      <c r="C20" s="10">
        <f t="shared" si="12"/>
        <v>0</v>
      </c>
      <c r="D20" s="10">
        <f t="shared" si="7"/>
        <v>0</v>
      </c>
      <c r="E20" s="10">
        <f t="shared" si="8"/>
        <v>0</v>
      </c>
      <c r="F20" s="10">
        <f t="shared" si="9"/>
        <v>0</v>
      </c>
      <c r="G20" s="10">
        <f t="shared" si="10"/>
        <v>0</v>
      </c>
      <c r="H20" s="11"/>
      <c r="I20" s="11"/>
      <c r="J20" s="12">
        <f t="shared" si="11"/>
        <v>0</v>
      </c>
    </row>
    <row r="21" spans="1:12" outlineLevel="1" x14ac:dyDescent="0.25">
      <c r="A21" s="30">
        <v>0</v>
      </c>
      <c r="B21" s="13"/>
      <c r="C21" s="10">
        <f t="shared" si="12"/>
        <v>0</v>
      </c>
      <c r="D21" s="10">
        <f t="shared" si="7"/>
        <v>0</v>
      </c>
      <c r="E21" s="10">
        <f t="shared" si="8"/>
        <v>0</v>
      </c>
      <c r="F21" s="10">
        <f t="shared" si="9"/>
        <v>0</v>
      </c>
      <c r="G21" s="10">
        <f t="shared" si="10"/>
        <v>0</v>
      </c>
      <c r="H21" s="11"/>
      <c r="I21" s="11"/>
      <c r="J21" s="12">
        <f t="shared" si="11"/>
        <v>0</v>
      </c>
    </row>
    <row r="22" spans="1:12" outlineLevel="1" x14ac:dyDescent="0.25">
      <c r="A22" s="30">
        <v>0</v>
      </c>
      <c r="B22" s="13"/>
      <c r="C22" s="10">
        <f t="shared" si="12"/>
        <v>0</v>
      </c>
      <c r="D22" s="10">
        <f t="shared" si="7"/>
        <v>0</v>
      </c>
      <c r="E22" s="10">
        <f t="shared" si="8"/>
        <v>0</v>
      </c>
      <c r="F22" s="10">
        <f t="shared" si="9"/>
        <v>0</v>
      </c>
      <c r="G22" s="10">
        <f t="shared" si="10"/>
        <v>0</v>
      </c>
      <c r="H22" s="11"/>
      <c r="I22" s="11"/>
      <c r="J22" s="12">
        <f t="shared" si="11"/>
        <v>0</v>
      </c>
    </row>
    <row r="23" spans="1:12" outlineLevel="1" x14ac:dyDescent="0.25">
      <c r="B23" s="14" t="s">
        <v>14</v>
      </c>
      <c r="C23" s="15">
        <f>SUM(C16:C22)</f>
        <v>1441.1688311688315</v>
      </c>
      <c r="D23" s="15">
        <f>SUM(D16:D22)</f>
        <v>110.84025974025977</v>
      </c>
      <c r="E23" s="15">
        <f t="shared" ref="D23:J23" si="13">SUM(E16:E22)</f>
        <v>1.2000000000000004</v>
      </c>
      <c r="F23" s="15">
        <f t="shared" si="13"/>
        <v>4.4922077922077932</v>
      </c>
      <c r="G23" s="15">
        <f t="shared" si="13"/>
        <v>2.8999999999999995</v>
      </c>
      <c r="H23" s="15">
        <f t="shared" si="13"/>
        <v>0</v>
      </c>
      <c r="I23" s="15">
        <f t="shared" si="13"/>
        <v>0</v>
      </c>
      <c r="J23" s="48">
        <f t="shared" si="13"/>
        <v>11.629870129870131</v>
      </c>
    </row>
    <row r="24" spans="1:12" outlineLevel="1" x14ac:dyDescent="0.25">
      <c r="B24" s="18" t="s">
        <v>15</v>
      </c>
      <c r="C24" s="19">
        <f>C23-C25</f>
        <v>1216.1688311688315</v>
      </c>
      <c r="D24" s="19">
        <f>D23-D25</f>
        <v>70.840259740259768</v>
      </c>
      <c r="E24" s="19">
        <f>E23-E25</f>
        <v>0</v>
      </c>
      <c r="F24" s="19">
        <f>F23-F25</f>
        <v>3.792207792207793</v>
      </c>
      <c r="G24" s="19">
        <f>G23-G25</f>
        <v>0</v>
      </c>
      <c r="H24" s="16"/>
      <c r="I24" s="16"/>
      <c r="J24" s="12"/>
    </row>
    <row r="25" spans="1:12" s="1" customFormat="1" outlineLevel="1" x14ac:dyDescent="0.25">
      <c r="A25" s="38" t="s">
        <v>16</v>
      </c>
      <c r="B25" s="39"/>
      <c r="C25" s="20">
        <v>225</v>
      </c>
      <c r="D25" s="20">
        <v>40</v>
      </c>
      <c r="E25" s="20">
        <v>1.2</v>
      </c>
      <c r="F25" s="20">
        <v>0.7</v>
      </c>
      <c r="G25" s="20">
        <v>2.9</v>
      </c>
      <c r="H25" s="20"/>
      <c r="I25" s="20"/>
      <c r="J25" s="21">
        <f>SUM(J16:J22)</f>
        <v>11.629870129870131</v>
      </c>
    </row>
    <row r="26" spans="1:12" x14ac:dyDescent="0.25">
      <c r="A26" s="43" t="s">
        <v>24</v>
      </c>
      <c r="B26" s="44"/>
    </row>
    <row r="28" spans="1:12" x14ac:dyDescent="0.25">
      <c r="C28" s="40" t="s">
        <v>28</v>
      </c>
      <c r="D28" s="40"/>
      <c r="E28" s="40"/>
      <c r="F28" s="40"/>
      <c r="G28" s="40"/>
    </row>
    <row r="29" spans="1:12" ht="26.4" x14ac:dyDescent="0.25">
      <c r="B29" s="7" t="s">
        <v>7</v>
      </c>
      <c r="C29" s="8" t="s">
        <v>8</v>
      </c>
      <c r="D29" s="8" t="s">
        <v>9</v>
      </c>
      <c r="E29" s="8" t="s">
        <v>10</v>
      </c>
      <c r="F29" s="8" t="s">
        <v>11</v>
      </c>
      <c r="G29" s="8" t="s">
        <v>12</v>
      </c>
      <c r="J29" s="9" t="s">
        <v>17</v>
      </c>
    </row>
    <row r="30" spans="1:12" s="2" customFormat="1" x14ac:dyDescent="0.25">
      <c r="A30" s="6"/>
      <c r="B30" s="22" t="s">
        <v>0</v>
      </c>
      <c r="C30" s="5">
        <v>1</v>
      </c>
      <c r="D30" s="5">
        <v>8.6999999999999994E-2</v>
      </c>
      <c r="E30" s="5">
        <v>1.1000000000000001E-3</v>
      </c>
      <c r="F30" s="5">
        <v>3.5999999999999999E-3</v>
      </c>
      <c r="G30" s="5">
        <v>0</v>
      </c>
      <c r="H30" s="3"/>
      <c r="I30" s="3"/>
      <c r="J30" s="2">
        <v>6</v>
      </c>
      <c r="K30" s="3"/>
      <c r="L30" s="3"/>
    </row>
    <row r="31" spans="1:12" s="2" customFormat="1" x14ac:dyDescent="0.25">
      <c r="A31" s="6"/>
      <c r="B31" s="22" t="s">
        <v>2</v>
      </c>
      <c r="C31" s="5">
        <v>1.1000000000000001</v>
      </c>
      <c r="D31" s="5">
        <v>0.12</v>
      </c>
      <c r="E31" s="5">
        <v>7.000000000000001E-4</v>
      </c>
      <c r="F31" s="5">
        <v>4.4000000000000003E-3</v>
      </c>
      <c r="G31" s="5">
        <v>1E-3</v>
      </c>
      <c r="H31" s="3"/>
      <c r="I31" s="3"/>
      <c r="J31" s="2">
        <v>10</v>
      </c>
      <c r="K31" s="3"/>
      <c r="L31" s="3"/>
    </row>
    <row r="32" spans="1:12" s="2" customFormat="1" x14ac:dyDescent="0.25">
      <c r="A32" s="6"/>
      <c r="B32" s="3" t="s">
        <v>1</v>
      </c>
      <c r="C32" s="5">
        <v>0.42</v>
      </c>
      <c r="D32" s="5">
        <v>4.8000000000000001E-2</v>
      </c>
      <c r="E32" s="5">
        <v>6.0000000000000001E-3</v>
      </c>
      <c r="F32" s="5">
        <v>2.0999999999999999E-3</v>
      </c>
      <c r="G32" s="5">
        <v>1.4999999999999999E-2</v>
      </c>
      <c r="H32" s="3"/>
      <c r="I32" s="3"/>
      <c r="J32" s="2">
        <v>4</v>
      </c>
      <c r="K32" s="3"/>
      <c r="L32" s="3"/>
    </row>
    <row r="33" spans="1:12" s="2" customFormat="1" x14ac:dyDescent="0.25">
      <c r="A33" s="6"/>
      <c r="B33" s="22" t="s">
        <v>18</v>
      </c>
      <c r="C33" s="5">
        <v>1.1599999999999999</v>
      </c>
      <c r="D33" s="5">
        <v>0.1</v>
      </c>
      <c r="E33" s="5">
        <v>1E-3</v>
      </c>
      <c r="F33" s="5">
        <v>3.0000000000000001E-3</v>
      </c>
      <c r="G33" s="5">
        <v>0</v>
      </c>
      <c r="H33" s="3"/>
      <c r="I33" s="3"/>
      <c r="J33" s="2">
        <v>11</v>
      </c>
      <c r="K33" s="3"/>
      <c r="L33" s="3"/>
    </row>
    <row r="34" spans="1:12" s="2" customFormat="1" x14ac:dyDescent="0.25">
      <c r="A34" s="6"/>
      <c r="B34" s="22" t="s">
        <v>19</v>
      </c>
      <c r="C34" s="5">
        <v>1.1599999999999999</v>
      </c>
      <c r="D34" s="5">
        <v>0.19500000000000001</v>
      </c>
      <c r="E34" s="5">
        <v>1.7000000000000001E-3</v>
      </c>
      <c r="F34" s="5">
        <v>4.3E-3</v>
      </c>
      <c r="G34" s="5">
        <v>0</v>
      </c>
      <c r="H34" s="3"/>
      <c r="I34" s="3"/>
      <c r="J34" s="2">
        <v>16</v>
      </c>
      <c r="K34" s="3"/>
      <c r="L34" s="3"/>
    </row>
    <row r="35" spans="1:12" s="2" customFormat="1" x14ac:dyDescent="0.25">
      <c r="A35" s="6"/>
      <c r="B35" s="22" t="s">
        <v>20</v>
      </c>
      <c r="C35" s="5">
        <v>1.3</v>
      </c>
      <c r="D35" s="5">
        <v>7.8E-2</v>
      </c>
      <c r="E35" s="5">
        <v>5.0000000000000001E-4</v>
      </c>
      <c r="F35" s="5">
        <v>3.0000000000000001E-3</v>
      </c>
      <c r="G35" s="5">
        <v>6.9999999999999993E-3</v>
      </c>
      <c r="H35" s="3"/>
      <c r="I35" s="3"/>
      <c r="J35" s="2">
        <v>15</v>
      </c>
      <c r="K35" s="3"/>
      <c r="L35" s="3"/>
    </row>
    <row r="36" spans="1:12" s="2" customFormat="1" x14ac:dyDescent="0.25">
      <c r="A36" s="6"/>
      <c r="B36" s="22" t="s">
        <v>4</v>
      </c>
      <c r="C36" s="5">
        <v>1.1200000000000001</v>
      </c>
      <c r="D36" s="5">
        <v>0.08</v>
      </c>
      <c r="E36" s="5">
        <v>1.1999999999999999E-3</v>
      </c>
      <c r="F36" s="5">
        <v>3.8E-3</v>
      </c>
      <c r="G36" s="5">
        <v>0</v>
      </c>
      <c r="H36" s="3"/>
      <c r="I36" s="3"/>
      <c r="J36" s="2">
        <v>12</v>
      </c>
      <c r="K36" s="3"/>
      <c r="L36" s="3"/>
    </row>
    <row r="37" spans="1:12" s="2" customFormat="1" x14ac:dyDescent="0.25">
      <c r="A37" s="6"/>
      <c r="B37" s="3" t="s">
        <v>3</v>
      </c>
      <c r="C37" s="23">
        <v>0.25</v>
      </c>
      <c r="D37" s="23">
        <v>1.0700000000000001E-2</v>
      </c>
      <c r="E37" s="23">
        <v>1E-4</v>
      </c>
      <c r="F37" s="23">
        <v>4.0000000000000002E-4</v>
      </c>
      <c r="G37" s="23">
        <v>0</v>
      </c>
      <c r="H37" s="3"/>
      <c r="I37" s="3"/>
      <c r="J37" s="2">
        <v>14</v>
      </c>
      <c r="K37" s="3"/>
      <c r="L37" s="3"/>
    </row>
    <row r="38" spans="1:12" s="2" customFormat="1" x14ac:dyDescent="0.25">
      <c r="A38" s="6"/>
      <c r="B38" s="24"/>
      <c r="C38" s="25"/>
      <c r="D38" s="25"/>
      <c r="E38" s="25"/>
      <c r="F38" s="25"/>
      <c r="G38" s="25"/>
      <c r="H38" s="3"/>
      <c r="I38" s="3"/>
      <c r="K38" s="3"/>
      <c r="L38" s="3"/>
    </row>
    <row r="40" spans="1:12" x14ac:dyDescent="0.25">
      <c r="A40" s="32"/>
    </row>
    <row r="41" spans="1:12" x14ac:dyDescent="0.25">
      <c r="A41" s="35" t="s">
        <v>21</v>
      </c>
      <c r="B41" s="35"/>
      <c r="C41" s="35"/>
      <c r="D41" s="35"/>
      <c r="E41" s="35"/>
      <c r="F41" s="35"/>
      <c r="G41" s="35"/>
      <c r="H41" s="35"/>
      <c r="I41" s="35"/>
      <c r="J41" s="36"/>
      <c r="K41" s="35"/>
    </row>
    <row r="42" spans="1:12" x14ac:dyDescent="0.25">
      <c r="A42" s="31" t="s">
        <v>29</v>
      </c>
      <c r="B42" s="33"/>
      <c r="C42" s="33"/>
      <c r="D42" s="33"/>
      <c r="E42" s="33"/>
      <c r="F42" s="33"/>
      <c r="G42" s="33"/>
      <c r="H42" s="33"/>
      <c r="I42" s="33"/>
      <c r="J42" s="34"/>
      <c r="K42" s="33"/>
    </row>
    <row r="43" spans="1:12" x14ac:dyDescent="0.25">
      <c r="B43" s="37" t="s">
        <v>22</v>
      </c>
    </row>
    <row r="44" spans="1:12" x14ac:dyDescent="0.25">
      <c r="A44" s="6">
        <v>1</v>
      </c>
      <c r="B44" s="3" t="s">
        <v>25</v>
      </c>
    </row>
    <row r="45" spans="1:12" x14ac:dyDescent="0.25">
      <c r="A45" s="6">
        <v>2</v>
      </c>
      <c r="B45" s="3" t="s">
        <v>26</v>
      </c>
    </row>
    <row r="46" spans="1:12" x14ac:dyDescent="0.25">
      <c r="A46" s="6">
        <v>3</v>
      </c>
      <c r="B46" s="3" t="s">
        <v>27</v>
      </c>
    </row>
  </sheetData>
  <mergeCells count="8">
    <mergeCell ref="J1:J2"/>
    <mergeCell ref="A12:B12"/>
    <mergeCell ref="C28:G28"/>
    <mergeCell ref="B1:G1"/>
    <mergeCell ref="A25:B25"/>
    <mergeCell ref="A26:B26"/>
    <mergeCell ref="A13:B13"/>
    <mergeCell ref="A1:A2"/>
  </mergeCells>
  <dataValidations count="1">
    <dataValidation type="list" allowBlank="1" showInputMessage="1" showErrorMessage="1" sqref="B3:B9 B16:B22">
      <formula1>Корма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Лист3</vt:lpstr>
      <vt:lpstr>Лист3!Корма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zkadmin</cp:lastModifiedBy>
  <dcterms:created xsi:type="dcterms:W3CDTF">2019-11-18T11:18:29Z</dcterms:created>
  <dcterms:modified xsi:type="dcterms:W3CDTF">2019-11-18T14:18:00Z</dcterms:modified>
</cp:coreProperties>
</file>