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8" windowWidth="14808" windowHeight="7296"/>
  </bookViews>
  <sheets>
    <sheet name="Накопительная" sheetId="1" r:id="rId1"/>
    <sheet name="Фильтр" sheetId="2" r:id="rId2"/>
  </sheets>
  <definedNames>
    <definedName name="_xlnm._FilterDatabase" localSheetId="0" hidden="1">Накопительная!$Y$1:$Y$40</definedName>
    <definedName name="_xlnm._FilterDatabase" localSheetId="1" hidden="1">Фильтр!$O$16</definedName>
    <definedName name="_xlnm.Print_Titles" localSheetId="0">Накопительная!$2:$4</definedName>
    <definedName name="_xlnm.Criteria" localSheetId="0">Накопительная!#REF!</definedName>
    <definedName name="_xlnm.Print_Area" localSheetId="0">Накопительная!$A$1:$R$39</definedName>
  </definedNames>
  <calcPr calcId="144525"/>
</workbook>
</file>

<file path=xl/calcChain.xml><?xml version="1.0" encoding="utf-8"?>
<calcChain xmlns="http://schemas.openxmlformats.org/spreadsheetml/2006/main">
  <c r="S9" i="1" l="1"/>
  <c r="T9" i="1"/>
  <c r="U9" i="1"/>
  <c r="V9" i="1"/>
  <c r="W9" i="1"/>
  <c r="X9" i="1"/>
  <c r="Y9" i="1"/>
  <c r="Z9" i="1"/>
  <c r="AA9" i="1"/>
  <c r="S10" i="1"/>
  <c r="T10" i="1"/>
  <c r="U10" i="1"/>
  <c r="V10" i="1"/>
  <c r="W10" i="1"/>
  <c r="X10" i="1"/>
  <c r="Y10" i="1"/>
  <c r="Z10" i="1"/>
  <c r="AA10" i="1"/>
  <c r="S11" i="1"/>
  <c r="T11" i="1"/>
  <c r="U11" i="1"/>
  <c r="V11" i="1"/>
  <c r="W11" i="1"/>
  <c r="X11" i="1"/>
  <c r="Y11" i="1"/>
  <c r="Z11" i="1"/>
  <c r="AA11" i="1"/>
  <c r="S12" i="1"/>
  <c r="T12" i="1"/>
  <c r="U12" i="1"/>
  <c r="V12" i="1"/>
  <c r="W12" i="1"/>
  <c r="X12" i="1"/>
  <c r="Y12" i="1"/>
  <c r="Z12" i="1"/>
  <c r="AA12" i="1"/>
  <c r="S13" i="1"/>
  <c r="T13" i="1"/>
  <c r="U13" i="1"/>
  <c r="V13" i="1"/>
  <c r="W13" i="1"/>
  <c r="X13" i="1"/>
  <c r="Y13" i="1"/>
  <c r="Z13" i="1"/>
  <c r="AA13" i="1"/>
  <c r="S14" i="1"/>
  <c r="T14" i="1"/>
  <c r="U14" i="1"/>
  <c r="V14" i="1"/>
  <c r="W14" i="1"/>
  <c r="X14" i="1"/>
  <c r="Y14" i="1"/>
  <c r="Z14" i="1"/>
  <c r="AA14" i="1"/>
  <c r="S15" i="1"/>
  <c r="T15" i="1"/>
  <c r="U15" i="1"/>
  <c r="V15" i="1"/>
  <c r="W15" i="1"/>
  <c r="X15" i="1"/>
  <c r="Y15" i="1"/>
  <c r="Z15" i="1"/>
  <c r="AA15" i="1"/>
  <c r="S16" i="1"/>
  <c r="T16" i="1"/>
  <c r="U16" i="1"/>
  <c r="V16" i="1"/>
  <c r="W16" i="1"/>
  <c r="X16" i="1"/>
  <c r="Y16" i="1"/>
  <c r="Z16" i="1"/>
  <c r="AA16" i="1"/>
  <c r="S17" i="1"/>
  <c r="T17" i="1"/>
  <c r="U17" i="1"/>
  <c r="V17" i="1"/>
  <c r="W17" i="1"/>
  <c r="X17" i="1"/>
  <c r="Y17" i="1"/>
  <c r="Z17" i="1"/>
  <c r="AA17" i="1"/>
  <c r="S18" i="1"/>
  <c r="T18" i="1"/>
  <c r="U18" i="1"/>
  <c r="V18" i="1"/>
  <c r="W18" i="1"/>
  <c r="X18" i="1"/>
  <c r="Y18" i="1"/>
  <c r="Z18" i="1"/>
  <c r="AA18" i="1"/>
  <c r="S19" i="1"/>
  <c r="T19" i="1"/>
  <c r="U19" i="1"/>
  <c r="V19" i="1"/>
  <c r="W19" i="1"/>
  <c r="X19" i="1"/>
  <c r="Y19" i="1"/>
  <c r="Z19" i="1"/>
  <c r="AA19" i="1"/>
  <c r="S20" i="1"/>
  <c r="T20" i="1"/>
  <c r="U20" i="1"/>
  <c r="V20" i="1"/>
  <c r="W20" i="1"/>
  <c r="X20" i="1"/>
  <c r="Y20" i="1"/>
  <c r="Z20" i="1"/>
  <c r="AA20" i="1"/>
  <c r="S21" i="1"/>
  <c r="T21" i="1"/>
  <c r="U21" i="1"/>
  <c r="V21" i="1"/>
  <c r="W21" i="1"/>
  <c r="X21" i="1"/>
  <c r="Y21" i="1"/>
  <c r="Z21" i="1"/>
  <c r="AA21" i="1"/>
  <c r="S22" i="1"/>
  <c r="T22" i="1"/>
  <c r="U22" i="1"/>
  <c r="V22" i="1"/>
  <c r="W22" i="1"/>
  <c r="X22" i="1"/>
  <c r="Y22" i="1"/>
  <c r="Z22" i="1"/>
  <c r="AA22" i="1"/>
  <c r="S23" i="1"/>
  <c r="T23" i="1"/>
  <c r="U23" i="1"/>
  <c r="V23" i="1"/>
  <c r="W23" i="1"/>
  <c r="X23" i="1"/>
  <c r="Y23" i="1"/>
  <c r="Z23" i="1"/>
  <c r="AA23" i="1"/>
  <c r="S24" i="1"/>
  <c r="T24" i="1"/>
  <c r="U24" i="1"/>
  <c r="V24" i="1"/>
  <c r="W24" i="1"/>
  <c r="X24" i="1"/>
  <c r="Y24" i="1"/>
  <c r="Z24" i="1"/>
  <c r="AA24" i="1"/>
  <c r="S25" i="1"/>
  <c r="T25" i="1"/>
  <c r="U25" i="1"/>
  <c r="V25" i="1"/>
  <c r="W25" i="1"/>
  <c r="X25" i="1"/>
  <c r="Y25" i="1"/>
  <c r="Z25" i="1"/>
  <c r="AA25" i="1"/>
  <c r="S26" i="1"/>
  <c r="T26" i="1"/>
  <c r="U26" i="1"/>
  <c r="V26" i="1"/>
  <c r="W26" i="1"/>
  <c r="X26" i="1"/>
  <c r="Y26" i="1"/>
  <c r="Z26" i="1"/>
  <c r="AA26" i="1"/>
  <c r="S27" i="1"/>
  <c r="T27" i="1"/>
  <c r="U27" i="1"/>
  <c r="V27" i="1"/>
  <c r="W27" i="1"/>
  <c r="X27" i="1"/>
  <c r="Y27" i="1"/>
  <c r="Z27" i="1"/>
  <c r="AA27" i="1"/>
  <c r="S28" i="1"/>
  <c r="T28" i="1"/>
  <c r="U28" i="1"/>
  <c r="V28" i="1"/>
  <c r="W28" i="1"/>
  <c r="X28" i="1"/>
  <c r="Y28" i="1"/>
  <c r="Z28" i="1"/>
  <c r="AA28" i="1"/>
  <c r="S29" i="1"/>
  <c r="T29" i="1"/>
  <c r="U29" i="1"/>
  <c r="V29" i="1"/>
  <c r="W29" i="1"/>
  <c r="X29" i="1"/>
  <c r="Y29" i="1"/>
  <c r="Z29" i="1"/>
  <c r="AA29" i="1"/>
  <c r="S30" i="1"/>
  <c r="T30" i="1"/>
  <c r="U30" i="1"/>
  <c r="V30" i="1"/>
  <c r="W30" i="1"/>
  <c r="X30" i="1"/>
  <c r="Y30" i="1"/>
  <c r="Z30" i="1"/>
  <c r="AA30" i="1"/>
  <c r="S31" i="1"/>
  <c r="T31" i="1"/>
  <c r="U31" i="1"/>
  <c r="V31" i="1"/>
  <c r="W31" i="1"/>
  <c r="X31" i="1"/>
  <c r="Y31" i="1"/>
  <c r="Z31" i="1"/>
  <c r="AA31" i="1"/>
  <c r="S32" i="1"/>
  <c r="T32" i="1"/>
  <c r="U32" i="1"/>
  <c r="V32" i="1"/>
  <c r="W32" i="1"/>
  <c r="X32" i="1"/>
  <c r="Y32" i="1"/>
  <c r="Z32" i="1"/>
  <c r="AA32" i="1"/>
  <c r="S33" i="1"/>
  <c r="T33" i="1"/>
  <c r="U33" i="1"/>
  <c r="V33" i="1"/>
  <c r="W33" i="1"/>
  <c r="X33" i="1"/>
  <c r="Y33" i="1"/>
  <c r="Z33" i="1"/>
  <c r="AA33" i="1"/>
  <c r="S34" i="1"/>
  <c r="T34" i="1"/>
  <c r="U34" i="1"/>
  <c r="V34" i="1"/>
  <c r="W34" i="1"/>
  <c r="X34" i="1"/>
  <c r="Y34" i="1"/>
  <c r="Z34" i="1"/>
  <c r="AA34" i="1"/>
  <c r="S35" i="1"/>
  <c r="T35" i="1"/>
  <c r="U35" i="1"/>
  <c r="V35" i="1"/>
  <c r="W35" i="1"/>
  <c r="X35" i="1"/>
  <c r="Y35" i="1"/>
  <c r="Z35" i="1"/>
  <c r="AA35" i="1"/>
  <c r="S36" i="1"/>
  <c r="T36" i="1"/>
  <c r="U36" i="1"/>
  <c r="V36" i="1"/>
  <c r="W36" i="1"/>
  <c r="X36" i="1"/>
  <c r="Y36" i="1"/>
  <c r="Z36" i="1"/>
  <c r="AA36" i="1"/>
  <c r="S37" i="1"/>
  <c r="T37" i="1"/>
  <c r="U37" i="1"/>
  <c r="V37" i="1"/>
  <c r="W37" i="1"/>
  <c r="X37" i="1"/>
  <c r="Y37" i="1"/>
  <c r="Z37" i="1"/>
  <c r="AA37" i="1"/>
  <c r="S38" i="1"/>
  <c r="T38" i="1"/>
  <c r="U38" i="1"/>
  <c r="V38" i="1"/>
  <c r="W38" i="1"/>
  <c r="X38" i="1"/>
  <c r="Y38" i="1"/>
  <c r="Z38" i="1"/>
  <c r="AA38" i="1"/>
  <c r="S39" i="1"/>
  <c r="T39" i="1"/>
  <c r="U39" i="1"/>
  <c r="V39" i="1"/>
  <c r="W39" i="1"/>
  <c r="X39" i="1"/>
  <c r="Y39" i="1"/>
  <c r="Z39" i="1"/>
  <c r="AA39" i="1"/>
  <c r="X8" i="1"/>
  <c r="W8" i="1"/>
  <c r="V8" i="1"/>
  <c r="U8" i="1"/>
  <c r="Z8" i="1" s="1"/>
  <c r="T8" i="1"/>
  <c r="S8" i="1"/>
  <c r="AA8" i="1" s="1"/>
  <c r="X7" i="1"/>
  <c r="W7" i="1"/>
  <c r="V7" i="1"/>
  <c r="U7" i="1"/>
  <c r="Z7" i="1" s="1"/>
  <c r="T7" i="1"/>
  <c r="S7" i="1"/>
  <c r="AA7" i="1" s="1"/>
  <c r="Y7" i="1" l="1"/>
  <c r="Y8" i="1"/>
  <c r="E7" i="1" l="1"/>
  <c r="E30" i="1" l="1"/>
  <c r="E29" i="1"/>
  <c r="E28" i="1"/>
  <c r="E27" i="1"/>
  <c r="E20" i="1" l="1"/>
  <c r="E19" i="1"/>
  <c r="E18" i="1"/>
  <c r="E23" i="1" l="1"/>
  <c r="E22" i="1"/>
  <c r="E21" i="1"/>
  <c r="E12" i="1"/>
  <c r="E11" i="1"/>
  <c r="E10" i="1"/>
  <c r="E13" i="1" l="1"/>
  <c r="E26" i="1" l="1"/>
  <c r="E33" i="1" l="1"/>
  <c r="E34" i="1"/>
  <c r="E35" i="1"/>
  <c r="E36" i="1"/>
  <c r="E37" i="1"/>
  <c r="E38" i="1"/>
  <c r="E39" i="1"/>
  <c r="E32" i="1"/>
  <c r="E16" i="1"/>
  <c r="E15" i="1"/>
  <c r="E14" i="1"/>
  <c r="E9" i="1"/>
  <c r="E8" i="1"/>
</calcChain>
</file>

<file path=xl/sharedStrings.xml><?xml version="1.0" encoding="utf-8"?>
<sst xmlns="http://schemas.openxmlformats.org/spreadsheetml/2006/main" count="156" uniqueCount="69">
  <si>
    <t>Сжатие</t>
  </si>
  <si>
    <t>Неразруш.</t>
  </si>
  <si>
    <t>Заявка</t>
  </si>
  <si>
    <t>№</t>
  </si>
  <si>
    <t>Дата</t>
  </si>
  <si>
    <t>Бетон</t>
  </si>
  <si>
    <t>Марка</t>
  </si>
  <si>
    <t>Паспорт</t>
  </si>
  <si>
    <t>Конструкция</t>
  </si>
  <si>
    <t>РСм1</t>
  </si>
  <si>
    <t>1 ступень</t>
  </si>
  <si>
    <t>2 ступень</t>
  </si>
  <si>
    <t>Наличие протоколов лаборатории</t>
  </si>
  <si>
    <t>РСм2</t>
  </si>
  <si>
    <t>B20F150W8</t>
  </si>
  <si>
    <t>Объем, м3</t>
  </si>
  <si>
    <t>Произв.</t>
  </si>
  <si>
    <t>7 сут.</t>
  </si>
  <si>
    <t>28 сут.</t>
  </si>
  <si>
    <t>Подготовка</t>
  </si>
  <si>
    <t>B10F150W8</t>
  </si>
  <si>
    <t>ЛАБОРАТОРНЫЕ ИСПЫТАНИЯ БЕТОНА</t>
  </si>
  <si>
    <t>B25F150W6</t>
  </si>
  <si>
    <t>B15F150W4</t>
  </si>
  <si>
    <t>B15F100W4</t>
  </si>
  <si>
    <t>Проект</t>
  </si>
  <si>
    <t xml:space="preserve"> </t>
  </si>
  <si>
    <t>Фундаменты.</t>
  </si>
  <si>
    <t>+</t>
  </si>
  <si>
    <t>Полы</t>
  </si>
  <si>
    <t>B10 П4</t>
  </si>
  <si>
    <t>155А</t>
  </si>
  <si>
    <t>B10F75W4</t>
  </si>
  <si>
    <t>B30F150W8</t>
  </si>
  <si>
    <t>170А</t>
  </si>
  <si>
    <t>-</t>
  </si>
  <si>
    <t>не требуется</t>
  </si>
  <si>
    <t>бетонир-я</t>
  </si>
  <si>
    <t>Передача</t>
  </si>
  <si>
    <t>образцов в</t>
  </si>
  <si>
    <t>лабораторию</t>
  </si>
  <si>
    <t>выезда</t>
  </si>
  <si>
    <t>лаборатории</t>
  </si>
  <si>
    <t>5.1 Кошкин дом</t>
  </si>
  <si>
    <t>Фундамент 1</t>
  </si>
  <si>
    <t>Фундамент 2</t>
  </si>
  <si>
    <t>Фундамент 3</t>
  </si>
  <si>
    <t>Фундамент 4</t>
  </si>
  <si>
    <t>Основное здание</t>
  </si>
  <si>
    <t xml:space="preserve">     КД19228-03938-КЖ</t>
  </si>
  <si>
    <t xml:space="preserve">     КД19228-03939-КЖ</t>
  </si>
  <si>
    <t>Баня</t>
  </si>
  <si>
    <t>5.4 Жучкин дом</t>
  </si>
  <si>
    <t xml:space="preserve">     5.4-1-КЖ1 </t>
  </si>
  <si>
    <t xml:space="preserve">     5.4-1-КЖ2 </t>
  </si>
  <si>
    <t>Кухня</t>
  </si>
  <si>
    <t>Туалет</t>
  </si>
  <si>
    <t>Ванная</t>
  </si>
  <si>
    <t>Фундамент 5</t>
  </si>
  <si>
    <t>6881, 6896, 6849</t>
  </si>
  <si>
    <t>Мышь и Ко</t>
  </si>
  <si>
    <t>Жабобетон</t>
  </si>
  <si>
    <t>ФИЛЬТР</t>
  </si>
  <si>
    <t>Кубики,</t>
  </si>
  <si>
    <t>Прото-</t>
  </si>
  <si>
    <t>ВСЕ</t>
  </si>
  <si>
    <t>неразруш</t>
  </si>
  <si>
    <t>колы</t>
  </si>
  <si>
    <t>вместе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</si>
</sst>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2" fillId="0" borderId="3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4" fontId="2" fillId="0" borderId="50" xfId="0" applyNumberFormat="1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14" fontId="2" fillId="0" borderId="45" xfId="0" applyNumberFormat="1" applyFont="1" applyBorder="1" applyAlignment="1">
      <alignment horizontal="center" vertical="center"/>
    </xf>
    <xf numFmtId="14" fontId="2" fillId="0" borderId="44" xfId="0" applyNumberFormat="1" applyFont="1" applyBorder="1" applyAlignment="1">
      <alignment horizontal="center" vertical="center"/>
    </xf>
    <xf numFmtId="14" fontId="2" fillId="0" borderId="46" xfId="0" applyNumberFormat="1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7" xfId="0" applyNumberFormat="1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" fillId="3" borderId="59" xfId="0" applyFont="1" applyFill="1" applyBorder="1" applyAlignment="1">
      <alignment vertical="center"/>
    </xf>
    <xf numFmtId="0" fontId="1" fillId="3" borderId="52" xfId="0" applyFont="1" applyFill="1" applyBorder="1" applyAlignment="1">
      <alignment vertical="center"/>
    </xf>
    <xf numFmtId="0" fontId="1" fillId="3" borderId="51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4" fontId="2" fillId="0" borderId="58" xfId="0" applyNumberFormat="1" applyFont="1" applyBorder="1" applyAlignment="1">
      <alignment horizontal="center" vertical="center"/>
    </xf>
    <xf numFmtId="14" fontId="2" fillId="0" borderId="65" xfId="0" applyNumberFormat="1" applyFont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14" fontId="2" fillId="0" borderId="50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4" fontId="2" fillId="0" borderId="64" xfId="0" applyNumberFormat="1" applyFont="1" applyBorder="1" applyAlignment="1">
      <alignment horizontal="center" vertical="center"/>
    </xf>
    <xf numFmtId="14" fontId="2" fillId="0" borderId="67" xfId="0" applyNumberFormat="1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14" fontId="2" fillId="0" borderId="72" xfId="0" applyNumberFormat="1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14" fontId="2" fillId="0" borderId="19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1" fillId="3" borderId="59" xfId="0" applyNumberFormat="1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14" fontId="2" fillId="0" borderId="63" xfId="0" applyNumberFormat="1" applyFont="1" applyBorder="1" applyAlignment="1">
      <alignment horizontal="center" vertical="center"/>
    </xf>
    <xf numFmtId="0" fontId="1" fillId="3" borderId="40" xfId="0" applyFont="1" applyFill="1" applyBorder="1" applyAlignment="1">
      <alignment vertical="center"/>
    </xf>
    <xf numFmtId="0" fontId="1" fillId="3" borderId="67" xfId="0" applyFont="1" applyFill="1" applyBorder="1" applyAlignment="1">
      <alignment vertical="center"/>
    </xf>
    <xf numFmtId="14" fontId="1" fillId="3" borderId="67" xfId="0" applyNumberFormat="1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vertical="center"/>
    </xf>
    <xf numFmtId="14" fontId="2" fillId="0" borderId="22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14" fontId="2" fillId="0" borderId="4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14" fontId="2" fillId="0" borderId="16" xfId="0" applyNumberFormat="1" applyFont="1" applyFill="1" applyBorder="1" applyAlignment="1">
      <alignment horizontal="center" vertical="center"/>
    </xf>
    <xf numFmtId="14" fontId="2" fillId="0" borderId="28" xfId="0" applyNumberFormat="1" applyFont="1" applyFill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14" fontId="2" fillId="0" borderId="26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4" fontId="2" fillId="0" borderId="23" xfId="0" applyNumberFormat="1" applyFont="1" applyFill="1" applyBorder="1" applyAlignment="1">
      <alignment horizontal="center" vertical="center"/>
    </xf>
    <xf numFmtId="14" fontId="2" fillId="0" borderId="2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4" fontId="2" fillId="0" borderId="40" xfId="0" applyNumberFormat="1" applyFont="1" applyBorder="1" applyAlignment="1">
      <alignment horizontal="center" vertical="center"/>
    </xf>
    <xf numFmtId="14" fontId="2" fillId="0" borderId="43" xfId="0" applyNumberFormat="1" applyFont="1" applyBorder="1" applyAlignment="1">
      <alignment horizontal="center" vertical="center"/>
    </xf>
    <xf numFmtId="14" fontId="2" fillId="0" borderId="74" xfId="0" applyNumberFormat="1" applyFont="1" applyBorder="1" applyAlignment="1">
      <alignment horizontal="center" vertical="center"/>
    </xf>
    <xf numFmtId="14" fontId="2" fillId="0" borderId="51" xfId="0" applyNumberFormat="1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4" xfId="0" applyNumberFormat="1" applyFont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Continuous" vertical="center"/>
    </xf>
    <xf numFmtId="0" fontId="1" fillId="2" borderId="22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vertical="center"/>
    </xf>
    <xf numFmtId="0" fontId="1" fillId="2" borderId="67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14" fontId="1" fillId="2" borderId="24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Continuous" vertical="center"/>
    </xf>
    <xf numFmtId="14" fontId="1" fillId="2" borderId="22" xfId="0" applyNumberFormat="1" applyFont="1" applyFill="1" applyBorder="1" applyAlignment="1">
      <alignment horizontal="center" vertical="center" wrapText="1"/>
    </xf>
    <xf numFmtId="14" fontId="1" fillId="2" borderId="23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4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14" fontId="1" fillId="2" borderId="23" xfId="0" applyNumberFormat="1" applyFont="1" applyFill="1" applyBorder="1" applyAlignment="1">
      <alignment vertical="center" wrapText="1"/>
    </xf>
    <xf numFmtId="0" fontId="1" fillId="2" borderId="3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0" fillId="0" borderId="1" xfId="0" applyFill="1" applyBorder="1"/>
    <xf numFmtId="0" fontId="0" fillId="5" borderId="1" xfId="0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vertical="center"/>
    </xf>
    <xf numFmtId="0" fontId="0" fillId="0" borderId="5" xfId="0" applyBorder="1"/>
    <xf numFmtId="0" fontId="0" fillId="5" borderId="5" xfId="0" applyFill="1" applyBorder="1"/>
    <xf numFmtId="0" fontId="0" fillId="0" borderId="5" xfId="0" applyFill="1" applyBorder="1"/>
    <xf numFmtId="0" fontId="1" fillId="0" borderId="40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/>
    </xf>
    <xf numFmtId="0" fontId="1" fillId="0" borderId="67" xfId="0" applyFont="1" applyFill="1" applyBorder="1" applyAlignment="1">
      <alignment horizontal="center" vertical="center"/>
    </xf>
    <xf numFmtId="14" fontId="1" fillId="0" borderId="67" xfId="0" applyNumberFormat="1" applyFont="1" applyFill="1" applyBorder="1" applyAlignment="1">
      <alignment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/>
    </xf>
    <xf numFmtId="0" fontId="1" fillId="0" borderId="48" xfId="0" applyFont="1" applyFill="1" applyBorder="1" applyAlignment="1">
      <alignment horizontal="center" vertical="center"/>
    </xf>
    <xf numFmtId="14" fontId="1" fillId="0" borderId="48" xfId="0" applyNumberFormat="1" applyFont="1" applyFill="1" applyBorder="1" applyAlignment="1">
      <alignment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1" fillId="2" borderId="7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</cellXfs>
  <cellStyles count="1">
    <cellStyle name="Обычный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A39"/>
  <sheetViews>
    <sheetView tabSelected="1" view="pageBreakPreview" topLeftCell="F1" zoomScale="85" zoomScaleNormal="100" zoomScaleSheetLayoutView="85" workbookViewId="0">
      <pane ySplit="4" topLeftCell="A5" activePane="bottomLeft" state="frozen"/>
      <selection pane="bottomLeft" activeCell="AC9" sqref="AC9"/>
    </sheetView>
  </sheetViews>
  <sheetFormatPr defaultColWidth="8.88671875" defaultRowHeight="19.95" customHeight="1" outlineLevelRow="2" outlineLevelCol="1" x14ac:dyDescent="0.3"/>
  <cols>
    <col min="1" max="1" width="4.44140625" style="21" customWidth="1"/>
    <col min="2" max="2" width="17" style="31" customWidth="1"/>
    <col min="3" max="3" width="12.44140625" style="21" customWidth="1"/>
    <col min="4" max="4" width="0.109375" style="21" customWidth="1"/>
    <col min="5" max="5" width="25.5546875" style="21" customWidth="1" outlineLevel="1"/>
    <col min="6" max="6" width="10.109375" style="118" customWidth="1"/>
    <col min="7" max="7" width="14" style="21" customWidth="1"/>
    <col min="8" max="8" width="9.88671875" style="21" customWidth="1"/>
    <col min="9" max="9" width="12" style="21" customWidth="1"/>
    <col min="10" max="10" width="8.6640625" style="21" customWidth="1"/>
    <col min="11" max="11" width="6.109375" style="21" customWidth="1"/>
    <col min="12" max="12" width="10.109375" style="21" bestFit="1" customWidth="1"/>
    <col min="13" max="13" width="13.33203125" style="21" customWidth="1"/>
    <col min="14" max="14" width="13" style="21" customWidth="1"/>
    <col min="15" max="16" width="10.5546875" style="21" customWidth="1"/>
    <col min="17" max="17" width="10.44140625" style="21" customWidth="1"/>
    <col min="18" max="18" width="10.33203125" style="21" customWidth="1"/>
    <col min="19" max="20" width="2" style="21" bestFit="1" customWidth="1"/>
    <col min="21" max="21" width="2.109375" style="21" customWidth="1"/>
    <col min="22" max="22" width="1.77734375" style="21" customWidth="1"/>
    <col min="23" max="23" width="2" style="21" customWidth="1"/>
    <col min="24" max="24" width="2" style="21" bestFit="1" customWidth="1"/>
    <col min="25" max="25" width="12.6640625" style="21" customWidth="1"/>
    <col min="26" max="16384" width="8.88671875" style="21"/>
  </cols>
  <sheetData>
    <row r="1" spans="1:27" ht="18" customHeight="1" thickBot="1" x14ac:dyDescent="0.35">
      <c r="A1" s="234" t="s">
        <v>21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</row>
    <row r="2" spans="1:27" ht="16.95" customHeight="1" x14ac:dyDescent="0.3">
      <c r="A2" s="174"/>
      <c r="B2" s="175"/>
      <c r="C2" s="176"/>
      <c r="D2" s="85"/>
      <c r="E2" s="177"/>
      <c r="F2" s="184" t="s">
        <v>4</v>
      </c>
      <c r="G2" s="241" t="s">
        <v>5</v>
      </c>
      <c r="H2" s="245"/>
      <c r="I2" s="245"/>
      <c r="J2" s="242"/>
      <c r="K2" s="241" t="s">
        <v>2</v>
      </c>
      <c r="L2" s="242"/>
      <c r="M2" s="169" t="s">
        <v>38</v>
      </c>
      <c r="N2" s="169" t="s">
        <v>4</v>
      </c>
      <c r="O2" s="238" t="s">
        <v>12</v>
      </c>
      <c r="P2" s="239"/>
      <c r="Q2" s="239"/>
      <c r="R2" s="240"/>
      <c r="Y2" s="23">
        <v>1</v>
      </c>
      <c r="Z2" s="260" t="s">
        <v>62</v>
      </c>
      <c r="AA2" s="54">
        <v>1</v>
      </c>
    </row>
    <row r="3" spans="1:27" ht="15" customHeight="1" x14ac:dyDescent="0.3">
      <c r="A3" s="172" t="s">
        <v>3</v>
      </c>
      <c r="B3" s="173" t="s">
        <v>8</v>
      </c>
      <c r="C3" s="183"/>
      <c r="D3" s="86"/>
      <c r="E3" s="172" t="s">
        <v>25</v>
      </c>
      <c r="F3" s="185" t="s">
        <v>37</v>
      </c>
      <c r="G3" s="243"/>
      <c r="H3" s="246"/>
      <c r="I3" s="246"/>
      <c r="J3" s="244"/>
      <c r="K3" s="243"/>
      <c r="L3" s="244"/>
      <c r="M3" s="170" t="s">
        <v>39</v>
      </c>
      <c r="N3" s="170" t="s">
        <v>41</v>
      </c>
      <c r="O3" s="250" t="s">
        <v>0</v>
      </c>
      <c r="P3" s="251"/>
      <c r="Q3" s="236" t="s">
        <v>1</v>
      </c>
      <c r="R3" s="237"/>
      <c r="Y3" s="8" t="s">
        <v>63</v>
      </c>
      <c r="Z3" s="8" t="s">
        <v>64</v>
      </c>
      <c r="AA3" s="8" t="s">
        <v>65</v>
      </c>
    </row>
    <row r="4" spans="1:27" ht="15" customHeight="1" thickBot="1" x14ac:dyDescent="0.35">
      <c r="A4" s="178"/>
      <c r="B4" s="179"/>
      <c r="C4" s="180"/>
      <c r="D4" s="87"/>
      <c r="E4" s="181"/>
      <c r="F4" s="182"/>
      <c r="G4" s="50" t="s">
        <v>6</v>
      </c>
      <c r="H4" s="51" t="s">
        <v>15</v>
      </c>
      <c r="I4" s="51" t="s">
        <v>16</v>
      </c>
      <c r="J4" s="149" t="s">
        <v>7</v>
      </c>
      <c r="K4" s="148" t="s">
        <v>3</v>
      </c>
      <c r="L4" s="52" t="s">
        <v>4</v>
      </c>
      <c r="M4" s="171" t="s">
        <v>40</v>
      </c>
      <c r="N4" s="171" t="s">
        <v>42</v>
      </c>
      <c r="O4" s="148" t="s">
        <v>17</v>
      </c>
      <c r="P4" s="51" t="s">
        <v>18</v>
      </c>
      <c r="Q4" s="51" t="s">
        <v>17</v>
      </c>
      <c r="R4" s="52" t="s">
        <v>18</v>
      </c>
      <c r="Y4" s="3" t="s">
        <v>66</v>
      </c>
      <c r="Z4" s="3" t="s">
        <v>67</v>
      </c>
      <c r="AA4" s="3" t="s">
        <v>68</v>
      </c>
    </row>
    <row r="5" spans="1:27" s="53" customFormat="1" ht="22.2" customHeight="1" thickBot="1" x14ac:dyDescent="0.35">
      <c r="A5" s="65" t="s">
        <v>43</v>
      </c>
      <c r="B5" s="63"/>
      <c r="C5" s="63"/>
      <c r="D5" s="63"/>
      <c r="E5" s="63"/>
      <c r="F5" s="119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</row>
    <row r="6" spans="1:27" ht="19.95" customHeight="1" outlineLevel="1" thickBot="1" x14ac:dyDescent="0.35">
      <c r="A6" s="122" t="s">
        <v>49</v>
      </c>
      <c r="B6" s="123"/>
      <c r="C6" s="123"/>
      <c r="D6" s="123" t="s">
        <v>48</v>
      </c>
      <c r="E6" s="123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5"/>
    </row>
    <row r="7" spans="1:27" ht="27.6" customHeight="1" outlineLevel="2" x14ac:dyDescent="0.3">
      <c r="A7" s="226">
        <v>1</v>
      </c>
      <c r="B7" s="223" t="s">
        <v>44</v>
      </c>
      <c r="C7" s="11" t="s">
        <v>19</v>
      </c>
      <c r="D7" s="14"/>
      <c r="E7" s="129" t="str">
        <f>A6</f>
        <v xml:space="preserve">     КД19228-03938-КЖ</v>
      </c>
      <c r="F7" s="132">
        <v>43727</v>
      </c>
      <c r="G7" s="14" t="s">
        <v>20</v>
      </c>
      <c r="H7" s="13">
        <v>34</v>
      </c>
      <c r="I7" s="13" t="s">
        <v>60</v>
      </c>
      <c r="J7" s="15">
        <v>6635</v>
      </c>
      <c r="K7" s="116">
        <v>134</v>
      </c>
      <c r="L7" s="41">
        <v>43728</v>
      </c>
      <c r="M7" s="45">
        <v>43734</v>
      </c>
      <c r="N7" s="155">
        <v>43780</v>
      </c>
      <c r="O7" s="116">
        <v>233</v>
      </c>
      <c r="P7" s="13">
        <v>278</v>
      </c>
      <c r="Q7" s="154"/>
      <c r="R7" s="60"/>
      <c r="S7" s="7">
        <f>IF(AND(K7&gt;0,M7=0),1,0)</f>
        <v>0</v>
      </c>
      <c r="T7" s="7">
        <f>IF(AND(K7&gt;0,N7=0),1,0)</f>
        <v>0</v>
      </c>
      <c r="U7" s="7">
        <f ca="1">IF(AND(TODAY()-F7&gt;=7,M7&lt;&gt;"",O7=""),1,0)</f>
        <v>0</v>
      </c>
      <c r="V7" s="7">
        <f ca="1">IF(AND(TODAY()-F7&gt;=28,M7&lt;&gt;"",P7=""),1,0)</f>
        <v>0</v>
      </c>
      <c r="W7" s="7">
        <f ca="1">IF(AND(TODAY()-F7&gt;7,N7&lt;&gt;"",N7&lt;&gt;"не требуется",Q7=""),1,0)</f>
        <v>1</v>
      </c>
      <c r="X7" s="9">
        <f>IF(R7="",0,1)</f>
        <v>0</v>
      </c>
      <c r="Y7" s="54">
        <f>--(SUM(S7:T7)&gt;0)</f>
        <v>0</v>
      </c>
      <c r="Z7" s="22">
        <f ca="1">--(SUM(U7:W7)&gt;0)</f>
        <v>1</v>
      </c>
      <c r="AA7" s="22">
        <f ca="1">--(SUM(S7:W7)&gt;0)</f>
        <v>1</v>
      </c>
    </row>
    <row r="8" spans="1:27" ht="39.6" customHeight="1" outlineLevel="2" x14ac:dyDescent="0.3">
      <c r="A8" s="227"/>
      <c r="B8" s="224"/>
      <c r="C8" s="1" t="s">
        <v>10</v>
      </c>
      <c r="D8" s="88"/>
      <c r="E8" s="130" t="str">
        <f>A6</f>
        <v xml:space="preserve">     КД19228-03938-КЖ</v>
      </c>
      <c r="F8" s="147">
        <v>43739</v>
      </c>
      <c r="G8" s="29" t="s">
        <v>14</v>
      </c>
      <c r="H8" s="3">
        <v>4</v>
      </c>
      <c r="I8" s="30" t="s">
        <v>60</v>
      </c>
      <c r="J8" s="127" t="s">
        <v>59</v>
      </c>
      <c r="K8" s="76">
        <v>147</v>
      </c>
      <c r="L8" s="27">
        <v>43740</v>
      </c>
      <c r="M8" s="128">
        <v>43748</v>
      </c>
      <c r="N8" s="69">
        <v>43748</v>
      </c>
      <c r="O8" s="26">
        <v>258</v>
      </c>
      <c r="P8" s="22">
        <v>310</v>
      </c>
      <c r="Q8" s="151">
        <v>94</v>
      </c>
      <c r="R8" s="23"/>
      <c r="S8" s="135">
        <f t="shared" ref="S8" si="0">IF(AND(K8&gt;0,M8=0),1,0)</f>
        <v>0</v>
      </c>
      <c r="T8" s="88">
        <f t="shared" ref="T8" si="1">IF(AND(K8&gt;0,N8=0),1,0)</f>
        <v>0</v>
      </c>
      <c r="U8" s="88">
        <f t="shared" ref="U8" ca="1" si="2">IF(AND(TODAY()-F8&gt;=7,M8&lt;&gt;"",O8=""),1,0)</f>
        <v>0</v>
      </c>
      <c r="V8" s="88">
        <f t="shared" ref="V8" ca="1" si="3">IF(AND(TODAY()-F8&gt;=28,M8&lt;&gt;"",P8=""),1,0)</f>
        <v>0</v>
      </c>
      <c r="W8" s="88">
        <f t="shared" ref="W8" ca="1" si="4">IF(AND(TODAY()-F8&gt;7,N8&lt;&gt;"",N8&lt;&gt;"не требуется",Q8=""),1,0)</f>
        <v>0</v>
      </c>
      <c r="X8" s="29">
        <f t="shared" ref="X8" si="5">IF(R8="",0,1)</f>
        <v>0</v>
      </c>
      <c r="Y8" s="54">
        <f t="shared" ref="Y8" si="6">--(SUM(S8:T8)&gt;0)</f>
        <v>0</v>
      </c>
      <c r="Z8" s="22">
        <f t="shared" ref="Z8" ca="1" si="7">--(SUM(U8:W8)&gt;0)</f>
        <v>0</v>
      </c>
      <c r="AA8" s="22">
        <f t="shared" ref="AA8" ca="1" si="8">--(SUM(S8:W8)&gt;0)</f>
        <v>0</v>
      </c>
    </row>
    <row r="9" spans="1:27" ht="19.95" customHeight="1" outlineLevel="2" thickBot="1" x14ac:dyDescent="0.35">
      <c r="A9" s="228"/>
      <c r="B9" s="225"/>
      <c r="C9" s="108" t="s">
        <v>11</v>
      </c>
      <c r="D9" s="17"/>
      <c r="E9" s="131" t="str">
        <f>A6</f>
        <v xml:space="preserve">     КД19228-03938-КЖ</v>
      </c>
      <c r="F9" s="42">
        <v>43757</v>
      </c>
      <c r="G9" s="19" t="s">
        <v>14</v>
      </c>
      <c r="H9" s="18">
        <v>4</v>
      </c>
      <c r="I9" s="18" t="s">
        <v>61</v>
      </c>
      <c r="J9" s="20"/>
      <c r="K9" s="117">
        <v>159</v>
      </c>
      <c r="L9" s="43">
        <v>43759</v>
      </c>
      <c r="M9" s="46">
        <v>43763</v>
      </c>
      <c r="N9" s="156">
        <v>43762</v>
      </c>
      <c r="O9" s="117">
        <v>291</v>
      </c>
      <c r="P9" s="18"/>
      <c r="Q9" s="153">
        <v>104</v>
      </c>
      <c r="R9" s="20"/>
      <c r="S9" s="135">
        <f t="shared" ref="S9:S39" si="9">IF(AND(K9&gt;0,M9=0),1,0)</f>
        <v>0</v>
      </c>
      <c r="T9" s="88">
        <f t="shared" ref="T9:T39" si="10">IF(AND(K9&gt;0,N9=0),1,0)</f>
        <v>0</v>
      </c>
      <c r="U9" s="88">
        <f t="shared" ref="U9:U39" ca="1" si="11">IF(AND(TODAY()-F9&gt;=7,M9&lt;&gt;"",O9=""),1,0)</f>
        <v>0</v>
      </c>
      <c r="V9" s="88">
        <f t="shared" ref="V9:V39" ca="1" si="12">IF(AND(TODAY()-F9&gt;=28,M9&lt;&gt;"",P9=""),1,0)</f>
        <v>0</v>
      </c>
      <c r="W9" s="88">
        <f t="shared" ref="W9:W39" ca="1" si="13">IF(AND(TODAY()-F9&gt;7,N9&lt;&gt;"",N9&lt;&gt;"не требуется",Q9=""),1,0)</f>
        <v>0</v>
      </c>
      <c r="X9" s="29">
        <f t="shared" ref="X9:X39" si="14">IF(R9="",0,1)</f>
        <v>0</v>
      </c>
      <c r="Y9" s="54">
        <f t="shared" ref="Y9:Y39" si="15">--(SUM(S9:T9)&gt;0)</f>
        <v>0</v>
      </c>
      <c r="Z9" s="22">
        <f t="shared" ref="Z9:Z39" ca="1" si="16">--(SUM(U9:W9)&gt;0)</f>
        <v>0</v>
      </c>
      <c r="AA9" s="22">
        <f t="shared" ref="AA9:AA39" ca="1" si="17">--(SUM(S9:W9)&gt;0)</f>
        <v>0</v>
      </c>
    </row>
    <row r="10" spans="1:27" ht="25.95" customHeight="1" outlineLevel="2" thickBot="1" x14ac:dyDescent="0.35">
      <c r="A10" s="226">
        <v>2</v>
      </c>
      <c r="B10" s="223" t="s">
        <v>45</v>
      </c>
      <c r="C10" s="105" t="s">
        <v>19</v>
      </c>
      <c r="D10" s="103"/>
      <c r="E10" s="110" t="str">
        <f>A6</f>
        <v xml:space="preserve">     КД19228-03938-КЖ</v>
      </c>
      <c r="F10" s="126">
        <v>43764</v>
      </c>
      <c r="G10" s="104" t="s">
        <v>32</v>
      </c>
      <c r="H10" s="107">
        <v>67</v>
      </c>
      <c r="I10" s="59" t="s">
        <v>60</v>
      </c>
      <c r="J10" s="61">
        <v>7380</v>
      </c>
      <c r="K10" s="115">
        <v>167</v>
      </c>
      <c r="L10" s="95">
        <v>43764</v>
      </c>
      <c r="M10" s="96">
        <v>43769</v>
      </c>
      <c r="N10" s="155">
        <v>43769</v>
      </c>
      <c r="O10" s="116">
        <v>329</v>
      </c>
      <c r="P10" s="13"/>
      <c r="Q10" s="154"/>
      <c r="R10" s="60"/>
      <c r="S10" s="135">
        <f t="shared" si="9"/>
        <v>0</v>
      </c>
      <c r="T10" s="88">
        <f t="shared" si="10"/>
        <v>0</v>
      </c>
      <c r="U10" s="88">
        <f t="shared" ca="1" si="11"/>
        <v>0</v>
      </c>
      <c r="V10" s="88">
        <f t="shared" ca="1" si="12"/>
        <v>0</v>
      </c>
      <c r="W10" s="88">
        <f t="shared" ca="1" si="13"/>
        <v>1</v>
      </c>
      <c r="X10" s="29">
        <f t="shared" si="14"/>
        <v>0</v>
      </c>
      <c r="Y10" s="54">
        <f t="shared" si="15"/>
        <v>0</v>
      </c>
      <c r="Z10" s="22">
        <f t="shared" ca="1" si="16"/>
        <v>1</v>
      </c>
      <c r="AA10" s="22">
        <f t="shared" ca="1" si="17"/>
        <v>1</v>
      </c>
    </row>
    <row r="11" spans="1:27" ht="19.95" customHeight="1" outlineLevel="2" x14ac:dyDescent="0.3">
      <c r="A11" s="227"/>
      <c r="B11" s="224"/>
      <c r="C11" s="74" t="s">
        <v>10</v>
      </c>
      <c r="D11" s="102"/>
      <c r="E11" s="111" t="str">
        <f>A6</f>
        <v xml:space="preserve">     КД19228-03938-КЖ</v>
      </c>
      <c r="F11" s="71">
        <v>43770</v>
      </c>
      <c r="G11" s="72" t="s">
        <v>33</v>
      </c>
      <c r="H11" s="73">
        <v>6</v>
      </c>
      <c r="I11" s="73" t="s">
        <v>60</v>
      </c>
      <c r="J11" s="74">
        <v>7492</v>
      </c>
      <c r="K11" s="26">
        <v>172</v>
      </c>
      <c r="L11" s="39">
        <v>43770</v>
      </c>
      <c r="M11" s="44">
        <v>43777</v>
      </c>
      <c r="N11" s="69">
        <v>43777</v>
      </c>
      <c r="O11" s="26"/>
      <c r="P11" s="22"/>
      <c r="Q11" s="151"/>
      <c r="R11" s="23"/>
      <c r="S11" s="135">
        <f t="shared" si="9"/>
        <v>0</v>
      </c>
      <c r="T11" s="88">
        <f t="shared" si="10"/>
        <v>0</v>
      </c>
      <c r="U11" s="88">
        <f t="shared" ca="1" si="11"/>
        <v>1</v>
      </c>
      <c r="V11" s="88">
        <f t="shared" ca="1" si="12"/>
        <v>0</v>
      </c>
      <c r="W11" s="88">
        <f t="shared" ca="1" si="13"/>
        <v>1</v>
      </c>
      <c r="X11" s="29">
        <f t="shared" si="14"/>
        <v>0</v>
      </c>
      <c r="Y11" s="54">
        <f t="shared" si="15"/>
        <v>0</v>
      </c>
      <c r="Z11" s="22">
        <f t="shared" ca="1" si="16"/>
        <v>1</v>
      </c>
      <c r="AA11" s="22">
        <f t="shared" ca="1" si="17"/>
        <v>1</v>
      </c>
    </row>
    <row r="12" spans="1:27" ht="19.95" customHeight="1" outlineLevel="2" thickBot="1" x14ac:dyDescent="0.35">
      <c r="A12" s="228"/>
      <c r="B12" s="225"/>
      <c r="C12" s="108" t="s">
        <v>11</v>
      </c>
      <c r="D12" s="97"/>
      <c r="E12" s="98" t="str">
        <f>A6</f>
        <v xml:space="preserve">     КД19228-03938-КЖ</v>
      </c>
      <c r="F12" s="134">
        <v>43774</v>
      </c>
      <c r="G12" s="101" t="s">
        <v>33</v>
      </c>
      <c r="H12" s="100">
        <v>7</v>
      </c>
      <c r="I12" s="100" t="s">
        <v>60</v>
      </c>
      <c r="J12" s="108">
        <v>7562</v>
      </c>
      <c r="K12" s="101">
        <v>175</v>
      </c>
      <c r="L12" s="133">
        <v>43774</v>
      </c>
      <c r="M12" s="46"/>
      <c r="N12" s="156"/>
      <c r="O12" s="117"/>
      <c r="P12" s="18"/>
      <c r="Q12" s="153"/>
      <c r="R12" s="20"/>
      <c r="S12" s="135">
        <f t="shared" si="9"/>
        <v>1</v>
      </c>
      <c r="T12" s="88">
        <f t="shared" si="10"/>
        <v>1</v>
      </c>
      <c r="U12" s="88">
        <f t="shared" ca="1" si="11"/>
        <v>0</v>
      </c>
      <c r="V12" s="88">
        <f t="shared" ca="1" si="12"/>
        <v>0</v>
      </c>
      <c r="W12" s="88">
        <f t="shared" ca="1" si="13"/>
        <v>0</v>
      </c>
      <c r="X12" s="29">
        <f t="shared" si="14"/>
        <v>0</v>
      </c>
      <c r="Y12" s="54">
        <f t="shared" si="15"/>
        <v>1</v>
      </c>
      <c r="Z12" s="22">
        <f t="shared" ca="1" si="16"/>
        <v>0</v>
      </c>
      <c r="AA12" s="22">
        <f t="shared" ca="1" si="17"/>
        <v>1</v>
      </c>
    </row>
    <row r="13" spans="1:27" ht="24.6" customHeight="1" outlineLevel="2" thickBot="1" x14ac:dyDescent="0.35">
      <c r="A13" s="226">
        <v>3</v>
      </c>
      <c r="B13" s="247" t="s">
        <v>46</v>
      </c>
      <c r="C13" s="105" t="s">
        <v>19</v>
      </c>
      <c r="D13" s="120"/>
      <c r="E13" s="110" t="str">
        <f>A6</f>
        <v xml:space="preserve">     КД19228-03938-КЖ</v>
      </c>
      <c r="F13" s="126">
        <v>43747</v>
      </c>
      <c r="G13" s="104" t="s">
        <v>30</v>
      </c>
      <c r="H13" s="107"/>
      <c r="I13" s="59" t="s">
        <v>61</v>
      </c>
      <c r="J13" s="61"/>
      <c r="K13" s="58" t="s">
        <v>31</v>
      </c>
      <c r="L13" s="121">
        <v>43747</v>
      </c>
      <c r="M13" s="114" t="s">
        <v>28</v>
      </c>
      <c r="N13" s="78" t="s">
        <v>35</v>
      </c>
      <c r="O13" s="76">
        <v>289</v>
      </c>
      <c r="P13" s="3"/>
      <c r="Q13" s="152"/>
      <c r="R13" s="135"/>
      <c r="S13" s="135">
        <f t="shared" si="9"/>
        <v>0</v>
      </c>
      <c r="T13" s="88">
        <f t="shared" si="10"/>
        <v>0</v>
      </c>
      <c r="U13" s="88">
        <f t="shared" ca="1" si="11"/>
        <v>0</v>
      </c>
      <c r="V13" s="88">
        <f t="shared" ca="1" si="12"/>
        <v>1</v>
      </c>
      <c r="W13" s="88">
        <f t="shared" ca="1" si="13"/>
        <v>1</v>
      </c>
      <c r="X13" s="29">
        <f t="shared" si="14"/>
        <v>0</v>
      </c>
      <c r="Y13" s="54">
        <f t="shared" si="15"/>
        <v>0</v>
      </c>
      <c r="Z13" s="22">
        <f t="shared" ca="1" si="16"/>
        <v>1</v>
      </c>
      <c r="AA13" s="22">
        <f t="shared" ca="1" si="17"/>
        <v>1</v>
      </c>
    </row>
    <row r="14" spans="1:27" ht="19.95" customHeight="1" outlineLevel="2" x14ac:dyDescent="0.3">
      <c r="A14" s="227"/>
      <c r="B14" s="248"/>
      <c r="C14" s="74" t="s">
        <v>10</v>
      </c>
      <c r="D14" s="102"/>
      <c r="E14" s="111" t="str">
        <f>A6</f>
        <v xml:space="preserve">     КД19228-03938-КЖ</v>
      </c>
      <c r="F14" s="71">
        <v>43757</v>
      </c>
      <c r="G14" s="72" t="s">
        <v>14</v>
      </c>
      <c r="H14" s="22">
        <v>6.5</v>
      </c>
      <c r="I14" s="22" t="s">
        <v>61</v>
      </c>
      <c r="J14" s="49"/>
      <c r="K14" s="54">
        <v>159</v>
      </c>
      <c r="L14" s="55">
        <v>43759</v>
      </c>
      <c r="M14" s="38">
        <v>43763</v>
      </c>
      <c r="N14" s="44">
        <v>43762</v>
      </c>
      <c r="O14" s="26">
        <v>291</v>
      </c>
      <c r="P14" s="22"/>
      <c r="Q14" s="151">
        <v>104</v>
      </c>
      <c r="R14" s="23"/>
      <c r="S14" s="135">
        <f t="shared" si="9"/>
        <v>0</v>
      </c>
      <c r="T14" s="88">
        <f t="shared" si="10"/>
        <v>0</v>
      </c>
      <c r="U14" s="88">
        <f t="shared" ca="1" si="11"/>
        <v>0</v>
      </c>
      <c r="V14" s="88">
        <f t="shared" ca="1" si="12"/>
        <v>0</v>
      </c>
      <c r="W14" s="88">
        <f t="shared" ca="1" si="13"/>
        <v>0</v>
      </c>
      <c r="X14" s="29">
        <f t="shared" si="14"/>
        <v>0</v>
      </c>
      <c r="Y14" s="54">
        <f t="shared" si="15"/>
        <v>0</v>
      </c>
      <c r="Z14" s="22">
        <f t="shared" ca="1" si="16"/>
        <v>0</v>
      </c>
      <c r="AA14" s="22">
        <f t="shared" ca="1" si="17"/>
        <v>0</v>
      </c>
    </row>
    <row r="15" spans="1:27" ht="19.95" customHeight="1" outlineLevel="2" thickBot="1" x14ac:dyDescent="0.35">
      <c r="A15" s="228"/>
      <c r="B15" s="249"/>
      <c r="C15" s="108" t="s">
        <v>11</v>
      </c>
      <c r="D15" s="97"/>
      <c r="E15" s="98" t="str">
        <f>A6</f>
        <v xml:space="preserve">     КД19228-03938-КЖ</v>
      </c>
      <c r="F15" s="134">
        <v>43760</v>
      </c>
      <c r="G15" s="101" t="s">
        <v>14</v>
      </c>
      <c r="H15" s="100">
        <v>1</v>
      </c>
      <c r="I15" s="100" t="s">
        <v>61</v>
      </c>
      <c r="J15" s="108"/>
      <c r="K15" s="99">
        <v>163</v>
      </c>
      <c r="L15" s="109">
        <v>43761</v>
      </c>
      <c r="M15" s="42">
        <v>43763</v>
      </c>
      <c r="N15" s="46">
        <v>43762</v>
      </c>
      <c r="O15" s="77">
        <v>307</v>
      </c>
      <c r="P15" s="8"/>
      <c r="Q15" s="160">
        <v>104</v>
      </c>
      <c r="R15" s="10"/>
      <c r="S15" s="135">
        <f t="shared" si="9"/>
        <v>0</v>
      </c>
      <c r="T15" s="88">
        <f t="shared" si="10"/>
        <v>0</v>
      </c>
      <c r="U15" s="88">
        <f t="shared" ca="1" si="11"/>
        <v>0</v>
      </c>
      <c r="V15" s="88">
        <f t="shared" ca="1" si="12"/>
        <v>0</v>
      </c>
      <c r="W15" s="88">
        <f t="shared" ca="1" si="13"/>
        <v>0</v>
      </c>
      <c r="X15" s="29">
        <f t="shared" si="14"/>
        <v>0</v>
      </c>
      <c r="Y15" s="54">
        <f t="shared" si="15"/>
        <v>0</v>
      </c>
      <c r="Z15" s="22">
        <f t="shared" ca="1" si="16"/>
        <v>0</v>
      </c>
      <c r="AA15" s="22">
        <f t="shared" ca="1" si="17"/>
        <v>0</v>
      </c>
    </row>
    <row r="16" spans="1:27" ht="19.95" customHeight="1" outlineLevel="2" thickBot="1" x14ac:dyDescent="0.35">
      <c r="A16" s="32">
        <v>10</v>
      </c>
      <c r="B16" s="221" t="s">
        <v>47</v>
      </c>
      <c r="C16" s="222"/>
      <c r="D16" s="143"/>
      <c r="E16" s="83" t="str">
        <f>A6</f>
        <v xml:space="preserve">     КД19228-03938-КЖ</v>
      </c>
      <c r="F16" s="56" t="s">
        <v>26</v>
      </c>
      <c r="G16" s="33"/>
      <c r="H16" s="34"/>
      <c r="I16" s="34"/>
      <c r="J16" s="35"/>
      <c r="K16" s="36"/>
      <c r="L16" s="37"/>
      <c r="M16" s="47"/>
      <c r="N16" s="32"/>
      <c r="O16" s="36"/>
      <c r="P16" s="34"/>
      <c r="Q16" s="166"/>
      <c r="R16" s="35"/>
      <c r="S16" s="135">
        <f t="shared" si="9"/>
        <v>0</v>
      </c>
      <c r="T16" s="88">
        <f t="shared" si="10"/>
        <v>0</v>
      </c>
      <c r="U16" s="88" t="e">
        <f t="shared" ca="1" si="11"/>
        <v>#VALUE!</v>
      </c>
      <c r="V16" s="88" t="e">
        <f t="shared" ca="1" si="12"/>
        <v>#VALUE!</v>
      </c>
      <c r="W16" s="88" t="e">
        <f t="shared" ca="1" si="13"/>
        <v>#VALUE!</v>
      </c>
      <c r="X16" s="29">
        <f t="shared" si="14"/>
        <v>0</v>
      </c>
      <c r="Y16" s="54">
        <f t="shared" si="15"/>
        <v>0</v>
      </c>
      <c r="Z16" s="22" t="e">
        <f t="shared" ca="1" si="16"/>
        <v>#VALUE!</v>
      </c>
      <c r="AA16" s="22" t="e">
        <f t="shared" ca="1" si="17"/>
        <v>#VALUE!</v>
      </c>
    </row>
    <row r="17" spans="1:27" ht="19.2" customHeight="1" outlineLevel="1" thickBot="1" x14ac:dyDescent="0.35">
      <c r="A17" s="65" t="s">
        <v>50</v>
      </c>
      <c r="B17" s="63"/>
      <c r="C17" s="63"/>
      <c r="D17" s="63" t="s">
        <v>51</v>
      </c>
      <c r="E17" s="63"/>
      <c r="F17" s="119"/>
      <c r="G17" s="63"/>
      <c r="H17" s="63"/>
      <c r="I17" s="63"/>
      <c r="J17" s="63"/>
      <c r="K17" s="63"/>
      <c r="L17" s="63"/>
      <c r="M17" s="63"/>
      <c r="N17" s="63"/>
      <c r="O17" s="167"/>
      <c r="P17" s="167"/>
      <c r="Q17" s="168"/>
      <c r="R17" s="63"/>
      <c r="S17" s="135">
        <f t="shared" si="9"/>
        <v>0</v>
      </c>
      <c r="T17" s="88">
        <f t="shared" si="10"/>
        <v>0</v>
      </c>
      <c r="U17" s="88">
        <f t="shared" ca="1" si="11"/>
        <v>0</v>
      </c>
      <c r="V17" s="88">
        <f t="shared" ca="1" si="12"/>
        <v>0</v>
      </c>
      <c r="W17" s="88">
        <f t="shared" ca="1" si="13"/>
        <v>0</v>
      </c>
      <c r="X17" s="29">
        <f t="shared" si="14"/>
        <v>0</v>
      </c>
      <c r="Y17" s="54">
        <f t="shared" si="15"/>
        <v>0</v>
      </c>
      <c r="Z17" s="22">
        <f t="shared" ca="1" si="16"/>
        <v>0</v>
      </c>
      <c r="AA17" s="22">
        <f t="shared" ca="1" si="17"/>
        <v>0</v>
      </c>
    </row>
    <row r="18" spans="1:27" ht="19.2" customHeight="1" outlineLevel="2" thickBot="1" x14ac:dyDescent="0.35">
      <c r="A18" s="232">
        <v>1</v>
      </c>
      <c r="B18" s="230" t="s">
        <v>9</v>
      </c>
      <c r="C18" s="162" t="s">
        <v>19</v>
      </c>
      <c r="D18" s="161"/>
      <c r="E18" s="163" t="str">
        <f>A17</f>
        <v xml:space="preserve">     КД19228-03939-КЖ</v>
      </c>
      <c r="F18" s="146"/>
      <c r="G18" s="164"/>
      <c r="H18" s="165"/>
      <c r="I18" s="30"/>
      <c r="J18" s="48"/>
      <c r="K18" s="29"/>
      <c r="L18" s="106"/>
      <c r="M18" s="145"/>
      <c r="N18" s="88"/>
      <c r="O18" s="116"/>
      <c r="P18" s="13"/>
      <c r="Q18" s="154"/>
      <c r="R18" s="60"/>
      <c r="S18" s="135">
        <f t="shared" si="9"/>
        <v>0</v>
      </c>
      <c r="T18" s="88">
        <f t="shared" si="10"/>
        <v>0</v>
      </c>
      <c r="U18" s="88">
        <f t="shared" ca="1" si="11"/>
        <v>0</v>
      </c>
      <c r="V18" s="88">
        <f t="shared" ca="1" si="12"/>
        <v>0</v>
      </c>
      <c r="W18" s="88">
        <f t="shared" ca="1" si="13"/>
        <v>0</v>
      </c>
      <c r="X18" s="29">
        <f t="shared" si="14"/>
        <v>0</v>
      </c>
      <c r="Y18" s="54">
        <f t="shared" si="15"/>
        <v>0</v>
      </c>
      <c r="Z18" s="22">
        <f t="shared" ca="1" si="16"/>
        <v>0</v>
      </c>
      <c r="AA18" s="22">
        <f t="shared" ca="1" si="17"/>
        <v>0</v>
      </c>
    </row>
    <row r="19" spans="1:27" ht="19.95" customHeight="1" outlineLevel="2" x14ac:dyDescent="0.3">
      <c r="A19" s="232"/>
      <c r="B19" s="230"/>
      <c r="C19" s="74" t="s">
        <v>10</v>
      </c>
      <c r="D19" s="89"/>
      <c r="E19" s="111" t="str">
        <f>A17</f>
        <v xml:space="preserve">     КД19228-03939-КЖ</v>
      </c>
      <c r="F19" s="71"/>
      <c r="G19" s="72"/>
      <c r="H19" s="22"/>
      <c r="I19" s="22"/>
      <c r="J19" s="49"/>
      <c r="K19" s="54"/>
      <c r="L19" s="55"/>
      <c r="M19" s="38"/>
      <c r="N19" s="44"/>
      <c r="O19" s="26"/>
      <c r="P19" s="22"/>
      <c r="Q19" s="151"/>
      <c r="R19" s="23"/>
      <c r="S19" s="135">
        <f t="shared" si="9"/>
        <v>0</v>
      </c>
      <c r="T19" s="88">
        <f t="shared" si="10"/>
        <v>0</v>
      </c>
      <c r="U19" s="88">
        <f t="shared" ca="1" si="11"/>
        <v>0</v>
      </c>
      <c r="V19" s="88">
        <f t="shared" ca="1" si="12"/>
        <v>0</v>
      </c>
      <c r="W19" s="88">
        <f t="shared" ca="1" si="13"/>
        <v>0</v>
      </c>
      <c r="X19" s="29">
        <f t="shared" si="14"/>
        <v>0</v>
      </c>
      <c r="Y19" s="54">
        <f t="shared" si="15"/>
        <v>0</v>
      </c>
      <c r="Z19" s="22">
        <f t="shared" ca="1" si="16"/>
        <v>0</v>
      </c>
      <c r="AA19" s="22">
        <f t="shared" ca="1" si="17"/>
        <v>0</v>
      </c>
    </row>
    <row r="20" spans="1:27" ht="19.95" customHeight="1" outlineLevel="2" thickBot="1" x14ac:dyDescent="0.35">
      <c r="A20" s="233"/>
      <c r="B20" s="231"/>
      <c r="C20" s="108" t="s">
        <v>11</v>
      </c>
      <c r="D20" s="90"/>
      <c r="E20" s="98" t="str">
        <f>A17</f>
        <v xml:space="preserve">     КД19228-03939-КЖ</v>
      </c>
      <c r="F20" s="134"/>
      <c r="G20" s="101"/>
      <c r="H20" s="100"/>
      <c r="I20" s="100"/>
      <c r="J20" s="108"/>
      <c r="K20" s="99"/>
      <c r="L20" s="109"/>
      <c r="M20" s="42"/>
      <c r="N20" s="46"/>
      <c r="O20" s="117"/>
      <c r="P20" s="18"/>
      <c r="Q20" s="153"/>
      <c r="R20" s="20"/>
      <c r="S20" s="135">
        <f t="shared" si="9"/>
        <v>0</v>
      </c>
      <c r="T20" s="88">
        <f t="shared" si="10"/>
        <v>0</v>
      </c>
      <c r="U20" s="88">
        <f t="shared" ca="1" si="11"/>
        <v>0</v>
      </c>
      <c r="V20" s="88">
        <f t="shared" ca="1" si="12"/>
        <v>0</v>
      </c>
      <c r="W20" s="88">
        <f t="shared" ca="1" si="13"/>
        <v>0</v>
      </c>
      <c r="X20" s="29">
        <f t="shared" si="14"/>
        <v>0</v>
      </c>
      <c r="Y20" s="54">
        <f t="shared" si="15"/>
        <v>0</v>
      </c>
      <c r="Z20" s="22">
        <f t="shared" ca="1" si="16"/>
        <v>0</v>
      </c>
      <c r="AA20" s="22">
        <f t="shared" ca="1" si="17"/>
        <v>0</v>
      </c>
    </row>
    <row r="21" spans="1:27" ht="19.95" customHeight="1" outlineLevel="2" x14ac:dyDescent="0.3">
      <c r="A21" s="226">
        <v>2</v>
      </c>
      <c r="B21" s="223" t="s">
        <v>13</v>
      </c>
      <c r="C21" s="105" t="s">
        <v>19</v>
      </c>
      <c r="D21" s="120"/>
      <c r="E21" s="110" t="str">
        <f>A17</f>
        <v xml:space="preserve">     КД19228-03939-КЖ</v>
      </c>
      <c r="F21" s="126">
        <v>43764</v>
      </c>
      <c r="G21" s="104" t="s">
        <v>32</v>
      </c>
      <c r="H21" s="107">
        <v>1.75</v>
      </c>
      <c r="I21" s="59" t="s">
        <v>60</v>
      </c>
      <c r="J21" s="61">
        <v>7380</v>
      </c>
      <c r="K21" s="144">
        <v>167</v>
      </c>
      <c r="L21" s="95">
        <v>43764</v>
      </c>
      <c r="M21" s="70">
        <v>43769</v>
      </c>
      <c r="N21" s="70">
        <v>43769</v>
      </c>
      <c r="O21" s="58">
        <v>329</v>
      </c>
      <c r="P21" s="59"/>
      <c r="Q21" s="150"/>
      <c r="R21" s="60"/>
      <c r="S21" s="135">
        <f t="shared" si="9"/>
        <v>0</v>
      </c>
      <c r="T21" s="88">
        <f t="shared" si="10"/>
        <v>0</v>
      </c>
      <c r="U21" s="88">
        <f t="shared" ca="1" si="11"/>
        <v>0</v>
      </c>
      <c r="V21" s="88">
        <f t="shared" ca="1" si="12"/>
        <v>0</v>
      </c>
      <c r="W21" s="88">
        <f t="shared" ca="1" si="13"/>
        <v>1</v>
      </c>
      <c r="X21" s="29">
        <f t="shared" si="14"/>
        <v>0</v>
      </c>
      <c r="Y21" s="54">
        <f t="shared" si="15"/>
        <v>0</v>
      </c>
      <c r="Z21" s="22">
        <f t="shared" ca="1" si="16"/>
        <v>1</v>
      </c>
      <c r="AA21" s="22">
        <f t="shared" ca="1" si="17"/>
        <v>1</v>
      </c>
    </row>
    <row r="22" spans="1:27" ht="19.95" customHeight="1" outlineLevel="2" x14ac:dyDescent="0.3">
      <c r="A22" s="227"/>
      <c r="B22" s="224"/>
      <c r="C22" s="74" t="s">
        <v>10</v>
      </c>
      <c r="D22" s="112"/>
      <c r="E22" s="111" t="str">
        <f>A17</f>
        <v xml:space="preserve">     КД19228-03939-КЖ</v>
      </c>
      <c r="F22" s="71">
        <v>43770</v>
      </c>
      <c r="G22" s="72" t="s">
        <v>33</v>
      </c>
      <c r="H22" s="73">
        <v>7</v>
      </c>
      <c r="I22" s="73" t="s">
        <v>61</v>
      </c>
      <c r="J22" s="74"/>
      <c r="K22" s="26">
        <v>174</v>
      </c>
      <c r="L22" s="39">
        <v>43770</v>
      </c>
      <c r="M22" s="38">
        <v>43777</v>
      </c>
      <c r="N22" s="38" t="s">
        <v>36</v>
      </c>
      <c r="O22" s="54"/>
      <c r="P22" s="22"/>
      <c r="Q22" s="151"/>
      <c r="R22" s="23"/>
      <c r="S22" s="135">
        <f t="shared" si="9"/>
        <v>0</v>
      </c>
      <c r="T22" s="88">
        <f t="shared" si="10"/>
        <v>0</v>
      </c>
      <c r="U22" s="88">
        <f t="shared" ca="1" si="11"/>
        <v>1</v>
      </c>
      <c r="V22" s="88">
        <f t="shared" ca="1" si="12"/>
        <v>0</v>
      </c>
      <c r="W22" s="88">
        <f t="shared" ca="1" si="13"/>
        <v>0</v>
      </c>
      <c r="X22" s="29">
        <f t="shared" si="14"/>
        <v>0</v>
      </c>
      <c r="Y22" s="54">
        <f t="shared" si="15"/>
        <v>0</v>
      </c>
      <c r="Z22" s="22">
        <f t="shared" ca="1" si="16"/>
        <v>1</v>
      </c>
      <c r="AA22" s="22">
        <f t="shared" ca="1" si="17"/>
        <v>1</v>
      </c>
    </row>
    <row r="23" spans="1:27" ht="19.95" customHeight="1" outlineLevel="2" thickBot="1" x14ac:dyDescent="0.35">
      <c r="A23" s="228"/>
      <c r="B23" s="225"/>
      <c r="C23" s="108" t="s">
        <v>11</v>
      </c>
      <c r="D23" s="97"/>
      <c r="E23" s="98" t="str">
        <f>A17</f>
        <v xml:space="preserve">     КД19228-03939-КЖ</v>
      </c>
      <c r="F23" s="134">
        <v>43774</v>
      </c>
      <c r="G23" s="101" t="s">
        <v>33</v>
      </c>
      <c r="H23" s="100">
        <v>5</v>
      </c>
      <c r="I23" s="100" t="s">
        <v>60</v>
      </c>
      <c r="J23" s="108">
        <v>7562</v>
      </c>
      <c r="K23" s="101">
        <v>175</v>
      </c>
      <c r="L23" s="133">
        <v>43774</v>
      </c>
      <c r="M23" s="42">
        <v>43777</v>
      </c>
      <c r="N23" s="42"/>
      <c r="O23" s="19"/>
      <c r="P23" s="18"/>
      <c r="Q23" s="153"/>
      <c r="R23" s="20"/>
      <c r="S23" s="135">
        <f t="shared" si="9"/>
        <v>0</v>
      </c>
      <c r="T23" s="88">
        <f t="shared" si="10"/>
        <v>1</v>
      </c>
      <c r="U23" s="88">
        <f t="shared" ca="1" si="11"/>
        <v>1</v>
      </c>
      <c r="V23" s="88">
        <f t="shared" ca="1" si="12"/>
        <v>0</v>
      </c>
      <c r="W23" s="88">
        <f t="shared" ca="1" si="13"/>
        <v>0</v>
      </c>
      <c r="X23" s="29">
        <f t="shared" si="14"/>
        <v>0</v>
      </c>
      <c r="Y23" s="54">
        <f t="shared" si="15"/>
        <v>1</v>
      </c>
      <c r="Z23" s="22">
        <f t="shared" ca="1" si="16"/>
        <v>1</v>
      </c>
      <c r="AA23" s="22">
        <f t="shared" ca="1" si="17"/>
        <v>1</v>
      </c>
    </row>
    <row r="24" spans="1:27" ht="19.95" customHeight="1" thickBot="1" x14ac:dyDescent="0.35">
      <c r="A24" s="65" t="s">
        <v>52</v>
      </c>
      <c r="B24" s="63"/>
      <c r="C24" s="63"/>
      <c r="D24" s="63"/>
      <c r="E24" s="63"/>
      <c r="F24" s="119"/>
      <c r="G24" s="63"/>
      <c r="H24" s="63"/>
      <c r="I24" s="63"/>
      <c r="J24" s="63"/>
      <c r="K24" s="63"/>
      <c r="L24" s="63"/>
      <c r="M24" s="63"/>
      <c r="N24" s="63"/>
      <c r="O24" s="167"/>
      <c r="P24" s="167"/>
      <c r="Q24" s="168"/>
      <c r="R24" s="63"/>
      <c r="S24" s="135">
        <f t="shared" si="9"/>
        <v>0</v>
      </c>
      <c r="T24" s="88">
        <f t="shared" si="10"/>
        <v>0</v>
      </c>
      <c r="U24" s="88">
        <f t="shared" ca="1" si="11"/>
        <v>0</v>
      </c>
      <c r="V24" s="88">
        <f t="shared" ca="1" si="12"/>
        <v>0</v>
      </c>
      <c r="W24" s="88">
        <f t="shared" ca="1" si="13"/>
        <v>0</v>
      </c>
      <c r="X24" s="29">
        <f t="shared" si="14"/>
        <v>0</v>
      </c>
      <c r="Y24" s="54">
        <f t="shared" si="15"/>
        <v>0</v>
      </c>
      <c r="Z24" s="22">
        <f t="shared" ca="1" si="16"/>
        <v>0</v>
      </c>
      <c r="AA24" s="22">
        <f t="shared" ca="1" si="17"/>
        <v>0</v>
      </c>
    </row>
    <row r="25" spans="1:27" ht="19.95" customHeight="1" outlineLevel="1" thickBot="1" x14ac:dyDescent="0.35">
      <c r="A25" s="65" t="s">
        <v>53</v>
      </c>
      <c r="B25" s="63"/>
      <c r="C25" s="63" t="s">
        <v>29</v>
      </c>
      <c r="D25" s="63"/>
      <c r="E25" s="63"/>
      <c r="F25" s="119"/>
      <c r="G25" s="63"/>
      <c r="H25" s="63"/>
      <c r="I25" s="63"/>
      <c r="J25" s="63"/>
      <c r="K25" s="63"/>
      <c r="L25" s="63"/>
      <c r="M25" s="63"/>
      <c r="N25" s="63"/>
      <c r="O25" s="167"/>
      <c r="P25" s="167"/>
      <c r="Q25" s="168"/>
      <c r="R25" s="63"/>
      <c r="S25" s="135">
        <f t="shared" si="9"/>
        <v>0</v>
      </c>
      <c r="T25" s="88">
        <f t="shared" si="10"/>
        <v>0</v>
      </c>
      <c r="U25" s="88">
        <f t="shared" ca="1" si="11"/>
        <v>0</v>
      </c>
      <c r="V25" s="88">
        <f t="shared" ca="1" si="12"/>
        <v>0</v>
      </c>
      <c r="W25" s="88">
        <f t="shared" ca="1" si="13"/>
        <v>0</v>
      </c>
      <c r="X25" s="29">
        <f t="shared" si="14"/>
        <v>0</v>
      </c>
      <c r="Y25" s="54">
        <f t="shared" si="15"/>
        <v>0</v>
      </c>
      <c r="Z25" s="22">
        <f t="shared" ca="1" si="16"/>
        <v>0</v>
      </c>
      <c r="AA25" s="22">
        <f t="shared" ca="1" si="17"/>
        <v>0</v>
      </c>
    </row>
    <row r="26" spans="1:27" ht="19.95" customHeight="1" outlineLevel="2" x14ac:dyDescent="0.3">
      <c r="A26" s="227">
        <v>1</v>
      </c>
      <c r="B26" s="229" t="s">
        <v>29</v>
      </c>
      <c r="C26" s="1" t="s">
        <v>55</v>
      </c>
      <c r="D26" s="2"/>
      <c r="E26" s="136" t="str">
        <f>A$25</f>
        <v xml:space="preserve">     5.4-1-КЖ1 </v>
      </c>
      <c r="F26" s="24">
        <v>43724</v>
      </c>
      <c r="G26" s="76" t="s">
        <v>24</v>
      </c>
      <c r="H26" s="3"/>
      <c r="I26" s="3" t="s">
        <v>60</v>
      </c>
      <c r="J26" s="1"/>
      <c r="K26" s="76">
        <v>131</v>
      </c>
      <c r="L26" s="27">
        <v>43725</v>
      </c>
      <c r="M26" s="24">
        <v>43769</v>
      </c>
      <c r="N26" s="68">
        <v>43769</v>
      </c>
      <c r="O26" s="116">
        <v>325</v>
      </c>
      <c r="P26" s="13">
        <v>326</v>
      </c>
      <c r="Q26" s="154">
        <v>106</v>
      </c>
      <c r="R26" s="15"/>
      <c r="S26" s="135">
        <f t="shared" si="9"/>
        <v>0</v>
      </c>
      <c r="T26" s="88">
        <f t="shared" si="10"/>
        <v>0</v>
      </c>
      <c r="U26" s="88">
        <f t="shared" ca="1" si="11"/>
        <v>0</v>
      </c>
      <c r="V26" s="88">
        <f t="shared" ca="1" si="12"/>
        <v>0</v>
      </c>
      <c r="W26" s="88">
        <f t="shared" ca="1" si="13"/>
        <v>0</v>
      </c>
      <c r="X26" s="29">
        <f t="shared" si="14"/>
        <v>0</v>
      </c>
      <c r="Y26" s="54">
        <f t="shared" si="15"/>
        <v>0</v>
      </c>
      <c r="Z26" s="22">
        <f t="shared" ca="1" si="16"/>
        <v>0</v>
      </c>
      <c r="AA26" s="22">
        <f t="shared" ca="1" si="17"/>
        <v>0</v>
      </c>
    </row>
    <row r="27" spans="1:27" ht="19.95" customHeight="1" outlineLevel="2" x14ac:dyDescent="0.3">
      <c r="A27" s="227"/>
      <c r="B27" s="229"/>
      <c r="C27" s="6" t="s">
        <v>56</v>
      </c>
      <c r="D27" s="88"/>
      <c r="E27" s="80" t="str">
        <f>A$25</f>
        <v xml:space="preserve">     5.4-1-КЖ1 </v>
      </c>
      <c r="F27" s="141">
        <v>43774</v>
      </c>
      <c r="G27" s="137" t="s">
        <v>23</v>
      </c>
      <c r="H27" s="138">
        <v>2.6</v>
      </c>
      <c r="I27" s="138" t="s">
        <v>60</v>
      </c>
      <c r="J27" s="139">
        <v>7563</v>
      </c>
      <c r="K27" s="137">
        <v>176</v>
      </c>
      <c r="L27" s="28">
        <v>43774</v>
      </c>
      <c r="M27" s="25">
        <v>43777</v>
      </c>
      <c r="N27" s="157" t="s">
        <v>36</v>
      </c>
      <c r="O27" s="26"/>
      <c r="P27" s="22"/>
      <c r="Q27" s="151"/>
      <c r="R27" s="10"/>
      <c r="S27" s="135">
        <f t="shared" si="9"/>
        <v>0</v>
      </c>
      <c r="T27" s="88">
        <f t="shared" si="10"/>
        <v>0</v>
      </c>
      <c r="U27" s="88">
        <f t="shared" ca="1" si="11"/>
        <v>1</v>
      </c>
      <c r="V27" s="88">
        <f t="shared" ca="1" si="12"/>
        <v>0</v>
      </c>
      <c r="W27" s="88">
        <f t="shared" ca="1" si="13"/>
        <v>0</v>
      </c>
      <c r="X27" s="29">
        <f t="shared" si="14"/>
        <v>0</v>
      </c>
      <c r="Y27" s="54">
        <f t="shared" si="15"/>
        <v>0</v>
      </c>
      <c r="Z27" s="22">
        <f t="shared" ca="1" si="16"/>
        <v>1</v>
      </c>
      <c r="AA27" s="22">
        <f t="shared" ca="1" si="17"/>
        <v>1</v>
      </c>
    </row>
    <row r="28" spans="1:27" ht="19.95" customHeight="1" outlineLevel="2" x14ac:dyDescent="0.3">
      <c r="A28" s="227"/>
      <c r="B28" s="229"/>
      <c r="C28" s="49" t="s">
        <v>57</v>
      </c>
      <c r="D28" s="62"/>
      <c r="E28" s="84" t="str">
        <f>A$25</f>
        <v xml:space="preserve">     5.4-1-КЖ1 </v>
      </c>
      <c r="F28" s="141">
        <v>43774</v>
      </c>
      <c r="G28" s="137" t="s">
        <v>23</v>
      </c>
      <c r="H28" s="138">
        <v>6</v>
      </c>
      <c r="I28" s="138" t="s">
        <v>60</v>
      </c>
      <c r="J28" s="139">
        <v>7563</v>
      </c>
      <c r="K28" s="137">
        <v>176</v>
      </c>
      <c r="L28" s="28">
        <v>43774</v>
      </c>
      <c r="M28" s="38">
        <v>43777</v>
      </c>
      <c r="N28" s="69" t="s">
        <v>36</v>
      </c>
      <c r="O28" s="26"/>
      <c r="P28" s="22"/>
      <c r="Q28" s="151"/>
      <c r="R28" s="23"/>
      <c r="S28" s="135">
        <f t="shared" si="9"/>
        <v>0</v>
      </c>
      <c r="T28" s="88">
        <f t="shared" si="10"/>
        <v>0</v>
      </c>
      <c r="U28" s="88">
        <f t="shared" ca="1" si="11"/>
        <v>1</v>
      </c>
      <c r="V28" s="88">
        <f t="shared" ca="1" si="12"/>
        <v>0</v>
      </c>
      <c r="W28" s="88">
        <f t="shared" ca="1" si="13"/>
        <v>0</v>
      </c>
      <c r="X28" s="29">
        <f t="shared" si="14"/>
        <v>0</v>
      </c>
      <c r="Y28" s="54">
        <f t="shared" si="15"/>
        <v>0</v>
      </c>
      <c r="Z28" s="22">
        <f t="shared" ca="1" si="16"/>
        <v>1</v>
      </c>
      <c r="AA28" s="22">
        <f t="shared" ca="1" si="17"/>
        <v>1</v>
      </c>
    </row>
    <row r="29" spans="1:27" ht="19.95" customHeight="1" outlineLevel="2" x14ac:dyDescent="0.3">
      <c r="A29" s="227"/>
      <c r="B29" s="229"/>
      <c r="C29" s="49"/>
      <c r="D29" s="62"/>
      <c r="E29" s="84" t="str">
        <f>A$25</f>
        <v xml:space="preserve">     5.4-1-КЖ1 </v>
      </c>
      <c r="F29" s="71"/>
      <c r="G29" s="72"/>
      <c r="H29" s="73"/>
      <c r="I29" s="73"/>
      <c r="J29" s="74"/>
      <c r="K29" s="72"/>
      <c r="L29" s="39"/>
      <c r="M29" s="38"/>
      <c r="N29" s="69"/>
      <c r="O29" s="26"/>
      <c r="P29" s="22"/>
      <c r="Q29" s="151"/>
      <c r="R29" s="23"/>
      <c r="S29" s="135">
        <f t="shared" si="9"/>
        <v>0</v>
      </c>
      <c r="T29" s="88">
        <f t="shared" si="10"/>
        <v>0</v>
      </c>
      <c r="U29" s="88">
        <f t="shared" ca="1" si="11"/>
        <v>0</v>
      </c>
      <c r="V29" s="88">
        <f t="shared" ca="1" si="12"/>
        <v>0</v>
      </c>
      <c r="W29" s="88">
        <f t="shared" ca="1" si="13"/>
        <v>0</v>
      </c>
      <c r="X29" s="29">
        <f t="shared" si="14"/>
        <v>0</v>
      </c>
      <c r="Y29" s="54">
        <f t="shared" si="15"/>
        <v>0</v>
      </c>
      <c r="Z29" s="22">
        <f t="shared" ca="1" si="16"/>
        <v>0</v>
      </c>
      <c r="AA29" s="22">
        <f t="shared" ca="1" si="17"/>
        <v>0</v>
      </c>
    </row>
    <row r="30" spans="1:27" ht="19.95" customHeight="1" outlineLevel="2" thickBot="1" x14ac:dyDescent="0.35">
      <c r="A30" s="227"/>
      <c r="B30" s="229"/>
      <c r="C30" s="6"/>
      <c r="D30" s="7"/>
      <c r="E30" s="80" t="str">
        <f>A$25</f>
        <v xml:space="preserve">     5.4-1-КЖ1 </v>
      </c>
      <c r="F30" s="134"/>
      <c r="G30" s="101"/>
      <c r="H30" s="100"/>
      <c r="I30" s="100"/>
      <c r="J30" s="108"/>
      <c r="K30" s="101"/>
      <c r="L30" s="43"/>
      <c r="M30" s="42"/>
      <c r="N30" s="156"/>
      <c r="O30" s="117"/>
      <c r="P30" s="18"/>
      <c r="Q30" s="153"/>
      <c r="R30" s="20"/>
      <c r="S30" s="135">
        <f t="shared" si="9"/>
        <v>0</v>
      </c>
      <c r="T30" s="88">
        <f t="shared" si="10"/>
        <v>0</v>
      </c>
      <c r="U30" s="88">
        <f t="shared" ca="1" si="11"/>
        <v>0</v>
      </c>
      <c r="V30" s="88">
        <f t="shared" ca="1" si="12"/>
        <v>0</v>
      </c>
      <c r="W30" s="88">
        <f t="shared" ca="1" si="13"/>
        <v>0</v>
      </c>
      <c r="X30" s="29">
        <f t="shared" si="14"/>
        <v>0</v>
      </c>
      <c r="Y30" s="54">
        <f t="shared" si="15"/>
        <v>0</v>
      </c>
      <c r="Z30" s="22">
        <f t="shared" ca="1" si="16"/>
        <v>0</v>
      </c>
      <c r="AA30" s="22">
        <f t="shared" ca="1" si="17"/>
        <v>0</v>
      </c>
    </row>
    <row r="31" spans="1:27" ht="19.95" customHeight="1" outlineLevel="1" thickBot="1" x14ac:dyDescent="0.35">
      <c r="A31" s="65" t="s">
        <v>54</v>
      </c>
      <c r="B31" s="63"/>
      <c r="C31" s="63" t="s">
        <v>27</v>
      </c>
      <c r="D31" s="63"/>
      <c r="E31" s="63"/>
      <c r="F31" s="119"/>
      <c r="G31" s="63"/>
      <c r="H31" s="63"/>
      <c r="I31" s="63"/>
      <c r="J31" s="63"/>
      <c r="K31" s="63"/>
      <c r="L31" s="63"/>
      <c r="M31" s="63"/>
      <c r="N31" s="63"/>
      <c r="O31" s="167"/>
      <c r="P31" s="167"/>
      <c r="Q31" s="168"/>
      <c r="R31" s="63"/>
      <c r="S31" s="135">
        <f t="shared" si="9"/>
        <v>0</v>
      </c>
      <c r="T31" s="88">
        <f t="shared" si="10"/>
        <v>0</v>
      </c>
      <c r="U31" s="88">
        <f t="shared" ca="1" si="11"/>
        <v>0</v>
      </c>
      <c r="V31" s="88">
        <f t="shared" ca="1" si="12"/>
        <v>0</v>
      </c>
      <c r="W31" s="88">
        <f t="shared" ca="1" si="13"/>
        <v>0</v>
      </c>
      <c r="X31" s="29">
        <f t="shared" si="14"/>
        <v>0</v>
      </c>
      <c r="Y31" s="54">
        <f t="shared" si="15"/>
        <v>0</v>
      </c>
      <c r="Z31" s="22">
        <f t="shared" ca="1" si="16"/>
        <v>0</v>
      </c>
      <c r="AA31" s="22">
        <f t="shared" ca="1" si="17"/>
        <v>0</v>
      </c>
    </row>
    <row r="32" spans="1:27" ht="19.95" customHeight="1" outlineLevel="2" x14ac:dyDescent="0.3">
      <c r="A32" s="227">
        <v>1</v>
      </c>
      <c r="B32" s="224" t="s">
        <v>44</v>
      </c>
      <c r="C32" s="1" t="s">
        <v>10</v>
      </c>
      <c r="D32" s="2"/>
      <c r="E32" s="136" t="str">
        <f t="shared" ref="E32:E39" si="18">A$31</f>
        <v xml:space="preserve">     5.4-1-КЖ2 </v>
      </c>
      <c r="F32" s="24">
        <v>43742</v>
      </c>
      <c r="G32" s="4" t="s">
        <v>22</v>
      </c>
      <c r="H32" s="3">
        <v>2</v>
      </c>
      <c r="I32" s="3" t="s">
        <v>60</v>
      </c>
      <c r="J32" s="5">
        <v>6942</v>
      </c>
      <c r="K32" s="76">
        <v>151</v>
      </c>
      <c r="L32" s="27">
        <v>43743</v>
      </c>
      <c r="M32" s="24">
        <v>43748</v>
      </c>
      <c r="N32" s="68">
        <v>43761</v>
      </c>
      <c r="O32" s="116">
        <v>261</v>
      </c>
      <c r="P32" s="13">
        <v>314</v>
      </c>
      <c r="Q32" s="154">
        <v>102</v>
      </c>
      <c r="R32" s="15"/>
      <c r="S32" s="135">
        <f t="shared" si="9"/>
        <v>0</v>
      </c>
      <c r="T32" s="88">
        <f t="shared" si="10"/>
        <v>0</v>
      </c>
      <c r="U32" s="88">
        <f t="shared" ca="1" si="11"/>
        <v>0</v>
      </c>
      <c r="V32" s="88">
        <f t="shared" ca="1" si="12"/>
        <v>0</v>
      </c>
      <c r="W32" s="88">
        <f t="shared" ca="1" si="13"/>
        <v>0</v>
      </c>
      <c r="X32" s="29">
        <f t="shared" si="14"/>
        <v>0</v>
      </c>
      <c r="Y32" s="54">
        <f t="shared" si="15"/>
        <v>0</v>
      </c>
      <c r="Z32" s="22">
        <f t="shared" ca="1" si="16"/>
        <v>0</v>
      </c>
      <c r="AA32" s="22">
        <f t="shared" ca="1" si="17"/>
        <v>0</v>
      </c>
    </row>
    <row r="33" spans="1:27" ht="19.95" customHeight="1" outlineLevel="2" thickBot="1" x14ac:dyDescent="0.35">
      <c r="A33" s="228"/>
      <c r="B33" s="225"/>
      <c r="C33" s="16" t="s">
        <v>11</v>
      </c>
      <c r="D33" s="79"/>
      <c r="E33" s="82" t="str">
        <f t="shared" si="18"/>
        <v xml:space="preserve">     5.4-1-КЖ2 </v>
      </c>
      <c r="F33" s="42">
        <v>43746</v>
      </c>
      <c r="G33" s="19" t="s">
        <v>22</v>
      </c>
      <c r="H33" s="18"/>
      <c r="I33" s="18" t="s">
        <v>60</v>
      </c>
      <c r="J33" s="20"/>
      <c r="K33" s="117">
        <v>155</v>
      </c>
      <c r="L33" s="43">
        <v>43746</v>
      </c>
      <c r="M33" s="42">
        <v>43748</v>
      </c>
      <c r="N33" s="156">
        <v>43761</v>
      </c>
      <c r="O33" s="117">
        <v>270</v>
      </c>
      <c r="P33" s="18">
        <v>318</v>
      </c>
      <c r="Q33" s="153">
        <v>102</v>
      </c>
      <c r="R33" s="20"/>
      <c r="S33" s="135">
        <f t="shared" si="9"/>
        <v>0</v>
      </c>
      <c r="T33" s="88">
        <f t="shared" si="10"/>
        <v>0</v>
      </c>
      <c r="U33" s="88">
        <f t="shared" ca="1" si="11"/>
        <v>0</v>
      </c>
      <c r="V33" s="88">
        <f t="shared" ca="1" si="12"/>
        <v>0</v>
      </c>
      <c r="W33" s="88">
        <f t="shared" ca="1" si="13"/>
        <v>0</v>
      </c>
      <c r="X33" s="29">
        <f t="shared" si="14"/>
        <v>0</v>
      </c>
      <c r="Y33" s="54">
        <f t="shared" si="15"/>
        <v>0</v>
      </c>
      <c r="Z33" s="22">
        <f t="shared" ca="1" si="16"/>
        <v>0</v>
      </c>
      <c r="AA33" s="22">
        <f t="shared" ca="1" si="17"/>
        <v>0</v>
      </c>
    </row>
    <row r="34" spans="1:27" ht="19.95" customHeight="1" outlineLevel="2" x14ac:dyDescent="0.3">
      <c r="A34" s="226"/>
      <c r="B34" s="223"/>
      <c r="C34" s="11"/>
      <c r="D34" s="12"/>
      <c r="E34" s="81" t="str">
        <f t="shared" si="18"/>
        <v xml:space="preserve">     5.4-1-КЖ2 </v>
      </c>
      <c r="F34" s="40" t="s">
        <v>26</v>
      </c>
      <c r="G34" s="14"/>
      <c r="H34" s="13"/>
      <c r="I34" s="13"/>
      <c r="J34" s="15"/>
      <c r="K34" s="93"/>
      <c r="L34" s="41"/>
      <c r="M34" s="66"/>
      <c r="N34" s="159"/>
      <c r="O34" s="116"/>
      <c r="P34" s="13"/>
      <c r="Q34" s="154"/>
      <c r="R34" s="15"/>
      <c r="S34" s="135">
        <f t="shared" si="9"/>
        <v>0</v>
      </c>
      <c r="T34" s="88">
        <f t="shared" si="10"/>
        <v>0</v>
      </c>
      <c r="U34" s="88" t="e">
        <f t="shared" ca="1" si="11"/>
        <v>#VALUE!</v>
      </c>
      <c r="V34" s="88" t="e">
        <f t="shared" ca="1" si="12"/>
        <v>#VALUE!</v>
      </c>
      <c r="W34" s="88" t="e">
        <f t="shared" ca="1" si="13"/>
        <v>#VALUE!</v>
      </c>
      <c r="X34" s="29">
        <f t="shared" si="14"/>
        <v>0</v>
      </c>
      <c r="Y34" s="54">
        <f t="shared" si="15"/>
        <v>0</v>
      </c>
      <c r="Z34" s="22" t="e">
        <f t="shared" ca="1" si="16"/>
        <v>#VALUE!</v>
      </c>
      <c r="AA34" s="22" t="e">
        <f t="shared" ca="1" si="17"/>
        <v>#VALUE!</v>
      </c>
    </row>
    <row r="35" spans="1:27" ht="19.95" customHeight="1" outlineLevel="2" thickBot="1" x14ac:dyDescent="0.35">
      <c r="A35" s="228"/>
      <c r="B35" s="225"/>
      <c r="C35" s="16"/>
      <c r="D35" s="79"/>
      <c r="E35" s="91" t="str">
        <f t="shared" si="18"/>
        <v xml:space="preserve">     5.4-1-КЖ2 </v>
      </c>
      <c r="F35" s="42" t="s">
        <v>26</v>
      </c>
      <c r="G35" s="19"/>
      <c r="H35" s="18"/>
      <c r="I35" s="18"/>
      <c r="J35" s="20"/>
      <c r="K35" s="94"/>
      <c r="L35" s="16"/>
      <c r="M35" s="67"/>
      <c r="N35" s="142"/>
      <c r="O35" s="117"/>
      <c r="P35" s="18"/>
      <c r="Q35" s="153"/>
      <c r="R35" s="20"/>
      <c r="S35" s="135">
        <f t="shared" si="9"/>
        <v>0</v>
      </c>
      <c r="T35" s="88">
        <f t="shared" si="10"/>
        <v>0</v>
      </c>
      <c r="U35" s="88" t="e">
        <f t="shared" ca="1" si="11"/>
        <v>#VALUE!</v>
      </c>
      <c r="V35" s="88" t="e">
        <f t="shared" ca="1" si="12"/>
        <v>#VALUE!</v>
      </c>
      <c r="W35" s="88" t="e">
        <f t="shared" ca="1" si="13"/>
        <v>#VALUE!</v>
      </c>
      <c r="X35" s="29">
        <f t="shared" si="14"/>
        <v>0</v>
      </c>
      <c r="Y35" s="54">
        <f t="shared" si="15"/>
        <v>0</v>
      </c>
      <c r="Z35" s="22" t="e">
        <f t="shared" ca="1" si="16"/>
        <v>#VALUE!</v>
      </c>
      <c r="AA35" s="22" t="e">
        <f t="shared" ca="1" si="17"/>
        <v>#VALUE!</v>
      </c>
    </row>
    <row r="36" spans="1:27" ht="19.95" customHeight="1" outlineLevel="2" thickBot="1" x14ac:dyDescent="0.35">
      <c r="A36" s="32"/>
      <c r="B36" s="221" t="s">
        <v>45</v>
      </c>
      <c r="C36" s="222"/>
      <c r="D36" s="113"/>
      <c r="E36" s="83" t="str">
        <f t="shared" si="18"/>
        <v xml:space="preserve">     5.4-1-КЖ2 </v>
      </c>
      <c r="F36" s="75">
        <v>43769</v>
      </c>
      <c r="G36" s="33" t="s">
        <v>22</v>
      </c>
      <c r="H36" s="34"/>
      <c r="I36" s="34" t="s">
        <v>61</v>
      </c>
      <c r="J36" s="35"/>
      <c r="K36" s="36" t="s">
        <v>34</v>
      </c>
      <c r="L36" s="57">
        <v>43769</v>
      </c>
      <c r="M36" s="56">
        <v>43777</v>
      </c>
      <c r="N36" s="158">
        <v>43777</v>
      </c>
      <c r="O36" s="36"/>
      <c r="P36" s="34"/>
      <c r="Q36" s="166"/>
      <c r="R36" s="35"/>
      <c r="S36" s="135">
        <f t="shared" si="9"/>
        <v>0</v>
      </c>
      <c r="T36" s="88">
        <f t="shared" si="10"/>
        <v>0</v>
      </c>
      <c r="U36" s="88">
        <f t="shared" ca="1" si="11"/>
        <v>1</v>
      </c>
      <c r="V36" s="88">
        <f t="shared" ca="1" si="12"/>
        <v>0</v>
      </c>
      <c r="W36" s="88">
        <f t="shared" ca="1" si="13"/>
        <v>1</v>
      </c>
      <c r="X36" s="29">
        <f t="shared" si="14"/>
        <v>0</v>
      </c>
      <c r="Y36" s="54">
        <f t="shared" si="15"/>
        <v>0</v>
      </c>
      <c r="Z36" s="22">
        <f t="shared" ca="1" si="16"/>
        <v>1</v>
      </c>
      <c r="AA36" s="22">
        <f t="shared" ca="1" si="17"/>
        <v>1</v>
      </c>
    </row>
    <row r="37" spans="1:27" ht="19.95" customHeight="1" outlineLevel="2" thickBot="1" x14ac:dyDescent="0.35">
      <c r="A37" s="32"/>
      <c r="B37" s="221" t="s">
        <v>46</v>
      </c>
      <c r="C37" s="222"/>
      <c r="D37" s="92"/>
      <c r="E37" s="83" t="str">
        <f t="shared" si="18"/>
        <v xml:space="preserve">     5.4-1-КЖ2 </v>
      </c>
      <c r="F37" s="75">
        <v>43728</v>
      </c>
      <c r="G37" s="33" t="s">
        <v>22</v>
      </c>
      <c r="H37" s="34"/>
      <c r="I37" s="34" t="s">
        <v>61</v>
      </c>
      <c r="J37" s="35"/>
      <c r="K37" s="36">
        <v>135</v>
      </c>
      <c r="L37" s="57">
        <v>43729</v>
      </c>
      <c r="M37" s="56" t="s">
        <v>28</v>
      </c>
      <c r="N37" s="158">
        <v>43748</v>
      </c>
      <c r="O37" s="36">
        <v>303</v>
      </c>
      <c r="P37" s="34">
        <v>304</v>
      </c>
      <c r="Q37" s="166">
        <v>95</v>
      </c>
      <c r="R37" s="35"/>
      <c r="S37" s="135">
        <f t="shared" si="9"/>
        <v>0</v>
      </c>
      <c r="T37" s="88">
        <f t="shared" si="10"/>
        <v>0</v>
      </c>
      <c r="U37" s="88">
        <f t="shared" ca="1" si="11"/>
        <v>0</v>
      </c>
      <c r="V37" s="88">
        <f t="shared" ca="1" si="12"/>
        <v>0</v>
      </c>
      <c r="W37" s="88">
        <f t="shared" ca="1" si="13"/>
        <v>0</v>
      </c>
      <c r="X37" s="29">
        <f t="shared" si="14"/>
        <v>0</v>
      </c>
      <c r="Y37" s="54">
        <f t="shared" si="15"/>
        <v>0</v>
      </c>
      <c r="Z37" s="22">
        <f t="shared" ca="1" si="16"/>
        <v>0</v>
      </c>
      <c r="AA37" s="22">
        <f t="shared" ca="1" si="17"/>
        <v>0</v>
      </c>
    </row>
    <row r="38" spans="1:27" ht="19.95" customHeight="1" outlineLevel="2" thickBot="1" x14ac:dyDescent="0.35">
      <c r="A38" s="32"/>
      <c r="B38" s="221" t="s">
        <v>47</v>
      </c>
      <c r="C38" s="222"/>
      <c r="D38" s="92"/>
      <c r="E38" s="83" t="str">
        <f t="shared" si="18"/>
        <v xml:space="preserve">     5.4-1-КЖ2 </v>
      </c>
      <c r="F38" s="75">
        <v>43749</v>
      </c>
      <c r="G38" s="33" t="s">
        <v>22</v>
      </c>
      <c r="H38" s="34"/>
      <c r="I38" s="34" t="s">
        <v>60</v>
      </c>
      <c r="J38" s="35">
        <v>7094</v>
      </c>
      <c r="K38" s="36">
        <v>157</v>
      </c>
      <c r="L38" s="57">
        <v>43750</v>
      </c>
      <c r="M38" s="56">
        <v>43755</v>
      </c>
      <c r="N38" s="158">
        <v>43761</v>
      </c>
      <c r="O38" s="36">
        <v>280</v>
      </c>
      <c r="P38" s="34"/>
      <c r="Q38" s="166">
        <v>102</v>
      </c>
      <c r="R38" s="35"/>
      <c r="S38" s="135">
        <f t="shared" si="9"/>
        <v>0</v>
      </c>
      <c r="T38" s="88">
        <f t="shared" si="10"/>
        <v>0</v>
      </c>
      <c r="U38" s="88">
        <f t="shared" ca="1" si="11"/>
        <v>0</v>
      </c>
      <c r="V38" s="88">
        <f t="shared" ca="1" si="12"/>
        <v>1</v>
      </c>
      <c r="W38" s="88">
        <f t="shared" ca="1" si="13"/>
        <v>0</v>
      </c>
      <c r="X38" s="29">
        <f t="shared" si="14"/>
        <v>0</v>
      </c>
      <c r="Y38" s="54">
        <f t="shared" si="15"/>
        <v>0</v>
      </c>
      <c r="Z38" s="22">
        <f t="shared" ca="1" si="16"/>
        <v>1</v>
      </c>
      <c r="AA38" s="22">
        <f t="shared" ca="1" si="17"/>
        <v>1</v>
      </c>
    </row>
    <row r="39" spans="1:27" ht="19.95" customHeight="1" outlineLevel="2" thickBot="1" x14ac:dyDescent="0.35">
      <c r="A39" s="32"/>
      <c r="B39" s="221" t="s">
        <v>58</v>
      </c>
      <c r="C39" s="222"/>
      <c r="D39" s="92"/>
      <c r="E39" s="83" t="str">
        <f t="shared" si="18"/>
        <v xml:space="preserve">     5.4-1-КЖ2 </v>
      </c>
      <c r="F39" s="75">
        <v>43776</v>
      </c>
      <c r="G39" s="33" t="s">
        <v>22</v>
      </c>
      <c r="H39" s="34"/>
      <c r="I39" s="34" t="s">
        <v>60</v>
      </c>
      <c r="J39" s="35">
        <v>7593</v>
      </c>
      <c r="K39" s="36">
        <v>179</v>
      </c>
      <c r="L39" s="57">
        <v>43776</v>
      </c>
      <c r="M39" s="56">
        <v>43777</v>
      </c>
      <c r="N39" s="32"/>
      <c r="O39" s="36"/>
      <c r="P39" s="34"/>
      <c r="Q39" s="166"/>
      <c r="R39" s="35"/>
      <c r="S39" s="135">
        <f t="shared" si="9"/>
        <v>0</v>
      </c>
      <c r="T39" s="88">
        <f t="shared" si="10"/>
        <v>1</v>
      </c>
      <c r="U39" s="88">
        <f t="shared" ca="1" si="11"/>
        <v>0</v>
      </c>
      <c r="V39" s="88">
        <f t="shared" ca="1" si="12"/>
        <v>0</v>
      </c>
      <c r="W39" s="88">
        <f t="shared" ca="1" si="13"/>
        <v>0</v>
      </c>
      <c r="X39" s="29">
        <f t="shared" si="14"/>
        <v>0</v>
      </c>
      <c r="Y39" s="54">
        <f t="shared" si="15"/>
        <v>1</v>
      </c>
      <c r="Z39" s="22">
        <f t="shared" ca="1" si="16"/>
        <v>0</v>
      </c>
      <c r="AA39" s="22">
        <f t="shared" ca="1" si="17"/>
        <v>1</v>
      </c>
    </row>
  </sheetData>
  <autoFilter ref="Y1:Y40"/>
  <mergeCells count="27">
    <mergeCell ref="B39:C39"/>
    <mergeCell ref="B32:B33"/>
    <mergeCell ref="A34:A35"/>
    <mergeCell ref="B34:B35"/>
    <mergeCell ref="B36:C36"/>
    <mergeCell ref="B37:C37"/>
    <mergeCell ref="B38:C38"/>
    <mergeCell ref="A32:A33"/>
    <mergeCell ref="B13:B15"/>
    <mergeCell ref="A13:A15"/>
    <mergeCell ref="O3:P3"/>
    <mergeCell ref="B10:B12"/>
    <mergeCell ref="A10:A12"/>
    <mergeCell ref="A1:R1"/>
    <mergeCell ref="B7:B9"/>
    <mergeCell ref="A7:A9"/>
    <mergeCell ref="Q3:R3"/>
    <mergeCell ref="O2:R2"/>
    <mergeCell ref="K2:L3"/>
    <mergeCell ref="G2:J3"/>
    <mergeCell ref="B16:C16"/>
    <mergeCell ref="B21:B23"/>
    <mergeCell ref="A21:A23"/>
    <mergeCell ref="A26:A30"/>
    <mergeCell ref="B26:B30"/>
    <mergeCell ref="B18:B20"/>
    <mergeCell ref="A18:A20"/>
  </mergeCells>
  <conditionalFormatting sqref="M7:N9 M13:N16 M21:N23 M37:N39">
    <cfRule type="expression" dxfId="9" priority="88">
      <formula>AND(K7&gt;0,M7=0)</formula>
    </cfRule>
  </conditionalFormatting>
  <conditionalFormatting sqref="M34:N35">
    <cfRule type="expression" dxfId="8" priority="79">
      <formula>AND(K34&gt;0,M34=0)</formula>
    </cfRule>
  </conditionalFormatting>
  <conditionalFormatting sqref="M32:N33">
    <cfRule type="expression" dxfId="7" priority="78">
      <formula>AND(K32&gt;0,M32=0)</formula>
    </cfRule>
  </conditionalFormatting>
  <conditionalFormatting sqref="M26:N30">
    <cfRule type="expression" dxfId="6" priority="74">
      <formula>AND(K26&gt;0,M26=0)</formula>
    </cfRule>
  </conditionalFormatting>
  <conditionalFormatting sqref="M10:N12">
    <cfRule type="expression" dxfId="5" priority="72">
      <formula>AND(K10&gt;0,M10=0)</formula>
    </cfRule>
  </conditionalFormatting>
  <conditionalFormatting sqref="M18:N20">
    <cfRule type="expression" dxfId="4" priority="70">
      <formula>AND(K18&gt;0,M18=0)</formula>
    </cfRule>
  </conditionalFormatting>
  <conditionalFormatting sqref="M36:N36">
    <cfRule type="expression" dxfId="3" priority="65">
      <formula>AND(K36&gt;0,M36=0)</formula>
    </cfRule>
  </conditionalFormatting>
  <conditionalFormatting sqref="Q7:Q39">
    <cfRule type="expression" dxfId="2" priority="56">
      <formula>AND(TODAY()-F7&gt;7,N7&lt;&gt;"",N7&lt;&gt;"не требуется",Q7="")</formula>
    </cfRule>
  </conditionalFormatting>
  <conditionalFormatting sqref="O7:O39">
    <cfRule type="expression" dxfId="1" priority="55">
      <formula>AND(TODAY()-F7&gt;=7,M7&lt;&gt;"",O7="")</formula>
    </cfRule>
  </conditionalFormatting>
  <conditionalFormatting sqref="P7:P39">
    <cfRule type="expression" dxfId="0" priority="54">
      <formula>AND(TODAY()-F7&gt;=28,M7&lt;&gt;"",P7="")</formula>
    </cfRule>
  </conditionalFormatting>
  <pageMargins left="0.31496062992125984" right="0.27559055118110237" top="0.27559055118110237" bottom="0.17" header="0.23622047244094491" footer="0.31496062992125984"/>
  <pageSetup paperSize="8" scale="94" fitToWidth="0" orientation="landscape" cellComments="asDisplayed" r:id="rId1"/>
  <rowBreaks count="1" manualBreakCount="1">
    <brk id="1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85" zoomScaleNormal="85" workbookViewId="0">
      <selection activeCell="G20" sqref="G20:G21"/>
    </sheetView>
  </sheetViews>
  <sheetFormatPr defaultRowHeight="14.4" x14ac:dyDescent="0.3"/>
  <cols>
    <col min="1" max="1" width="4.44140625" customWidth="1"/>
    <col min="2" max="2" width="17" customWidth="1"/>
    <col min="3" max="3" width="12.44140625" customWidth="1"/>
    <col min="4" max="4" width="0.109375" customWidth="1"/>
    <col min="5" max="5" width="25.5546875" customWidth="1"/>
    <col min="6" max="6" width="10.109375" customWidth="1"/>
    <col min="7" max="7" width="14" customWidth="1"/>
    <col min="8" max="8" width="9.88671875" customWidth="1"/>
    <col min="9" max="9" width="12" customWidth="1"/>
    <col min="10" max="10" width="8.6640625" customWidth="1"/>
    <col min="11" max="11" width="6.109375" customWidth="1"/>
    <col min="12" max="12" width="10.109375" bestFit="1" customWidth="1"/>
    <col min="13" max="13" width="13.33203125" customWidth="1"/>
    <col min="14" max="14" width="13" customWidth="1"/>
    <col min="15" max="16" width="10.5546875" customWidth="1"/>
    <col min="17" max="17" width="10.44140625" customWidth="1"/>
    <col min="18" max="18" width="10.33203125" customWidth="1"/>
    <col min="19" max="20" width="5.33203125" customWidth="1"/>
    <col min="21" max="21" width="5" customWidth="1"/>
    <col min="22" max="22" width="4.88671875" customWidth="1"/>
    <col min="23" max="23" width="4.6640625" customWidth="1"/>
  </cols>
  <sheetData>
    <row r="1" spans="1:23" ht="15" thickBot="1" x14ac:dyDescent="0.35"/>
    <row r="2" spans="1:23" s="21" customFormat="1" ht="16.95" customHeight="1" x14ac:dyDescent="0.3">
      <c r="A2" s="174"/>
      <c r="B2" s="175"/>
      <c r="C2" s="176"/>
      <c r="D2" s="85"/>
      <c r="E2" s="177"/>
      <c r="F2" s="184" t="s">
        <v>4</v>
      </c>
      <c r="G2" s="252" t="s">
        <v>5</v>
      </c>
      <c r="H2" s="253"/>
      <c r="I2" s="253"/>
      <c r="J2" s="254"/>
      <c r="K2" s="256" t="s">
        <v>2</v>
      </c>
      <c r="L2" s="257"/>
      <c r="M2" s="169" t="s">
        <v>38</v>
      </c>
      <c r="N2" s="169" t="s">
        <v>4</v>
      </c>
      <c r="O2" s="256" t="s">
        <v>12</v>
      </c>
      <c r="P2" s="253"/>
      <c r="Q2" s="253"/>
      <c r="R2" s="257"/>
      <c r="S2" s="200"/>
      <c r="T2" s="200"/>
    </row>
    <row r="3" spans="1:23" s="21" customFormat="1" ht="15" customHeight="1" x14ac:dyDescent="0.3">
      <c r="A3" s="172" t="s">
        <v>3</v>
      </c>
      <c r="B3" s="173" t="s">
        <v>8</v>
      </c>
      <c r="C3" s="183"/>
      <c r="D3" s="86"/>
      <c r="E3" s="172" t="s">
        <v>25</v>
      </c>
      <c r="F3" s="185" t="s">
        <v>37</v>
      </c>
      <c r="G3" s="251"/>
      <c r="H3" s="255"/>
      <c r="I3" s="255"/>
      <c r="J3" s="236"/>
      <c r="K3" s="258"/>
      <c r="L3" s="259"/>
      <c r="M3" s="170" t="s">
        <v>39</v>
      </c>
      <c r="N3" s="170" t="s">
        <v>41</v>
      </c>
      <c r="O3" s="258" t="s">
        <v>0</v>
      </c>
      <c r="P3" s="255"/>
      <c r="Q3" s="255" t="s">
        <v>1</v>
      </c>
      <c r="R3" s="259"/>
      <c r="S3" s="200"/>
      <c r="T3" s="200"/>
    </row>
    <row r="4" spans="1:23" s="21" customFormat="1" ht="15" customHeight="1" thickBot="1" x14ac:dyDescent="0.35">
      <c r="A4" s="186"/>
      <c r="B4" s="187"/>
      <c r="C4" s="188"/>
      <c r="D4" s="86"/>
      <c r="E4" s="189"/>
      <c r="F4" s="190"/>
      <c r="G4" s="191" t="s">
        <v>6</v>
      </c>
      <c r="H4" s="192" t="s">
        <v>15</v>
      </c>
      <c r="I4" s="192" t="s">
        <v>16</v>
      </c>
      <c r="J4" s="193" t="s">
        <v>7</v>
      </c>
      <c r="K4" s="194" t="s">
        <v>3</v>
      </c>
      <c r="L4" s="195" t="s">
        <v>4</v>
      </c>
      <c r="M4" s="170" t="s">
        <v>40</v>
      </c>
      <c r="N4" s="170" t="s">
        <v>42</v>
      </c>
      <c r="O4" s="194" t="s">
        <v>17</v>
      </c>
      <c r="P4" s="192" t="s">
        <v>18</v>
      </c>
      <c r="Q4" s="192" t="s">
        <v>17</v>
      </c>
      <c r="R4" s="195" t="s">
        <v>18</v>
      </c>
      <c r="S4" s="103"/>
      <c r="T4" s="103"/>
    </row>
    <row r="5" spans="1:23" s="21" customFormat="1" ht="15" customHeight="1" x14ac:dyDescent="0.3">
      <c r="A5" s="209"/>
      <c r="B5" s="210"/>
      <c r="C5" s="210"/>
      <c r="D5" s="211"/>
      <c r="E5" s="210"/>
      <c r="F5" s="212"/>
      <c r="G5" s="211"/>
      <c r="H5" s="211"/>
      <c r="I5" s="211"/>
      <c r="J5" s="211"/>
      <c r="K5" s="211"/>
      <c r="L5" s="211"/>
      <c r="M5" s="213"/>
      <c r="N5" s="213"/>
      <c r="O5" s="211"/>
      <c r="P5" s="211"/>
      <c r="Q5" s="211"/>
      <c r="R5" s="219"/>
      <c r="S5" s="103"/>
      <c r="T5" s="103"/>
    </row>
    <row r="6" spans="1:23" s="21" customFormat="1" ht="15" customHeight="1" thickBot="1" x14ac:dyDescent="0.35">
      <c r="A6" s="214"/>
      <c r="B6" s="215"/>
      <c r="C6" s="215"/>
      <c r="D6" s="216"/>
      <c r="E6" s="215"/>
      <c r="F6" s="217"/>
      <c r="G6" s="216"/>
      <c r="H6" s="216"/>
      <c r="I6" s="216"/>
      <c r="J6" s="216"/>
      <c r="K6" s="216"/>
      <c r="L6" s="216"/>
      <c r="M6" s="218"/>
      <c r="N6" s="218"/>
      <c r="O6" s="216"/>
      <c r="P6" s="216"/>
      <c r="Q6" s="216"/>
      <c r="R6" s="220"/>
      <c r="S6" s="103"/>
      <c r="T6" s="103"/>
    </row>
    <row r="7" spans="1:23" x14ac:dyDescent="0.3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206"/>
      <c r="O7" s="208"/>
      <c r="P7" s="208"/>
      <c r="Q7" s="208"/>
      <c r="R7" s="206"/>
      <c r="S7" s="202">
        <v>1</v>
      </c>
      <c r="T7" s="203"/>
      <c r="U7" s="204"/>
      <c r="V7" s="204"/>
      <c r="W7" s="140"/>
    </row>
    <row r="8" spans="1:23" x14ac:dyDescent="0.3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9"/>
      <c r="O8" s="198"/>
      <c r="P8" s="198"/>
      <c r="Q8" s="196"/>
      <c r="R8" s="196"/>
      <c r="S8" s="205"/>
      <c r="T8" s="201">
        <v>1</v>
      </c>
      <c r="U8" s="88"/>
      <c r="V8" s="88"/>
      <c r="W8" s="29"/>
    </row>
    <row r="9" spans="1:23" x14ac:dyDescent="0.3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7"/>
      <c r="P9" s="198"/>
      <c r="Q9" s="198"/>
      <c r="R9" s="196"/>
      <c r="S9" s="135"/>
      <c r="T9" s="88"/>
      <c r="U9" s="88">
        <v>1</v>
      </c>
      <c r="V9" s="88"/>
      <c r="W9" s="29"/>
    </row>
    <row r="10" spans="1:23" x14ac:dyDescent="0.3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7"/>
      <c r="Q10" s="196"/>
      <c r="R10" s="196"/>
      <c r="S10" s="135"/>
      <c r="T10" s="88"/>
      <c r="U10" s="88"/>
      <c r="V10" s="88">
        <v>1</v>
      </c>
      <c r="W10" s="29"/>
    </row>
    <row r="11" spans="1:23" x14ac:dyDescent="0.3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7"/>
      <c r="R11" s="196"/>
      <c r="S11" s="5"/>
      <c r="T11" s="2"/>
      <c r="U11" s="2"/>
      <c r="V11" s="2"/>
      <c r="W11" s="4">
        <v>1</v>
      </c>
    </row>
  </sheetData>
  <mergeCells count="5">
    <mergeCell ref="G2:J3"/>
    <mergeCell ref="K2:L3"/>
    <mergeCell ref="O2:R2"/>
    <mergeCell ref="O3:P3"/>
    <mergeCell ref="Q3: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Накопительная</vt:lpstr>
      <vt:lpstr>Фильтр</vt:lpstr>
      <vt:lpstr>Накопительная!Заголовки_для_печати</vt:lpstr>
      <vt:lpstr>Накопительная!Область_печати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2019-11-13T14:45:15Z</dcterms:modified>
</cp:coreProperties>
</file>