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E21A17E0-99BC-4ECD-A155-B78C039DCCEF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Справочники" sheetId="1" r:id="rId1"/>
    <sheet name="Дефицит" sheetId="2" r:id="rId2"/>
    <sheet name="Лист3" sheetId="3" r:id="rId3"/>
  </sheets>
  <definedNames>
    <definedName name="Изделие">Справочники!$A$1:$A$5</definedName>
    <definedName name="Период">Справочники!$D$1:$D$4</definedName>
    <definedName name="Стоимость">Справочники!$B$1:$B$5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2" i="2"/>
  <c r="G3" i="2"/>
  <c r="G4" i="2"/>
  <c r="G5" i="2"/>
  <c r="G6" i="2"/>
  <c r="G7" i="2"/>
  <c r="G8" i="2"/>
  <c r="G9" i="2"/>
  <c r="G10" i="2"/>
  <c r="G11" i="2"/>
  <c r="G2" i="2"/>
  <c r="F2" i="2"/>
  <c r="F3" i="2"/>
  <c r="F4" i="2"/>
  <c r="F5" i="2"/>
  <c r="F6" i="2"/>
  <c r="F7" i="2"/>
  <c r="F8" i="2"/>
  <c r="F9" i="2"/>
  <c r="F10" i="2"/>
  <c r="F11" i="2"/>
</calcChain>
</file>

<file path=xl/sharedStrings.xml><?xml version="1.0" encoding="utf-8"?>
<sst xmlns="http://schemas.openxmlformats.org/spreadsheetml/2006/main" count="37" uniqueCount="15">
  <si>
    <t>Изделие</t>
  </si>
  <si>
    <t>Стоимость</t>
  </si>
  <si>
    <t>Изделие D</t>
  </si>
  <si>
    <t>Период</t>
  </si>
  <si>
    <t>План выпуска 
Цеха1, шт</t>
  </si>
  <si>
    <t>План выпуска 
Цеха2, шт</t>
  </si>
  <si>
    <t>План поставок, 
шт</t>
  </si>
  <si>
    <t>Дефицит, 
шт</t>
  </si>
  <si>
    <t>План по-
ставок, руб</t>
  </si>
  <si>
    <t>1кв</t>
  </si>
  <si>
    <t>2кв</t>
  </si>
  <si>
    <t>3кв</t>
  </si>
  <si>
    <t>Изделие A</t>
  </si>
  <si>
    <t>Изделие B</t>
  </si>
  <si>
    <t>Изделие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</si>
</sst>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3" x14ac:knownFonts="1"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/>
    <xf numFmtId="0" fontId="1" fillId="2" borderId="0" applyNumberFormat="0" applyProtection="0">
      <alignment vertical="center"/>
    </xf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1" xfId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1" fillId="2" borderId="1" xfId="1" applyBorder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44" fontId="0" fillId="0" borderId="0" xfId="2" applyFont="1"/>
  </cellXfs>
  <cellStyles count="3">
    <cellStyle name="Денежный" xfId="2" builtinId="4"/>
    <cellStyle name="Заголовок 1" xfId="1" builtinId="16" customBuiltin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/>
  </sheetViews>
  <sheetFormatPr defaultRowHeight="15" x14ac:dyDescent="0.25"/>
  <cols>
    <col min="1" max="1" width="12.85546875" customWidth="1"/>
    <col min="2" max="2" width="13" customWidth="1"/>
  </cols>
  <sheetData>
    <row r="1" spans="1:4" ht="15.75" x14ac:dyDescent="0.25">
      <c r="A1" s="3" t="s">
        <v>0</v>
      </c>
      <c r="B1" s="3" t="s">
        <v>1</v>
      </c>
      <c r="D1" s="5" t="s">
        <v>3</v>
      </c>
    </row>
    <row r="2" spans="1:4" x14ac:dyDescent="0.25">
      <c r="A2" s="1" t="s">
        <v>12</v>
      </c>
      <c r="B2" s="4">
        <v>400</v>
      </c>
      <c r="D2" s="2" t="s">
        <v>9</v>
      </c>
    </row>
    <row r="3" spans="1:4" x14ac:dyDescent="0.25">
      <c r="A3" s="1" t="s">
        <v>13</v>
      </c>
      <c r="B3" s="4">
        <v>300</v>
      </c>
      <c r="D3" s="2" t="s">
        <v>10</v>
      </c>
    </row>
    <row r="4" spans="1:4" x14ac:dyDescent="0.25">
      <c r="A4" s="1" t="s">
        <v>14</v>
      </c>
      <c r="B4" s="4">
        <v>550</v>
      </c>
      <c r="D4" s="2" t="s">
        <v>11</v>
      </c>
    </row>
    <row r="5" spans="1:4" x14ac:dyDescent="0.25">
      <c r="A5" s="1" t="s">
        <v>2</v>
      </c>
      <c r="B5" s="4">
        <v>550</v>
      </c>
    </row>
  </sheetData>
  <sortState ref="A2:B5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tabSelected="1" workbookViewId="0">
      <selection activeCell="G2" sqref="G2"/>
    </sheetView>
  </sheetViews>
  <sheetFormatPr defaultRowHeight="15" x14ac:dyDescent="0.25"/>
  <cols>
    <col min="1" max="1" width="11.5703125" customWidth="1"/>
    <col min="2" max="2" width="10.28515625" customWidth="1"/>
    <col min="3" max="3" width="15.85546875" customWidth="1"/>
    <col min="4" max="4" width="16.85546875" customWidth="1"/>
    <col min="5" max="5" width="11.85546875" customWidth="1"/>
    <col min="6" max="6" width="11.5703125" customWidth="1"/>
    <col min="7" max="7" width="16.42578125" customWidth="1"/>
    <col min="8" max="8" width="19.42578125" customWidth="1"/>
    <col min="9" max="9" width="10" bestFit="1" customWidth="1"/>
  </cols>
  <sheetData>
    <row r="1" spans="1:8" ht="47.25" x14ac:dyDescent="0.25">
      <c r="A1" s="5" t="s">
        <v>0</v>
      </c>
      <c r="B1" s="5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</row>
    <row r="2" spans="1:8" x14ac:dyDescent="0.25">
      <c r="A2" t="s">
        <v>12</v>
      </c>
      <c r="B2" t="s">
        <v>9</v>
      </c>
      <c r="C2">
        <v>1000</v>
      </c>
      <c r="D2">
        <v>200</v>
      </c>
      <c r="E2">
        <v>1000</v>
      </c>
      <c r="F2">
        <f>IF(E2&gt;C2+D2,0,C2+D2-E2)</f>
        <v>200</v>
      </c>
      <c r="G2" s="7">
        <f>LOOKUP(A2,Справочники!$A$2:$A$5,Справочники!$B$2:$B$5)*E2*IF(B2&gt;="3кв",1.05,1)</f>
        <v>400000</v>
      </c>
      <c r="H2">
        <f>LOOKUP(,-1/(A2=Справочники!$A$2:$A$5),Справочники!$B$2:$B$5)*E2*IF(B2&gt;="3кв",1.05,1)</f>
        <v>400000</v>
      </c>
    </row>
    <row r="3" spans="1:8" x14ac:dyDescent="0.25">
      <c r="A3" t="s">
        <v>13</v>
      </c>
      <c r="B3" t="s">
        <v>9</v>
      </c>
      <c r="C3">
        <v>2000</v>
      </c>
      <c r="D3">
        <v>1000</v>
      </c>
      <c r="E3">
        <v>3000</v>
      </c>
      <c r="F3">
        <f t="shared" ref="F3:F11" si="0">IF(E3&gt;C3+D3,0,C3+D3-E3)</f>
        <v>0</v>
      </c>
      <c r="G3" s="7">
        <f>LOOKUP(A3,Справочники!$A$2:$A$5,Справочники!$B$2:$B$5)*E3*IF(B3&gt;="3кв",1.05,1)</f>
        <v>900000</v>
      </c>
      <c r="H3">
        <f>LOOKUP(,-1/(A3=Справочники!$A$2:$A$5),Справочники!$B$2:$B$5)*E3*IF(B3&gt;="3кв",1.05,1)</f>
        <v>900000</v>
      </c>
    </row>
    <row r="4" spans="1:8" x14ac:dyDescent="0.25">
      <c r="A4" t="s">
        <v>12</v>
      </c>
      <c r="B4" t="s">
        <v>10</v>
      </c>
      <c r="C4">
        <v>500</v>
      </c>
      <c r="D4">
        <v>200</v>
      </c>
      <c r="E4">
        <v>1000</v>
      </c>
      <c r="F4">
        <f t="shared" si="0"/>
        <v>0</v>
      </c>
      <c r="G4" s="7">
        <f>LOOKUP(A4,Справочники!$A$2:$A$5,Справочники!$B$2:$B$5)*E4*IF(B4&gt;="3кв",1.05,1)</f>
        <v>400000</v>
      </c>
      <c r="H4">
        <f>LOOKUP(,-1/(A4=Справочники!$A$2:$A$5),Справочники!$B$2:$B$5)*E4*IF(B4&gt;="3кв",1.05,1)</f>
        <v>400000</v>
      </c>
    </row>
    <row r="5" spans="1:8" x14ac:dyDescent="0.25">
      <c r="A5" t="s">
        <v>13</v>
      </c>
      <c r="B5" t="s">
        <v>10</v>
      </c>
      <c r="C5">
        <v>300</v>
      </c>
      <c r="D5">
        <v>700</v>
      </c>
      <c r="E5">
        <v>900</v>
      </c>
      <c r="F5">
        <f t="shared" si="0"/>
        <v>100</v>
      </c>
      <c r="G5" s="7">
        <f>LOOKUP(A5,Справочники!$A$2:$A$5,Справочники!$B$2:$B$5)*E5*IF(B5&gt;="3кв",1.05,1)</f>
        <v>270000</v>
      </c>
      <c r="H5">
        <f>LOOKUP(,-1/(A5=Справочники!$A$2:$A$5),Справочники!$B$2:$B$5)*E5*IF(B5&gt;="3кв",1.05,1)</f>
        <v>270000</v>
      </c>
    </row>
    <row r="6" spans="1:8" x14ac:dyDescent="0.25">
      <c r="A6" t="s">
        <v>14</v>
      </c>
      <c r="B6" t="s">
        <v>9</v>
      </c>
      <c r="C6">
        <v>500</v>
      </c>
      <c r="D6">
        <v>500</v>
      </c>
      <c r="E6">
        <v>1200</v>
      </c>
      <c r="F6">
        <f t="shared" si="0"/>
        <v>0</v>
      </c>
      <c r="G6" s="7">
        <f>LOOKUP(A6,Справочники!$A$2:$A$5,Справочники!$B$2:$B$5)*E6*IF(B6&gt;="3кв",1.05,1)</f>
        <v>660000</v>
      </c>
      <c r="H6">
        <f>LOOKUP(,-1/(A6=Справочники!$A$2:$A$5),Справочники!$B$2:$B$5)*E6*IF(B6&gt;="3кв",1.05,1)</f>
        <v>660000</v>
      </c>
    </row>
    <row r="7" spans="1:8" x14ac:dyDescent="0.25">
      <c r="A7" t="s">
        <v>14</v>
      </c>
      <c r="B7" t="s">
        <v>11</v>
      </c>
      <c r="C7">
        <v>600</v>
      </c>
      <c r="D7">
        <v>500</v>
      </c>
      <c r="E7">
        <v>1200</v>
      </c>
      <c r="F7">
        <f t="shared" si="0"/>
        <v>0</v>
      </c>
      <c r="G7" s="7">
        <f>LOOKUP(A7,Справочники!$A$2:$A$5,Справочники!$B$2:$B$5)*E7*IF(B7&gt;="3кв",1.05,1)</f>
        <v>693000</v>
      </c>
      <c r="H7">
        <f>LOOKUP(,-1/(A7=Справочники!$A$2:$A$5),Справочники!$B$2:$B$5)*E7*IF(B7&gt;="3кв",1.05,1)</f>
        <v>693000</v>
      </c>
    </row>
    <row r="8" spans="1:8" x14ac:dyDescent="0.25">
      <c r="A8" t="s">
        <v>2</v>
      </c>
      <c r="B8" t="s">
        <v>9</v>
      </c>
      <c r="C8">
        <v>700</v>
      </c>
      <c r="D8">
        <v>700</v>
      </c>
      <c r="E8">
        <v>1300</v>
      </c>
      <c r="F8">
        <f t="shared" si="0"/>
        <v>100</v>
      </c>
      <c r="G8" s="7">
        <f>LOOKUP(A8,Справочники!$A$2:$A$5,Справочники!$B$2:$B$5)*E8*IF(B8&gt;="3кв",1.05,1)</f>
        <v>715000</v>
      </c>
      <c r="H8">
        <f>LOOKUP(,-1/(A8=Справочники!$A$2:$A$5),Справочники!$B$2:$B$5)*E8*IF(B8&gt;="3кв",1.05,1)</f>
        <v>715000</v>
      </c>
    </row>
    <row r="9" spans="1:8" x14ac:dyDescent="0.25">
      <c r="A9" t="s">
        <v>2</v>
      </c>
      <c r="B9" t="s">
        <v>10</v>
      </c>
      <c r="C9">
        <v>600</v>
      </c>
      <c r="D9">
        <v>600</v>
      </c>
      <c r="E9">
        <v>1300</v>
      </c>
      <c r="F9">
        <f t="shared" si="0"/>
        <v>0</v>
      </c>
      <c r="G9" s="7">
        <f>LOOKUP(A9,Справочники!$A$2:$A$5,Справочники!$B$2:$B$5)*E9*IF(B9&gt;="3кв",1.05,1)</f>
        <v>715000</v>
      </c>
      <c r="H9">
        <f>LOOKUP(,-1/(A9=Справочники!$A$2:$A$5),Справочники!$B$2:$B$5)*E9*IF(B9&gt;="3кв",1.05,1)</f>
        <v>715000</v>
      </c>
    </row>
    <row r="10" spans="1:8" x14ac:dyDescent="0.25">
      <c r="A10" t="s">
        <v>12</v>
      </c>
      <c r="B10" t="s">
        <v>11</v>
      </c>
      <c r="C10">
        <v>450</v>
      </c>
      <c r="D10">
        <v>400</v>
      </c>
      <c r="E10">
        <v>800</v>
      </c>
      <c r="F10">
        <f t="shared" si="0"/>
        <v>50</v>
      </c>
      <c r="G10" s="7">
        <f>LOOKUP(A10,Справочники!$A$2:$A$5,Справочники!$B$2:$B$5)*E10*IF(B10&gt;="3кв",1.05,1)</f>
        <v>336000</v>
      </c>
      <c r="H10">
        <f>LOOKUP(,-1/(A10=Справочники!$A$2:$A$5),Справочники!$B$2:$B$5)*E10*IF(B10&gt;="3кв",1.05,1)</f>
        <v>336000</v>
      </c>
    </row>
    <row r="11" spans="1:8" x14ac:dyDescent="0.25">
      <c r="A11" t="s">
        <v>2</v>
      </c>
      <c r="B11" t="s">
        <v>11</v>
      </c>
      <c r="C11">
        <v>400</v>
      </c>
      <c r="D11">
        <v>400</v>
      </c>
      <c r="E11">
        <v>1000</v>
      </c>
      <c r="F11">
        <f t="shared" si="0"/>
        <v>0</v>
      </c>
      <c r="G11" s="7">
        <f>LOOKUP(A11,Справочники!$A$2:$A$5,Справочники!$B$2:$B$5)*E11*IF(B11&gt;="3кв",1.05,1)</f>
        <v>577500</v>
      </c>
      <c r="H11">
        <f>LOOKUP(,-1/(A11=Справочники!$A$2:$A$5),Справочники!$B$2:$B$5)*E11*IF(B11&gt;="3кв",1.05,1)</f>
        <v>577500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Справочники!$A$1:$A$5</xm:f>
          </x14:formula1>
          <xm:sqref>A1:A1048576</xm:sqref>
        </x14:dataValidation>
        <x14:dataValidation type="list" allowBlank="1" showInputMessage="1" showErrorMessage="1" xr:uid="{00000000-0002-0000-0100-000001000000}">
          <x14:formula1>
            <xm:f>Справочники!$D$1:$D$4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Справочники</vt:lpstr>
      <vt:lpstr>Дефицит</vt:lpstr>
      <vt:lpstr>Лист3</vt:lpstr>
      <vt:lpstr>Изделие</vt:lpstr>
      <vt:lpstr>Период</vt:lpstr>
      <vt:lpstr>Стоимость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Elena</cp:lastModifiedBy>
  <dcterms:created xsi:type="dcterms:W3CDTF">2019-11-25T21:32:22Z</dcterms:created>
  <dcterms:modified xsi:type="dcterms:W3CDTF">2019-11-27T06:02:14Z</dcterms:modified>
</cp:coreProperties>
</file>