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" i="1"/>
  <c r="K4"/>
  <c r="K10"/>
  <c r="K3"/>
  <c r="K13"/>
  <c r="K5"/>
  <c r="F2" s="1"/>
  <c r="K9"/>
  <c r="K8"/>
  <c r="K7"/>
  <c r="K11"/>
  <c r="K12"/>
  <c r="H2"/>
  <c r="E3" l="1"/>
  <c r="F3" s="1"/>
  <c r="K6"/>
  <c r="D2" s="1"/>
  <c r="G2"/>
  <c r="A2"/>
  <c r="B2" s="1"/>
  <c r="C2"/>
  <c r="E2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B195" s="1"/>
  <c r="B55" l="1"/>
  <c r="B24"/>
  <c r="B79"/>
  <c r="B62"/>
  <c r="B50"/>
  <c r="B30"/>
  <c r="B38"/>
  <c r="B63"/>
  <c r="B13"/>
  <c r="B65"/>
  <c r="B119"/>
  <c r="B25"/>
  <c r="B40"/>
  <c r="B52"/>
  <c r="B59"/>
  <c r="B44"/>
  <c r="B54"/>
  <c r="B127"/>
  <c r="B131"/>
  <c r="B144"/>
  <c r="B124"/>
  <c r="B157"/>
  <c r="B89"/>
  <c r="B116"/>
  <c r="B66"/>
  <c r="B104"/>
  <c r="B74"/>
  <c r="B57"/>
  <c r="B190"/>
  <c r="B189"/>
  <c r="B188"/>
  <c r="B163"/>
  <c r="B129"/>
  <c r="B125"/>
  <c r="B180"/>
  <c r="B137"/>
  <c r="B168"/>
  <c r="B178"/>
  <c r="B172"/>
  <c r="B187"/>
  <c r="B141"/>
  <c r="B69"/>
  <c r="B146"/>
  <c r="B105"/>
  <c r="B93"/>
  <c r="B114"/>
  <c r="B64"/>
  <c r="B94"/>
  <c r="B169"/>
  <c r="B90"/>
  <c r="B147"/>
  <c r="B71"/>
  <c r="B3"/>
  <c r="C3" s="1"/>
  <c r="D3" s="1"/>
  <c r="G3" s="1"/>
  <c r="H3" s="1"/>
  <c r="E4" s="1"/>
  <c r="F4" s="1"/>
  <c r="B132"/>
  <c r="B68"/>
  <c r="B4"/>
  <c r="B81"/>
  <c r="B17"/>
  <c r="B86"/>
  <c r="B118"/>
  <c r="B181"/>
  <c r="B98"/>
  <c r="B151"/>
  <c r="B75"/>
  <c r="B184"/>
  <c r="B120"/>
  <c r="B56"/>
  <c r="B85"/>
  <c r="B106"/>
  <c r="B135"/>
  <c r="B186"/>
  <c r="B182"/>
  <c r="B159"/>
  <c r="B70"/>
  <c r="B35"/>
  <c r="B193"/>
  <c r="B161"/>
  <c r="B192"/>
  <c r="B158"/>
  <c r="B92"/>
  <c r="B46"/>
  <c r="B109"/>
  <c r="B99"/>
  <c r="B78"/>
  <c r="B80"/>
  <c r="B53"/>
  <c r="B96"/>
  <c r="B31"/>
  <c r="B45"/>
  <c r="B58"/>
  <c r="B12"/>
  <c r="B26"/>
  <c r="B48"/>
  <c r="B21"/>
  <c r="B11"/>
  <c r="B37"/>
  <c r="B6"/>
  <c r="B126"/>
  <c r="B171"/>
  <c r="B87"/>
  <c r="B19"/>
  <c r="B148"/>
  <c r="B84"/>
  <c r="B20"/>
  <c r="B97"/>
  <c r="B33"/>
  <c r="B150"/>
  <c r="B166"/>
  <c r="B123"/>
  <c r="B138"/>
  <c r="B175"/>
  <c r="B95"/>
  <c r="B27"/>
  <c r="B136"/>
  <c r="B72"/>
  <c r="B101"/>
  <c r="B170"/>
  <c r="B191"/>
  <c r="B140"/>
  <c r="B149"/>
  <c r="B183"/>
  <c r="B194"/>
  <c r="B67"/>
  <c r="B76"/>
  <c r="B167"/>
  <c r="B176"/>
  <c r="B177"/>
  <c r="B47"/>
  <c r="B102"/>
  <c r="B60"/>
  <c r="B139"/>
  <c r="B155"/>
  <c r="B51"/>
  <c r="B77"/>
  <c r="B143"/>
  <c r="B154"/>
  <c r="B8"/>
  <c r="B18"/>
  <c r="B32"/>
  <c r="B9"/>
  <c r="B15"/>
  <c r="B41"/>
  <c r="B34"/>
  <c r="B61"/>
  <c r="B91"/>
  <c r="B162"/>
  <c r="B107"/>
  <c r="B39"/>
  <c r="B164"/>
  <c r="B100"/>
  <c r="B36"/>
  <c r="B113"/>
  <c r="B49"/>
  <c r="B145"/>
  <c r="B10"/>
  <c r="B179"/>
  <c r="B174"/>
  <c r="B22"/>
  <c r="B111"/>
  <c r="B43"/>
  <c r="B152"/>
  <c r="B88"/>
  <c r="B117"/>
  <c r="B153"/>
  <c r="B130"/>
  <c r="B156"/>
  <c r="B185"/>
  <c r="B110"/>
  <c r="B173"/>
  <c r="B103"/>
  <c r="B108"/>
  <c r="B134"/>
  <c r="B160"/>
  <c r="B128"/>
  <c r="B83"/>
  <c r="B165"/>
  <c r="B112"/>
  <c r="B82"/>
  <c r="B121"/>
  <c r="B115"/>
  <c r="B133"/>
  <c r="B142"/>
  <c r="B122"/>
  <c r="B28"/>
  <c r="B5"/>
  <c r="B7"/>
  <c r="B29"/>
  <c r="B23"/>
  <c r="B73"/>
  <c r="B14"/>
  <c r="B16"/>
  <c r="B42"/>
  <c r="C4" l="1"/>
  <c r="D4" s="1"/>
  <c r="G4" l="1"/>
  <c r="H4" s="1"/>
  <c r="E5" l="1"/>
  <c r="F5" s="1"/>
  <c r="C5"/>
  <c r="D5" s="1"/>
  <c r="G5" l="1"/>
  <c r="H5" s="1"/>
  <c r="E6" s="1"/>
  <c r="F6" s="1"/>
  <c r="C6" l="1"/>
  <c r="D6" s="1"/>
  <c r="G6" s="1"/>
  <c r="H6" s="1"/>
  <c r="E7" s="1"/>
  <c r="F7" s="1"/>
  <c r="C7" l="1"/>
  <c r="D7" s="1"/>
  <c r="G7" s="1"/>
  <c r="H7" s="1"/>
  <c r="C8" l="1"/>
  <c r="D8" s="1"/>
  <c r="E8"/>
  <c r="F8" s="1"/>
  <c r="G8" l="1"/>
  <c r="H8" s="1"/>
  <c r="E9" l="1"/>
  <c r="F9" s="1"/>
  <c r="C9"/>
  <c r="D9" s="1"/>
  <c r="G9" l="1"/>
  <c r="H9" s="1"/>
  <c r="E10" l="1"/>
  <c r="F10" s="1"/>
  <c r="C10"/>
  <c r="D10" s="1"/>
  <c r="G10" l="1"/>
  <c r="H10" s="1"/>
  <c r="E11" l="1"/>
  <c r="F11" s="1"/>
  <c r="C11"/>
  <c r="D11" s="1"/>
  <c r="G11" l="1"/>
  <c r="H11" s="1"/>
  <c r="E12" l="1"/>
  <c r="F12" s="1"/>
  <c r="C12"/>
  <c r="D12" s="1"/>
  <c r="G12" l="1"/>
  <c r="H12" s="1"/>
  <c r="E13" l="1"/>
  <c r="F13" s="1"/>
  <c r="C13"/>
  <c r="D13" s="1"/>
  <c r="G13" l="1"/>
  <c r="H13" s="1"/>
  <c r="E14" l="1"/>
  <c r="F14" s="1"/>
  <c r="C14"/>
  <c r="D14" s="1"/>
  <c r="G14" l="1"/>
  <c r="H14" s="1"/>
  <c r="E15" l="1"/>
  <c r="F15" s="1"/>
  <c r="C15"/>
  <c r="D15" s="1"/>
  <c r="G15" l="1"/>
  <c r="H15" s="1"/>
  <c r="E16" l="1"/>
  <c r="F16" s="1"/>
  <c r="C16"/>
  <c r="D16" s="1"/>
  <c r="G16" l="1"/>
  <c r="H16" s="1"/>
  <c r="E17" l="1"/>
  <c r="F17" s="1"/>
  <c r="C17"/>
  <c r="D17" s="1"/>
  <c r="G17" l="1"/>
  <c r="H17" s="1"/>
  <c r="C18" s="1"/>
  <c r="D18" s="1"/>
  <c r="E18" l="1"/>
  <c r="F18" s="1"/>
  <c r="G18" s="1"/>
  <c r="H18" l="1"/>
  <c r="C19" s="1"/>
  <c r="D19" s="1"/>
  <c r="E19" l="1"/>
  <c r="F19" s="1"/>
  <c r="G19" s="1"/>
  <c r="H19" s="1"/>
  <c r="E20" l="1"/>
  <c r="F20" s="1"/>
  <c r="C20"/>
  <c r="D20" s="1"/>
  <c r="G20" l="1"/>
  <c r="H20" s="1"/>
  <c r="E21" l="1"/>
  <c r="F21" s="1"/>
  <c r="C21"/>
  <c r="D21" s="1"/>
  <c r="G21" l="1"/>
  <c r="H21" s="1"/>
  <c r="E22" l="1"/>
  <c r="F22" s="1"/>
  <c r="C22"/>
  <c r="D22" s="1"/>
  <c r="G22" l="1"/>
  <c r="H22" s="1"/>
  <c r="E23" l="1"/>
  <c r="F23" s="1"/>
  <c r="C23"/>
  <c r="D23" s="1"/>
  <c r="G23" l="1"/>
  <c r="H23" s="1"/>
  <c r="E24" l="1"/>
  <c r="F24" s="1"/>
  <c r="C24"/>
  <c r="D24" s="1"/>
  <c r="G24" l="1"/>
  <c r="H24" s="1"/>
  <c r="E25" s="1"/>
  <c r="F25" s="1"/>
  <c r="C25" l="1"/>
  <c r="D25" s="1"/>
  <c r="G25" s="1"/>
  <c r="H25" s="1"/>
  <c r="E26" s="1"/>
  <c r="F26" s="1"/>
  <c r="C26" l="1"/>
  <c r="D26" s="1"/>
  <c r="G26" s="1"/>
  <c r="H26" s="1"/>
  <c r="C27" l="1"/>
  <c r="D27" s="1"/>
  <c r="E27"/>
  <c r="F27" s="1"/>
  <c r="G27" l="1"/>
  <c r="H27" s="1"/>
  <c r="C28" l="1"/>
  <c r="D28" s="1"/>
  <c r="E28"/>
  <c r="F28" s="1"/>
  <c r="G28" l="1"/>
  <c r="H28" s="1"/>
  <c r="C29" l="1"/>
  <c r="D29" s="1"/>
  <c r="E29"/>
  <c r="F29" s="1"/>
  <c r="G29" l="1"/>
  <c r="H29" s="1"/>
  <c r="C30" l="1"/>
  <c r="D30" s="1"/>
  <c r="E30"/>
  <c r="F30" s="1"/>
  <c r="G30" l="1"/>
  <c r="H30" s="1"/>
  <c r="C31" l="1"/>
  <c r="D31" s="1"/>
  <c r="E31"/>
  <c r="F31" s="1"/>
  <c r="G31" l="1"/>
  <c r="H31" l="1"/>
  <c r="C32" s="1"/>
  <c r="D32" s="1"/>
  <c r="E32" l="1"/>
  <c r="F32" s="1"/>
  <c r="G32" s="1"/>
  <c r="H32" s="1"/>
  <c r="E33" s="1"/>
  <c r="F33" s="1"/>
  <c r="C33" l="1"/>
  <c r="D33" s="1"/>
  <c r="G33" s="1"/>
  <c r="H33" s="1"/>
  <c r="E34" s="1"/>
  <c r="F34" s="1"/>
  <c r="C34" l="1"/>
  <c r="D34" s="1"/>
  <c r="G34" l="1"/>
  <c r="H34" s="1"/>
  <c r="E35" s="1"/>
  <c r="F35" s="1"/>
  <c r="C35" l="1"/>
  <c r="D35" s="1"/>
  <c r="G35" s="1"/>
  <c r="H35" s="1"/>
  <c r="C36" l="1"/>
  <c r="D36" s="1"/>
  <c r="E36"/>
  <c r="F36" s="1"/>
  <c r="G36" l="1"/>
  <c r="H36" s="1"/>
  <c r="E37" s="1"/>
  <c r="F37" s="1"/>
  <c r="C37" l="1"/>
  <c r="D37" s="1"/>
  <c r="G37" s="1"/>
  <c r="H37" s="1"/>
  <c r="E38" s="1"/>
  <c r="F38" s="1"/>
  <c r="C38" l="1"/>
  <c r="D38" s="1"/>
  <c r="G38" s="1"/>
  <c r="H38" s="1"/>
  <c r="C39" l="1"/>
  <c r="D39" s="1"/>
  <c r="E39"/>
  <c r="F39" s="1"/>
  <c r="G39" l="1"/>
  <c r="H39" s="1"/>
  <c r="E40" s="1"/>
  <c r="F40" s="1"/>
  <c r="C40" l="1"/>
  <c r="D40" s="1"/>
  <c r="G40" l="1"/>
  <c r="H40" s="1"/>
  <c r="E41" s="1"/>
  <c r="F41" s="1"/>
  <c r="C41" l="1"/>
  <c r="D41" s="1"/>
  <c r="G41" s="1"/>
  <c r="H41" l="1"/>
  <c r="C42" s="1"/>
  <c r="D42" s="1"/>
  <c r="E42" l="1"/>
  <c r="F42" s="1"/>
  <c r="G42" s="1"/>
  <c r="H42" s="1"/>
  <c r="E43" s="1"/>
  <c r="F43" s="1"/>
  <c r="C43" l="1"/>
  <c r="D43" s="1"/>
  <c r="G43" s="1"/>
  <c r="H43" l="1"/>
  <c r="E44" s="1"/>
  <c r="C44" l="1"/>
  <c r="D44" s="1"/>
  <c r="F44"/>
  <c r="G44" l="1"/>
  <c r="H44" s="1"/>
  <c r="E45" s="1"/>
  <c r="F45" s="1"/>
  <c r="C45" l="1"/>
  <c r="D45" s="1"/>
  <c r="G45" s="1"/>
  <c r="H45" s="1"/>
  <c r="E46" l="1"/>
  <c r="F46" s="1"/>
  <c r="C46"/>
  <c r="D46" s="1"/>
  <c r="G46" l="1"/>
  <c r="H46" s="1"/>
  <c r="C47" l="1"/>
  <c r="D47" s="1"/>
  <c r="E47"/>
  <c r="F47" s="1"/>
  <c r="G47" l="1"/>
  <c r="H47" s="1"/>
  <c r="C48" s="1"/>
  <c r="D48" s="1"/>
  <c r="E48" l="1"/>
  <c r="F48" s="1"/>
  <c r="G48" s="1"/>
  <c r="H48" s="1"/>
  <c r="C49" l="1"/>
  <c r="D49" s="1"/>
  <c r="E49"/>
  <c r="F49" s="1"/>
  <c r="G49" l="1"/>
  <c r="H49" s="1"/>
  <c r="C50" l="1"/>
  <c r="D50" s="1"/>
  <c r="E50"/>
  <c r="F50" s="1"/>
  <c r="G50" l="1"/>
  <c r="H50" s="1"/>
  <c r="E51" s="1"/>
  <c r="F51" s="1"/>
  <c r="C51" l="1"/>
  <c r="D51" s="1"/>
  <c r="G51" s="1"/>
  <c r="H51" s="1"/>
  <c r="E52" s="1"/>
  <c r="F52" s="1"/>
  <c r="C52" l="1"/>
  <c r="D52" s="1"/>
  <c r="G52" s="1"/>
  <c r="H52" s="1"/>
  <c r="E53" s="1"/>
  <c r="F53" s="1"/>
  <c r="C53" l="1"/>
  <c r="D53" s="1"/>
  <c r="G53" s="1"/>
  <c r="H53" s="1"/>
  <c r="E54" l="1"/>
  <c r="F54" s="1"/>
  <c r="C54" l="1"/>
  <c r="D54" s="1"/>
  <c r="G54" s="1"/>
  <c r="H54" s="1"/>
  <c r="E55" l="1"/>
  <c r="F55" s="1"/>
  <c r="C55" l="1"/>
  <c r="D55" s="1"/>
  <c r="G55" s="1"/>
  <c r="H55" s="1"/>
  <c r="E56" l="1"/>
  <c r="F56" s="1"/>
  <c r="C56" l="1"/>
  <c r="D56" s="1"/>
  <c r="G56" s="1"/>
  <c r="H56" s="1"/>
  <c r="E57" l="1"/>
  <c r="F57" s="1"/>
  <c r="C57" l="1"/>
  <c r="D57" s="1"/>
  <c r="G57" s="1"/>
  <c r="H57" s="1"/>
  <c r="E58" l="1"/>
  <c r="F58" s="1"/>
  <c r="C58" l="1"/>
  <c r="D58" s="1"/>
  <c r="G58" s="1"/>
  <c r="H58" s="1"/>
  <c r="E59" l="1"/>
  <c r="F59" s="1"/>
  <c r="C59" l="1"/>
  <c r="D59" s="1"/>
  <c r="G59" s="1"/>
  <c r="H59" s="1"/>
  <c r="E60" l="1"/>
  <c r="F60" s="1"/>
  <c r="C60" l="1"/>
  <c r="D60" s="1"/>
  <c r="G60" s="1"/>
  <c r="H60" s="1"/>
  <c r="E61" l="1"/>
  <c r="F61" s="1"/>
  <c r="C61" l="1"/>
  <c r="D61" s="1"/>
  <c r="G61" s="1"/>
  <c r="H61" s="1"/>
  <c r="E62" l="1"/>
  <c r="F62" s="1"/>
  <c r="C62" l="1"/>
  <c r="D62" s="1"/>
  <c r="G62" s="1"/>
  <c r="H62" s="1"/>
  <c r="E63" l="1"/>
  <c r="F63" s="1"/>
  <c r="C63" l="1"/>
  <c r="D63" s="1"/>
  <c r="G63" s="1"/>
  <c r="H63" s="1"/>
  <c r="E64" l="1"/>
  <c r="F64" s="1"/>
  <c r="C64" l="1"/>
  <c r="D64" s="1"/>
  <c r="G64" s="1"/>
  <c r="H64" s="1"/>
  <c r="E65" l="1"/>
  <c r="F65" s="1"/>
  <c r="C65" l="1"/>
  <c r="D65" s="1"/>
  <c r="G65" s="1"/>
  <c r="H65" s="1"/>
  <c r="E66" l="1"/>
  <c r="F66" s="1"/>
  <c r="C66" l="1"/>
  <c r="D66" s="1"/>
  <c r="G66" s="1"/>
  <c r="H66" s="1"/>
  <c r="E67" l="1"/>
  <c r="F67" s="1"/>
  <c r="C67" l="1"/>
  <c r="D67" s="1"/>
  <c r="G67" s="1"/>
  <c r="H67" s="1"/>
  <c r="E68" l="1"/>
  <c r="F68" s="1"/>
  <c r="C68" l="1"/>
  <c r="D68" s="1"/>
  <c r="G68" s="1"/>
  <c r="H68" s="1"/>
  <c r="E69" l="1"/>
  <c r="F69" s="1"/>
  <c r="C69" l="1"/>
  <c r="D69" s="1"/>
  <c r="G69" s="1"/>
  <c r="H69" s="1"/>
  <c r="E70" l="1"/>
  <c r="F70" s="1"/>
  <c r="C70" l="1"/>
  <c r="D70" s="1"/>
  <c r="G70" s="1"/>
  <c r="H70" s="1"/>
  <c r="E71" l="1"/>
  <c r="F71" s="1"/>
  <c r="C71" l="1"/>
  <c r="D71" s="1"/>
  <c r="G71" s="1"/>
  <c r="H71" s="1"/>
  <c r="E72" l="1"/>
  <c r="F72" s="1"/>
  <c r="C72" l="1"/>
  <c r="D72" s="1"/>
  <c r="G72" s="1"/>
  <c r="H72" s="1"/>
  <c r="E73" l="1"/>
  <c r="F73" s="1"/>
  <c r="C73" l="1"/>
  <c r="D73" s="1"/>
  <c r="G73" s="1"/>
  <c r="H73" s="1"/>
  <c r="E74" l="1"/>
  <c r="F74" s="1"/>
  <c r="C74" l="1"/>
  <c r="D74" s="1"/>
  <c r="G74" s="1"/>
  <c r="H74" s="1"/>
  <c r="E75" l="1"/>
  <c r="F75" s="1"/>
  <c r="C75" l="1"/>
  <c r="D75" s="1"/>
  <c r="G75" s="1"/>
  <c r="H75" s="1"/>
  <c r="E76" l="1"/>
  <c r="F76" s="1"/>
  <c r="C76" l="1"/>
  <c r="D76" s="1"/>
  <c r="G76" s="1"/>
  <c r="H76" s="1"/>
  <c r="E77" l="1"/>
  <c r="F77" s="1"/>
  <c r="C77" l="1"/>
  <c r="D77" s="1"/>
  <c r="G77" s="1"/>
  <c r="H77" s="1"/>
  <c r="E78" l="1"/>
  <c r="F78" s="1"/>
  <c r="C78" l="1"/>
  <c r="D78" s="1"/>
  <c r="G78" s="1"/>
  <c r="H78" s="1"/>
  <c r="E79" l="1"/>
  <c r="F79" s="1"/>
  <c r="C79" l="1"/>
  <c r="D79" s="1"/>
  <c r="G79" s="1"/>
  <c r="H79" s="1"/>
  <c r="E80" l="1"/>
  <c r="F80" s="1"/>
  <c r="C80" l="1"/>
  <c r="D80" s="1"/>
  <c r="G80" s="1"/>
  <c r="H80" s="1"/>
  <c r="E81" l="1"/>
  <c r="F81" s="1"/>
  <c r="C81" l="1"/>
  <c r="D81" s="1"/>
  <c r="G81" s="1"/>
  <c r="H81" s="1"/>
  <c r="E82" l="1"/>
  <c r="F82" s="1"/>
  <c r="C82" l="1"/>
  <c r="D82" s="1"/>
  <c r="G82" s="1"/>
  <c r="H82" s="1"/>
  <c r="E83" l="1"/>
  <c r="F83" s="1"/>
  <c r="C83" l="1"/>
  <c r="D83" s="1"/>
  <c r="G83" s="1"/>
  <c r="H83" s="1"/>
  <c r="E84" l="1"/>
  <c r="F84" s="1"/>
  <c r="C84" l="1"/>
  <c r="D84" s="1"/>
  <c r="G84" s="1"/>
  <c r="H84" s="1"/>
  <c r="E85" l="1"/>
  <c r="F85" s="1"/>
  <c r="C85" l="1"/>
  <c r="D85" s="1"/>
  <c r="G85" s="1"/>
  <c r="H85" s="1"/>
  <c r="E86" l="1"/>
  <c r="F86" s="1"/>
  <c r="C86" l="1"/>
  <c r="D86" s="1"/>
  <c r="G86" s="1"/>
  <c r="H86" s="1"/>
  <c r="E87" l="1"/>
  <c r="F87" s="1"/>
  <c r="C87" l="1"/>
  <c r="D87" s="1"/>
  <c r="G87" s="1"/>
  <c r="H87" s="1"/>
  <c r="E88" l="1"/>
  <c r="F88" s="1"/>
  <c r="C88" l="1"/>
  <c r="D88" s="1"/>
  <c r="G88" s="1"/>
  <c r="H88" s="1"/>
  <c r="E89" l="1"/>
  <c r="F89" s="1"/>
  <c r="C89" l="1"/>
  <c r="D89" s="1"/>
  <c r="G89" s="1"/>
  <c r="H89" s="1"/>
  <c r="E90" l="1"/>
  <c r="F90" s="1"/>
  <c r="C90" l="1"/>
  <c r="D90" s="1"/>
  <c r="G90" s="1"/>
  <c r="H90" s="1"/>
  <c r="E91" l="1"/>
  <c r="F91" s="1"/>
  <c r="C91" l="1"/>
  <c r="D91" s="1"/>
  <c r="G91" s="1"/>
  <c r="H91" s="1"/>
  <c r="E92" l="1"/>
  <c r="F92" s="1"/>
  <c r="C92" l="1"/>
  <c r="D92" s="1"/>
  <c r="G92" s="1"/>
  <c r="H92" s="1"/>
  <c r="E93" l="1"/>
  <c r="F93" s="1"/>
  <c r="C93" l="1"/>
  <c r="D93" s="1"/>
  <c r="G93" s="1"/>
  <c r="H93" s="1"/>
  <c r="E94" l="1"/>
  <c r="F94" s="1"/>
  <c r="C94" l="1"/>
  <c r="D94" s="1"/>
  <c r="G94" s="1"/>
  <c r="H94" s="1"/>
  <c r="E95" l="1"/>
  <c r="F95" s="1"/>
  <c r="C95" l="1"/>
  <c r="D95" s="1"/>
  <c r="G95" s="1"/>
  <c r="H95" s="1"/>
  <c r="E96" l="1"/>
  <c r="F96" s="1"/>
  <c r="C96" l="1"/>
  <c r="D96" s="1"/>
  <c r="G96" s="1"/>
  <c r="H96" s="1"/>
  <c r="E97" l="1"/>
  <c r="F97" s="1"/>
  <c r="C97" l="1"/>
  <c r="D97" s="1"/>
  <c r="G97" s="1"/>
  <c r="H97" s="1"/>
  <c r="E98" l="1"/>
  <c r="F98" s="1"/>
  <c r="C98" l="1"/>
  <c r="D98" s="1"/>
  <c r="G98" s="1"/>
  <c r="H98" s="1"/>
  <c r="E99" l="1"/>
  <c r="F99" s="1"/>
  <c r="C99" l="1"/>
  <c r="D99" s="1"/>
  <c r="G99" s="1"/>
  <c r="H99" s="1"/>
  <c r="E100" l="1"/>
  <c r="F100" s="1"/>
  <c r="C100" l="1"/>
  <c r="D100" s="1"/>
  <c r="G100" s="1"/>
  <c r="H100" s="1"/>
  <c r="E101" l="1"/>
  <c r="F101" s="1"/>
  <c r="C101" l="1"/>
  <c r="D101" s="1"/>
  <c r="G101" s="1"/>
  <c r="H101" s="1"/>
  <c r="E102" l="1"/>
  <c r="F102" s="1"/>
  <c r="C102" l="1"/>
  <c r="D102" s="1"/>
  <c r="G102" s="1"/>
  <c r="H102" s="1"/>
  <c r="E103" l="1"/>
  <c r="F103" s="1"/>
  <c r="C103" l="1"/>
  <c r="D103" s="1"/>
  <c r="G103" s="1"/>
  <c r="H103" s="1"/>
  <c r="E104" l="1"/>
  <c r="F104" s="1"/>
  <c r="C104" l="1"/>
  <c r="D104" s="1"/>
  <c r="G104" s="1"/>
  <c r="H104" s="1"/>
  <c r="E105" l="1"/>
  <c r="F105" s="1"/>
  <c r="C105" l="1"/>
  <c r="D105" s="1"/>
  <c r="G105" s="1"/>
  <c r="H105" s="1"/>
  <c r="E106" l="1"/>
  <c r="F106" s="1"/>
  <c r="C106" l="1"/>
  <c r="D106" s="1"/>
  <c r="G106" s="1"/>
  <c r="H106" s="1"/>
  <c r="E107" l="1"/>
  <c r="F107" s="1"/>
  <c r="C107" l="1"/>
  <c r="D107" s="1"/>
  <c r="G107" s="1"/>
  <c r="H107" s="1"/>
  <c r="E108" l="1"/>
  <c r="F108" s="1"/>
  <c r="C108" l="1"/>
  <c r="D108" s="1"/>
  <c r="G108" s="1"/>
  <c r="H108" s="1"/>
  <c r="E109" l="1"/>
  <c r="F109" s="1"/>
  <c r="C109" l="1"/>
  <c r="D109" s="1"/>
  <c r="G109" s="1"/>
  <c r="H109" s="1"/>
  <c r="E110" l="1"/>
  <c r="F110" s="1"/>
  <c r="C110" l="1"/>
  <c r="D110" s="1"/>
  <c r="G110" s="1"/>
  <c r="H110" s="1"/>
  <c r="E111" l="1"/>
  <c r="F111" s="1"/>
  <c r="C111" l="1"/>
  <c r="D111" s="1"/>
  <c r="G111" s="1"/>
  <c r="H111" s="1"/>
  <c r="E112" l="1"/>
  <c r="F112" s="1"/>
  <c r="C112" l="1"/>
  <c r="D112" s="1"/>
  <c r="G112" s="1"/>
  <c r="H112" s="1"/>
  <c r="E113" l="1"/>
  <c r="F113" s="1"/>
  <c r="C113" l="1"/>
  <c r="D113" s="1"/>
  <c r="G113" s="1"/>
  <c r="H113" s="1"/>
  <c r="E114" l="1"/>
  <c r="F114" s="1"/>
  <c r="C114" l="1"/>
  <c r="D114" s="1"/>
  <c r="G114" s="1"/>
  <c r="H114" s="1"/>
  <c r="E115" l="1"/>
  <c r="F115" s="1"/>
  <c r="C115" l="1"/>
  <c r="D115" s="1"/>
  <c r="G115" s="1"/>
  <c r="H115" s="1"/>
  <c r="E116" l="1"/>
  <c r="F116" s="1"/>
  <c r="C116" l="1"/>
  <c r="D116" s="1"/>
  <c r="G116" s="1"/>
  <c r="H116" s="1"/>
  <c r="E117" l="1"/>
  <c r="F117" s="1"/>
  <c r="C117" l="1"/>
  <c r="D117" s="1"/>
  <c r="G117" s="1"/>
  <c r="H117" s="1"/>
  <c r="E118" l="1"/>
  <c r="F118" s="1"/>
  <c r="C118" l="1"/>
  <c r="D118" s="1"/>
  <c r="G118" s="1"/>
  <c r="H118" s="1"/>
  <c r="E119" l="1"/>
  <c r="F119" s="1"/>
  <c r="C119" l="1"/>
  <c r="D119" s="1"/>
  <c r="G119" s="1"/>
  <c r="H119" s="1"/>
  <c r="E120" l="1"/>
  <c r="F120" s="1"/>
  <c r="C120" l="1"/>
  <c r="D120" s="1"/>
  <c r="G120" s="1"/>
  <c r="H120" s="1"/>
  <c r="E121" l="1"/>
  <c r="F121" s="1"/>
  <c r="C121" l="1"/>
  <c r="D121" s="1"/>
  <c r="G121" s="1"/>
  <c r="H121" s="1"/>
  <c r="E122" l="1"/>
  <c r="F122" s="1"/>
  <c r="C122" l="1"/>
  <c r="D122" s="1"/>
  <c r="G122" s="1"/>
  <c r="H122" s="1"/>
  <c r="E123" l="1"/>
  <c r="F123" s="1"/>
  <c r="C123" l="1"/>
  <c r="D123" s="1"/>
  <c r="G123" s="1"/>
  <c r="H123" s="1"/>
  <c r="E124" l="1"/>
  <c r="F124" s="1"/>
  <c r="C124" l="1"/>
  <c r="D124" s="1"/>
  <c r="G124" s="1"/>
  <c r="H124" s="1"/>
  <c r="E125" l="1"/>
  <c r="F125" s="1"/>
  <c r="C125" l="1"/>
  <c r="D125" s="1"/>
  <c r="G125" s="1"/>
  <c r="H125" s="1"/>
  <c r="E126" l="1"/>
  <c r="F126" s="1"/>
  <c r="C126" l="1"/>
  <c r="D126" s="1"/>
  <c r="G126" s="1"/>
  <c r="H126" s="1"/>
  <c r="E127" l="1"/>
  <c r="F127" s="1"/>
  <c r="C127" l="1"/>
  <c r="D127" s="1"/>
  <c r="G127" s="1"/>
  <c r="H127" s="1"/>
  <c r="E128" l="1"/>
  <c r="F128" s="1"/>
  <c r="C128" l="1"/>
  <c r="D128" s="1"/>
  <c r="G128" s="1"/>
  <c r="H128" s="1"/>
  <c r="E129" l="1"/>
  <c r="F129" s="1"/>
  <c r="C129" l="1"/>
  <c r="D129" s="1"/>
  <c r="G129" s="1"/>
  <c r="H129" s="1"/>
  <c r="E130" l="1"/>
  <c r="F130" s="1"/>
  <c r="C130" l="1"/>
  <c r="D130" s="1"/>
  <c r="G130" s="1"/>
  <c r="H130" s="1"/>
  <c r="E131" l="1"/>
  <c r="F131" s="1"/>
  <c r="C131" l="1"/>
  <c r="D131" s="1"/>
  <c r="G131" s="1"/>
  <c r="H131" s="1"/>
  <c r="E132" l="1"/>
  <c r="F132" s="1"/>
  <c r="C132" l="1"/>
  <c r="D132" s="1"/>
  <c r="G132" s="1"/>
  <c r="H132" s="1"/>
  <c r="E133" l="1"/>
  <c r="F133" s="1"/>
  <c r="C133" l="1"/>
  <c r="D133" s="1"/>
  <c r="G133" s="1"/>
  <c r="H133" s="1"/>
  <c r="E134" l="1"/>
  <c r="F134" s="1"/>
  <c r="C134" l="1"/>
  <c r="D134" s="1"/>
  <c r="G134" s="1"/>
  <c r="H134" s="1"/>
  <c r="E135" l="1"/>
  <c r="F135" s="1"/>
  <c r="C135" l="1"/>
  <c r="D135" s="1"/>
  <c r="G135" s="1"/>
  <c r="H135" s="1"/>
  <c r="E136" l="1"/>
  <c r="F136" s="1"/>
  <c r="C136" l="1"/>
  <c r="D136" s="1"/>
  <c r="G136" s="1"/>
  <c r="H136" s="1"/>
  <c r="E137" l="1"/>
  <c r="F137" s="1"/>
  <c r="C137" l="1"/>
  <c r="D137" s="1"/>
  <c r="G137" s="1"/>
  <c r="H137" s="1"/>
  <c r="E138" l="1"/>
  <c r="F138" s="1"/>
  <c r="C138" l="1"/>
  <c r="D138" s="1"/>
  <c r="G138" s="1"/>
  <c r="H138" s="1"/>
  <c r="E139" l="1"/>
  <c r="F139" s="1"/>
  <c r="C139" l="1"/>
  <c r="D139" s="1"/>
  <c r="G139" s="1"/>
  <c r="H139" s="1"/>
  <c r="E140" l="1"/>
  <c r="F140" s="1"/>
  <c r="C140" l="1"/>
  <c r="D140" s="1"/>
  <c r="G140" s="1"/>
  <c r="H140" s="1"/>
  <c r="E141" l="1"/>
  <c r="F141" s="1"/>
  <c r="C141" l="1"/>
  <c r="D141" s="1"/>
  <c r="G141" s="1"/>
  <c r="H141" s="1"/>
  <c r="E142" l="1"/>
  <c r="F142" s="1"/>
  <c r="C142" l="1"/>
  <c r="D142" s="1"/>
  <c r="G142" s="1"/>
  <c r="H142" s="1"/>
  <c r="E143" l="1"/>
  <c r="F143" s="1"/>
  <c r="C143" l="1"/>
  <c r="D143" s="1"/>
  <c r="G143" s="1"/>
  <c r="H143" s="1"/>
  <c r="E144" l="1"/>
  <c r="F144" s="1"/>
  <c r="C144" l="1"/>
  <c r="D144" s="1"/>
  <c r="G144" s="1"/>
  <c r="H144" s="1"/>
  <c r="E145" l="1"/>
  <c r="F145" s="1"/>
  <c r="C145" l="1"/>
  <c r="D145" s="1"/>
  <c r="G145" s="1"/>
  <c r="H145" s="1"/>
  <c r="E146" l="1"/>
  <c r="F146" s="1"/>
  <c r="C146" l="1"/>
  <c r="D146" s="1"/>
  <c r="G146" s="1"/>
  <c r="H146" s="1"/>
  <c r="E147" l="1"/>
  <c r="F147" s="1"/>
  <c r="C147" l="1"/>
  <c r="D147" s="1"/>
  <c r="G147" s="1"/>
  <c r="H147" s="1"/>
  <c r="E148" l="1"/>
  <c r="F148" s="1"/>
  <c r="C148" l="1"/>
  <c r="D148" s="1"/>
  <c r="G148" s="1"/>
  <c r="H148" s="1"/>
  <c r="E149" l="1"/>
  <c r="F149" s="1"/>
  <c r="C149" l="1"/>
  <c r="D149" s="1"/>
  <c r="G149" s="1"/>
  <c r="H149" s="1"/>
  <c r="E150" l="1"/>
  <c r="F150" s="1"/>
  <c r="C150" l="1"/>
  <c r="D150" s="1"/>
  <c r="G150" s="1"/>
  <c r="H150" s="1"/>
  <c r="E151" l="1"/>
  <c r="F151" s="1"/>
  <c r="C151" l="1"/>
  <c r="D151" s="1"/>
  <c r="G151" s="1"/>
  <c r="H151" s="1"/>
  <c r="E152" l="1"/>
  <c r="F152" s="1"/>
  <c r="C152" l="1"/>
  <c r="D152" s="1"/>
  <c r="G152" s="1"/>
  <c r="H152" s="1"/>
  <c r="E153" l="1"/>
  <c r="F153" s="1"/>
  <c r="C153" l="1"/>
  <c r="D153" s="1"/>
  <c r="G153" s="1"/>
  <c r="H153" s="1"/>
  <c r="E154" l="1"/>
  <c r="F154" s="1"/>
  <c r="C154" l="1"/>
  <c r="D154" s="1"/>
  <c r="G154" s="1"/>
  <c r="H154" s="1"/>
  <c r="E155" l="1"/>
  <c r="F155" s="1"/>
  <c r="C155" l="1"/>
  <c r="D155" s="1"/>
  <c r="G155" s="1"/>
  <c r="H155" s="1"/>
  <c r="E156" l="1"/>
  <c r="F156" s="1"/>
  <c r="C156" l="1"/>
  <c r="D156" s="1"/>
  <c r="G156" s="1"/>
  <c r="H156" s="1"/>
  <c r="E157" l="1"/>
  <c r="F157" s="1"/>
  <c r="C157" l="1"/>
  <c r="D157" s="1"/>
  <c r="G157" s="1"/>
  <c r="H157" s="1"/>
  <c r="E158" l="1"/>
  <c r="F158" s="1"/>
  <c r="C158" l="1"/>
  <c r="D158" s="1"/>
  <c r="G158" s="1"/>
  <c r="H158" s="1"/>
  <c r="E159" l="1"/>
  <c r="F159" s="1"/>
  <c r="C159" l="1"/>
  <c r="D159" s="1"/>
  <c r="G159" s="1"/>
  <c r="H159" s="1"/>
  <c r="E160" l="1"/>
  <c r="F160" s="1"/>
  <c r="C160" l="1"/>
  <c r="D160" s="1"/>
  <c r="G160" s="1"/>
  <c r="H160" s="1"/>
  <c r="E161" l="1"/>
  <c r="F161" s="1"/>
  <c r="C161" l="1"/>
  <c r="D161" s="1"/>
  <c r="G161" s="1"/>
  <c r="H161" s="1"/>
  <c r="E162" l="1"/>
  <c r="F162" s="1"/>
  <c r="C162" l="1"/>
  <c r="D162" s="1"/>
  <c r="G162" s="1"/>
  <c r="H162" s="1"/>
  <c r="E163" l="1"/>
  <c r="F163" s="1"/>
  <c r="C163" l="1"/>
  <c r="D163" s="1"/>
  <c r="G163" s="1"/>
  <c r="H163" s="1"/>
  <c r="E164" l="1"/>
  <c r="F164" s="1"/>
  <c r="C164" l="1"/>
  <c r="D164" s="1"/>
  <c r="G164" s="1"/>
  <c r="H164" s="1"/>
  <c r="E165" l="1"/>
  <c r="F165" s="1"/>
  <c r="C165" l="1"/>
  <c r="D165" s="1"/>
  <c r="G165" s="1"/>
  <c r="H165" s="1"/>
  <c r="E166" l="1"/>
  <c r="F166" s="1"/>
  <c r="C166" l="1"/>
  <c r="D166" s="1"/>
  <c r="G166" s="1"/>
  <c r="H166" s="1"/>
  <c r="E167" l="1"/>
  <c r="F167" s="1"/>
  <c r="C167" l="1"/>
  <c r="D167" s="1"/>
  <c r="G167" s="1"/>
  <c r="H167" s="1"/>
  <c r="E168" l="1"/>
  <c r="F168" s="1"/>
  <c r="C168" l="1"/>
  <c r="D168" s="1"/>
  <c r="G168" s="1"/>
  <c r="H168" s="1"/>
  <c r="E169" l="1"/>
  <c r="F169" s="1"/>
  <c r="C169" l="1"/>
  <c r="D169" s="1"/>
  <c r="G169" s="1"/>
  <c r="H169" s="1"/>
  <c r="E170" l="1"/>
  <c r="F170" s="1"/>
  <c r="C170" l="1"/>
  <c r="D170" s="1"/>
  <c r="G170" s="1"/>
  <c r="H170" s="1"/>
  <c r="E171" l="1"/>
  <c r="F171" s="1"/>
  <c r="C171" l="1"/>
  <c r="D171" s="1"/>
  <c r="G171" s="1"/>
  <c r="H171" s="1"/>
  <c r="E172" l="1"/>
  <c r="F172" s="1"/>
  <c r="C172" l="1"/>
  <c r="D172" s="1"/>
  <c r="G172" s="1"/>
  <c r="H172" s="1"/>
  <c r="E173" l="1"/>
  <c r="F173" s="1"/>
  <c r="C173" l="1"/>
  <c r="D173" s="1"/>
  <c r="G173" s="1"/>
  <c r="H173" s="1"/>
  <c r="E174" l="1"/>
  <c r="F174" s="1"/>
  <c r="C174" l="1"/>
  <c r="D174" s="1"/>
  <c r="G174" s="1"/>
  <c r="H174" s="1"/>
  <c r="E175" l="1"/>
  <c r="F175" s="1"/>
  <c r="C175" l="1"/>
  <c r="D175" s="1"/>
  <c r="G175" s="1"/>
  <c r="H175" s="1"/>
  <c r="E176" l="1"/>
  <c r="F176" s="1"/>
  <c r="C176" l="1"/>
  <c r="D176" s="1"/>
  <c r="G176" s="1"/>
  <c r="H176" s="1"/>
  <c r="E177" l="1"/>
  <c r="F177" s="1"/>
  <c r="C177" l="1"/>
  <c r="D177" s="1"/>
  <c r="G177" s="1"/>
  <c r="H177" s="1"/>
  <c r="E178" l="1"/>
  <c r="F178" s="1"/>
  <c r="C178" l="1"/>
  <c r="D178" s="1"/>
  <c r="G178" s="1"/>
  <c r="H178" s="1"/>
  <c r="E179" l="1"/>
  <c r="F179" s="1"/>
  <c r="C179" l="1"/>
  <c r="D179" s="1"/>
  <c r="G179" s="1"/>
  <c r="H179" s="1"/>
  <c r="E180" l="1"/>
  <c r="F180" s="1"/>
  <c r="C180" l="1"/>
  <c r="D180" s="1"/>
  <c r="G180" s="1"/>
  <c r="H180" s="1"/>
  <c r="E181" l="1"/>
  <c r="F181" s="1"/>
  <c r="C181" l="1"/>
  <c r="D181" s="1"/>
  <c r="G181" s="1"/>
  <c r="H181" s="1"/>
  <c r="E182" l="1"/>
  <c r="F182" s="1"/>
  <c r="C182" l="1"/>
  <c r="D182" s="1"/>
  <c r="G182" s="1"/>
  <c r="H182" s="1"/>
  <c r="E183" l="1"/>
  <c r="F183" s="1"/>
  <c r="C183" l="1"/>
  <c r="D183" s="1"/>
  <c r="G183" s="1"/>
  <c r="H183" s="1"/>
  <c r="E184" l="1"/>
  <c r="F184" s="1"/>
  <c r="C184" l="1"/>
  <c r="D184" s="1"/>
  <c r="G184" s="1"/>
  <c r="H184" s="1"/>
  <c r="E185" l="1"/>
  <c r="F185" s="1"/>
  <c r="C185" l="1"/>
  <c r="D185" s="1"/>
  <c r="G185" s="1"/>
  <c r="H185" s="1"/>
  <c r="E186" l="1"/>
  <c r="F186" s="1"/>
  <c r="C186" l="1"/>
  <c r="D186" s="1"/>
  <c r="G186" s="1"/>
  <c r="H186" s="1"/>
  <c r="E187" l="1"/>
  <c r="F187" s="1"/>
  <c r="C187" l="1"/>
  <c r="D187" s="1"/>
  <c r="G187" s="1"/>
  <c r="H187" s="1"/>
  <c r="E188" l="1"/>
  <c r="F188" s="1"/>
  <c r="C188" l="1"/>
  <c r="D188" s="1"/>
  <c r="G188" s="1"/>
  <c r="H188" s="1"/>
  <c r="E189" l="1"/>
  <c r="F189" s="1"/>
  <c r="C189" l="1"/>
  <c r="D189" s="1"/>
  <c r="G189" s="1"/>
  <c r="H189" s="1"/>
  <c r="E190" l="1"/>
  <c r="F190" s="1"/>
  <c r="C190" l="1"/>
  <c r="D190" s="1"/>
  <c r="G190" s="1"/>
  <c r="H190" s="1"/>
  <c r="E191" l="1"/>
  <c r="F191" s="1"/>
  <c r="C191" l="1"/>
  <c r="D191" s="1"/>
  <c r="G191" s="1"/>
  <c r="H191" s="1"/>
  <c r="E192" l="1"/>
  <c r="F192" s="1"/>
  <c r="C192" l="1"/>
  <c r="D192" s="1"/>
  <c r="G192" s="1"/>
  <c r="H192" s="1"/>
  <c r="E193" l="1"/>
  <c r="F193" s="1"/>
  <c r="C193" l="1"/>
  <c r="D193" s="1"/>
  <c r="G193" s="1"/>
  <c r="H193" s="1"/>
  <c r="E194" l="1"/>
  <c r="F194" s="1"/>
  <c r="C194" l="1"/>
  <c r="D194" s="1"/>
  <c r="G194" s="1"/>
  <c r="H194" s="1"/>
  <c r="E195" l="1"/>
  <c r="F195" s="1"/>
  <c r="C195" l="1"/>
  <c r="D195" s="1"/>
  <c r="G195" s="1"/>
  <c r="H195" s="1"/>
</calcChain>
</file>

<file path=xl/sharedStrings.xml><?xml version="1.0" encoding="utf-8"?>
<sst xmlns="http://schemas.openxmlformats.org/spreadsheetml/2006/main" count="20" uniqueCount="20">
  <si>
    <t>t</t>
  </si>
  <si>
    <t>M</t>
  </si>
  <si>
    <t>w'</t>
  </si>
  <si>
    <t>w</t>
  </si>
  <si>
    <t>v'</t>
  </si>
  <si>
    <t>v</t>
  </si>
  <si>
    <t>s</t>
  </si>
  <si>
    <t>ϕ</t>
  </si>
  <si>
    <t>dt</t>
  </si>
  <si>
    <t>k</t>
  </si>
  <si>
    <t>J</t>
  </si>
  <si>
    <t>g</t>
  </si>
  <si>
    <t>m</t>
  </si>
  <si>
    <t>a</t>
  </si>
  <si>
    <t>b</t>
  </si>
  <si>
    <t>c</t>
  </si>
  <si>
    <t>r</t>
  </si>
  <si>
    <t>v0</t>
  </si>
  <si>
    <t>w0</t>
  </si>
  <si>
    <t>f0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</si>
</sst>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quotePrefix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H195" totalsRowShown="0">
  <autoFilter ref="A1:H195"/>
  <tableColumns count="8">
    <tableColumn id="1" name="t">
      <calculatedColumnFormula>A1+$K$2</calculatedColumnFormula>
    </tableColumn>
    <tableColumn id="2" name="M">
      <calculatedColumnFormula>$K$3*A2</calculatedColumnFormula>
    </tableColumn>
    <tableColumn id="3" name="w'">
      <calculatedColumnFormula>(1/$K$10)*(B2*(-1)+H1*$K$12*$K$11*$K$4)</calculatedColumnFormula>
    </tableColumn>
    <tableColumn id="4" name="w">
      <calculatedColumnFormula>D1+C2*$K$2</calculatedColumnFormula>
    </tableColumn>
    <tableColumn id="5" name="v'">
      <calculatedColumnFormula>H1*(-1)*$K$11</calculatedColumnFormula>
    </tableColumn>
    <tableColumn id="6" name="v">
      <calculatedColumnFormula>F1+E2*$K$2</calculatedColumnFormula>
    </tableColumn>
    <tableColumn id="7" name="s">
      <calculatedColumnFormula>1-(D2*$K$4/F2)</calculatedColumnFormula>
    </tableColumn>
    <tableColumn id="8" name="ϕ">
      <calculatedColumnFormula>($K$13*G2)/($K$7*G2*G2+$K$8*G2+$K$9)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workbookViewId="0">
      <selection activeCell="U15" sqref="T15:U15"/>
    </sheetView>
  </sheetViews>
  <sheetFormatPr defaultRowHeight="15"/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11">
      <c r="A2" s="2">
        <f>0</f>
        <v>0</v>
      </c>
      <c r="B2" s="2">
        <f t="shared" ref="B2:B33" si="0">$K$3*A2</f>
        <v>0</v>
      </c>
      <c r="C2" s="2">
        <f>0</f>
        <v>0</v>
      </c>
      <c r="D2" s="2">
        <f>$K$6</f>
        <v>55.555555555555564</v>
      </c>
      <c r="E2" s="2">
        <f>0</f>
        <v>0</v>
      </c>
      <c r="F2" s="2">
        <f>$K$5</f>
        <v>16.666666666666668</v>
      </c>
      <c r="G2" s="2">
        <f>0</f>
        <v>0</v>
      </c>
      <c r="H2" s="2">
        <f>0</f>
        <v>0</v>
      </c>
      <c r="J2" s="3" t="s">
        <v>8</v>
      </c>
      <c r="K2" s="3">
        <f>0.01</f>
        <v>0.01</v>
      </c>
    </row>
    <row r="3" spans="1:11">
      <c r="A3" s="2">
        <f t="shared" ref="A3:A34" si="1">A2+$K$2</f>
        <v>0.01</v>
      </c>
      <c r="B3" s="2">
        <f t="shared" si="0"/>
        <v>5</v>
      </c>
      <c r="C3" s="2">
        <f t="shared" ref="C3:C34" si="2">(1/$K$10)*(B3*(-1)+H2*$K$12*$K$11*$K$4)</f>
        <v>-5.5555555555555554</v>
      </c>
      <c r="D3" s="2">
        <f t="shared" ref="D3:D34" si="3">D2+C3*$K$2</f>
        <v>55.500000000000007</v>
      </c>
      <c r="E3" s="6">
        <f t="shared" ref="E3:E34" si="4">H2*(-1)*$K$11</f>
        <v>0</v>
      </c>
      <c r="F3" s="2">
        <f t="shared" ref="F3:F34" si="5">F2+E3*$K$2</f>
        <v>16.666666666666668</v>
      </c>
      <c r="G3" s="2">
        <f t="shared" ref="G3:G34" si="6">1-(D3*$K$4/F3)</f>
        <v>9.9999999999988987E-4</v>
      </c>
      <c r="H3" s="2">
        <f t="shared" ref="H3:H34" si="7">($K$13*G3)/($K$7*G3*G3+$K$8*G3+$K$9)</f>
        <v>1.5017481850620677E-2</v>
      </c>
      <c r="J3" s="3" t="s">
        <v>9</v>
      </c>
      <c r="K3" s="3">
        <f>500</f>
        <v>500</v>
      </c>
    </row>
    <row r="4" spans="1:11">
      <c r="A4" s="2">
        <f t="shared" si="1"/>
        <v>0.02</v>
      </c>
      <c r="B4" s="2">
        <f t="shared" si="0"/>
        <v>10</v>
      </c>
      <c r="C4" s="2">
        <f t="shared" si="2"/>
        <v>6.0763968669242532</v>
      </c>
      <c r="D4" s="2">
        <f t="shared" si="3"/>
        <v>55.560763968669249</v>
      </c>
      <c r="E4" s="6">
        <f t="shared" si="4"/>
        <v>-0.14732149695458885</v>
      </c>
      <c r="F4" s="2">
        <f t="shared" si="5"/>
        <v>16.665193451697121</v>
      </c>
      <c r="G4" s="2">
        <f t="shared" si="6"/>
        <v>-1.8216043590801867E-4</v>
      </c>
      <c r="H4" s="2">
        <f t="shared" si="7"/>
        <v>-2.7787402966552117E-3</v>
      </c>
      <c r="J4" s="3" t="s">
        <v>16</v>
      </c>
      <c r="K4" s="3">
        <f>0.3</f>
        <v>0.3</v>
      </c>
    </row>
    <row r="5" spans="1:11">
      <c r="A5" s="2">
        <f t="shared" si="1"/>
        <v>0.03</v>
      </c>
      <c r="B5" s="2">
        <f t="shared" si="0"/>
        <v>15</v>
      </c>
      <c r="C5" s="2">
        <f t="shared" si="2"/>
        <v>-19.846934936188557</v>
      </c>
      <c r="D5" s="2">
        <f t="shared" si="3"/>
        <v>55.362294619307363</v>
      </c>
      <c r="E5" s="6">
        <f t="shared" si="4"/>
        <v>2.7259442310187627E-2</v>
      </c>
      <c r="F5" s="2">
        <f t="shared" si="5"/>
        <v>16.665466046120223</v>
      </c>
      <c r="G5" s="2">
        <f t="shared" si="6"/>
        <v>3.4069050436924542E-3</v>
      </c>
      <c r="H5" s="2">
        <f t="shared" si="7"/>
        <v>4.9592084565508253E-2</v>
      </c>
      <c r="J5" s="3" t="s">
        <v>17</v>
      </c>
      <c r="K5" s="3">
        <f>60*1000/3600</f>
        <v>16.666666666666668</v>
      </c>
    </row>
    <row r="6" spans="1:11">
      <c r="A6" s="2">
        <f t="shared" si="1"/>
        <v>0.04</v>
      </c>
      <c r="B6" s="2">
        <f t="shared" si="0"/>
        <v>20</v>
      </c>
      <c r="C6" s="2">
        <f t="shared" si="2"/>
        <v>34.535918563001971</v>
      </c>
      <c r="D6" s="2">
        <f t="shared" si="3"/>
        <v>55.70765380493738</v>
      </c>
      <c r="E6" s="6">
        <f t="shared" si="4"/>
        <v>-0.48649834958763599</v>
      </c>
      <c r="F6" s="2">
        <f t="shared" si="5"/>
        <v>16.660601062624345</v>
      </c>
      <c r="G6" s="2">
        <f t="shared" si="6"/>
        <v>-3.1028339651466563E-3</v>
      </c>
      <c r="H6" s="2">
        <f t="shared" si="7"/>
        <v>-4.9246465928074606E-2</v>
      </c>
      <c r="J6" s="3" t="s">
        <v>18</v>
      </c>
      <c r="K6" s="3">
        <f>K5/K4</f>
        <v>55.555555555555564</v>
      </c>
    </row>
    <row r="7" spans="1:11">
      <c r="A7" s="2">
        <f t="shared" si="1"/>
        <v>0.05</v>
      </c>
      <c r="B7" s="2">
        <f t="shared" si="0"/>
        <v>25</v>
      </c>
      <c r="C7" s="2">
        <f t="shared" si="2"/>
        <v>-84.140358032459176</v>
      </c>
      <c r="D7" s="2">
        <f t="shared" si="3"/>
        <v>54.866250224612784</v>
      </c>
      <c r="E7" s="6">
        <f t="shared" si="4"/>
        <v>0.48310783075441194</v>
      </c>
      <c r="F7" s="2">
        <f t="shared" si="5"/>
        <v>16.665432140931888</v>
      </c>
      <c r="G7" s="2">
        <f t="shared" si="6"/>
        <v>1.233433803634687E-2</v>
      </c>
      <c r="H7" s="2">
        <f t="shared" si="7"/>
        <v>0.16108083341865845</v>
      </c>
      <c r="J7" s="3" t="s">
        <v>13</v>
      </c>
      <c r="K7" s="3">
        <f>0.342</f>
        <v>0.34200000000000003</v>
      </c>
    </row>
    <row r="8" spans="1:11">
      <c r="A8" s="2">
        <f t="shared" si="1"/>
        <v>6.0000000000000005E-2</v>
      </c>
      <c r="B8" s="2">
        <f t="shared" si="0"/>
        <v>30.000000000000004</v>
      </c>
      <c r="C8" s="2">
        <f t="shared" si="2"/>
        <v>151.02368051432128</v>
      </c>
      <c r="D8" s="2">
        <f t="shared" si="3"/>
        <v>56.376487029755999</v>
      </c>
      <c r="E8" s="6">
        <f t="shared" si="4"/>
        <v>-1.5802029758370395</v>
      </c>
      <c r="F8" s="2">
        <f t="shared" si="5"/>
        <v>16.649630111173519</v>
      </c>
      <c r="G8" s="2">
        <f t="shared" si="6"/>
        <v>-1.5815125981481826E-2</v>
      </c>
      <c r="H8" s="2">
        <f t="shared" si="7"/>
        <v>-0.30408120639762498</v>
      </c>
      <c r="J8" s="3" t="s">
        <v>14</v>
      </c>
      <c r="K8" s="3">
        <f>0.612</f>
        <v>0.61199999999999999</v>
      </c>
    </row>
    <row r="9" spans="1:11">
      <c r="A9" s="2">
        <f t="shared" si="1"/>
        <v>7.0000000000000007E-2</v>
      </c>
      <c r="B9" s="2">
        <f t="shared" si="0"/>
        <v>35</v>
      </c>
      <c r="C9" s="2">
        <f t="shared" si="2"/>
        <v>-386.90982961097069</v>
      </c>
      <c r="D9" s="2">
        <f t="shared" si="3"/>
        <v>52.507388733646295</v>
      </c>
      <c r="E9" s="6">
        <f t="shared" si="4"/>
        <v>2.9830366347607011</v>
      </c>
      <c r="F9" s="2">
        <f t="shared" si="5"/>
        <v>16.679460477521125</v>
      </c>
      <c r="G9" s="2">
        <f t="shared" si="6"/>
        <v>5.5591957466303077E-2</v>
      </c>
      <c r="H9" s="2">
        <f t="shared" si="7"/>
        <v>0.47995493229880709</v>
      </c>
      <c r="J9" s="3" t="s">
        <v>15</v>
      </c>
      <c r="K9" s="3">
        <f>0.046</f>
        <v>4.5999999999999999E-2</v>
      </c>
    </row>
    <row r="10" spans="1:11">
      <c r="A10" s="2">
        <f t="shared" si="1"/>
        <v>0.08</v>
      </c>
      <c r="B10" s="2">
        <f t="shared" si="0"/>
        <v>40</v>
      </c>
      <c r="C10" s="2">
        <f t="shared" si="2"/>
        <v>504.86397557154032</v>
      </c>
      <c r="D10" s="2">
        <f t="shared" si="3"/>
        <v>57.556028489361701</v>
      </c>
      <c r="E10" s="6">
        <f t="shared" si="4"/>
        <v>-4.7083578858512976</v>
      </c>
      <c r="F10" s="2">
        <f t="shared" si="5"/>
        <v>16.632376898662613</v>
      </c>
      <c r="G10" s="2">
        <f t="shared" si="6"/>
        <v>-3.8144376598206353E-2</v>
      </c>
      <c r="H10" s="2">
        <f t="shared" si="7"/>
        <v>-1.1532318115453224</v>
      </c>
      <c r="J10" s="3" t="s">
        <v>10</v>
      </c>
      <c r="K10" s="3">
        <f>0.9</f>
        <v>0.9</v>
      </c>
    </row>
    <row r="11" spans="1:11">
      <c r="A11" s="2">
        <f t="shared" si="1"/>
        <v>0.09</v>
      </c>
      <c r="B11" s="2">
        <f t="shared" si="0"/>
        <v>45</v>
      </c>
      <c r="C11" s="2">
        <f t="shared" si="2"/>
        <v>-1369.8738083136213</v>
      </c>
      <c r="D11" s="2">
        <f t="shared" si="3"/>
        <v>43.857290406225488</v>
      </c>
      <c r="E11" s="6">
        <f t="shared" si="4"/>
        <v>11.313204071259614</v>
      </c>
      <c r="F11" s="2">
        <f t="shared" si="5"/>
        <v>16.74550893937521</v>
      </c>
      <c r="G11" s="2">
        <f t="shared" si="6"/>
        <v>0.21428562311832899</v>
      </c>
      <c r="H11" s="2">
        <f t="shared" si="7"/>
        <v>0.7778188802314373</v>
      </c>
      <c r="J11" s="3" t="s">
        <v>11</v>
      </c>
      <c r="K11" s="3">
        <f>9.81</f>
        <v>9.81</v>
      </c>
    </row>
    <row r="12" spans="1:11">
      <c r="A12" s="2">
        <f t="shared" si="1"/>
        <v>9.9999999999999992E-2</v>
      </c>
      <c r="B12" s="2">
        <f t="shared" si="0"/>
        <v>49.999999999999993</v>
      </c>
      <c r="C12" s="2">
        <f t="shared" si="2"/>
        <v>834.65815286932457</v>
      </c>
      <c r="D12" s="2">
        <f t="shared" si="3"/>
        <v>52.203871934918737</v>
      </c>
      <c r="E12" s="6">
        <f t="shared" si="4"/>
        <v>-7.6304032150704</v>
      </c>
      <c r="F12" s="2">
        <f t="shared" si="5"/>
        <v>16.669204907224504</v>
      </c>
      <c r="G12" s="2">
        <f t="shared" si="6"/>
        <v>6.0473389844286629E-2</v>
      </c>
      <c r="H12" s="2">
        <f t="shared" si="7"/>
        <v>0.50238739992437587</v>
      </c>
      <c r="J12" s="3" t="s">
        <v>12</v>
      </c>
      <c r="K12" s="3">
        <f>350</f>
        <v>350</v>
      </c>
    </row>
    <row r="13" spans="1:11">
      <c r="A13" s="2">
        <f t="shared" si="1"/>
        <v>0.10999999999999999</v>
      </c>
      <c r="B13" s="2">
        <f t="shared" si="0"/>
        <v>54.999999999999993</v>
      </c>
      <c r="C13" s="2">
        <f t="shared" si="2"/>
        <v>513.87126810233713</v>
      </c>
      <c r="D13" s="2">
        <f t="shared" si="3"/>
        <v>57.342584615942108</v>
      </c>
      <c r="E13" s="6">
        <f t="shared" si="4"/>
        <v>-4.9284203932581274</v>
      </c>
      <c r="F13" s="2">
        <f t="shared" si="5"/>
        <v>16.619920703291921</v>
      </c>
      <c r="G13" s="2">
        <f t="shared" si="6"/>
        <v>-3.5069642743558171E-2</v>
      </c>
      <c r="H13" s="2">
        <f t="shared" si="7"/>
        <v>-0.98360254560885241</v>
      </c>
      <c r="J13" s="4" t="s">
        <v>19</v>
      </c>
      <c r="K13" s="3">
        <f>0.7</f>
        <v>0.7</v>
      </c>
    </row>
    <row r="14" spans="1:11">
      <c r="A14" s="2">
        <f t="shared" si="1"/>
        <v>0.11999999999999998</v>
      </c>
      <c r="B14" s="2">
        <f t="shared" si="0"/>
        <v>59.999999999999993</v>
      </c>
      <c r="C14" s="2">
        <f t="shared" si="2"/>
        <v>-1192.3997801159985</v>
      </c>
      <c r="D14" s="2">
        <f t="shared" si="3"/>
        <v>45.418586814782124</v>
      </c>
      <c r="E14" s="6">
        <f t="shared" si="4"/>
        <v>9.6491409724228419</v>
      </c>
      <c r="F14" s="2">
        <f t="shared" si="5"/>
        <v>16.716412113016151</v>
      </c>
      <c r="G14" s="2">
        <f t="shared" si="6"/>
        <v>0.18489829322733975</v>
      </c>
      <c r="H14" s="2">
        <f t="shared" si="7"/>
        <v>0.75755883647984334</v>
      </c>
    </row>
    <row r="15" spans="1:11">
      <c r="A15" s="2">
        <f t="shared" si="1"/>
        <v>0.12999999999999998</v>
      </c>
      <c r="B15" s="2">
        <f t="shared" si="0"/>
        <v>64.999999999999986</v>
      </c>
      <c r="C15" s="2">
        <f t="shared" si="2"/>
        <v>794.8038661289587</v>
      </c>
      <c r="D15" s="2">
        <f t="shared" si="3"/>
        <v>53.366625476071711</v>
      </c>
      <c r="E15" s="6">
        <f t="shared" si="4"/>
        <v>-7.4316521858672635</v>
      </c>
      <c r="F15" s="2">
        <f t="shared" si="5"/>
        <v>16.642095591157478</v>
      </c>
      <c r="G15" s="2">
        <f t="shared" si="6"/>
        <v>3.798247311305103E-2</v>
      </c>
      <c r="H15" s="2">
        <f t="shared" si="7"/>
        <v>0.38124806035563075</v>
      </c>
    </row>
    <row r="16" spans="1:11">
      <c r="A16" s="2">
        <f t="shared" si="1"/>
        <v>0.13999999999999999</v>
      </c>
      <c r="B16" s="2">
        <f t="shared" si="0"/>
        <v>69.999999999999986</v>
      </c>
      <c r="C16" s="2">
        <f t="shared" si="2"/>
        <v>358.56062729924162</v>
      </c>
      <c r="D16" s="2">
        <f t="shared" si="3"/>
        <v>56.952231749064126</v>
      </c>
      <c r="E16" s="6">
        <f t="shared" si="4"/>
        <v>-3.7400434720887379</v>
      </c>
      <c r="F16" s="2">
        <f t="shared" si="5"/>
        <v>16.604695156436591</v>
      </c>
      <c r="G16" s="2">
        <f t="shared" si="6"/>
        <v>-2.8966166722802056E-2</v>
      </c>
      <c r="H16" s="2">
        <f t="shared" si="7"/>
        <v>-0.70996358728670184</v>
      </c>
    </row>
    <row r="17" spans="1:8">
      <c r="A17" s="2">
        <f t="shared" si="1"/>
        <v>0.15</v>
      </c>
      <c r="B17" s="2">
        <f t="shared" si="0"/>
        <v>75</v>
      </c>
      <c r="C17" s="2">
        <f t="shared" si="2"/>
        <v>-895.88665898296358</v>
      </c>
      <c r="D17" s="2">
        <f t="shared" si="3"/>
        <v>47.993365159234486</v>
      </c>
      <c r="E17" s="6">
        <f t="shared" si="4"/>
        <v>6.9647427912825455</v>
      </c>
      <c r="F17" s="2">
        <f t="shared" si="5"/>
        <v>16.674342584349418</v>
      </c>
      <c r="G17" s="2">
        <f t="shared" si="6"/>
        <v>0.13651710854949362</v>
      </c>
      <c r="H17" s="2">
        <f t="shared" si="7"/>
        <v>0.70306327821251269</v>
      </c>
    </row>
    <row r="18" spans="1:8">
      <c r="A18" s="2">
        <f t="shared" si="1"/>
        <v>0.16</v>
      </c>
      <c r="B18" s="2">
        <f t="shared" si="0"/>
        <v>80</v>
      </c>
      <c r="C18" s="2">
        <f t="shared" si="2"/>
        <v>715.76703302533201</v>
      </c>
      <c r="D18" s="2">
        <f t="shared" si="3"/>
        <v>55.151035489487803</v>
      </c>
      <c r="E18" s="6">
        <f t="shared" si="4"/>
        <v>-6.8970507592647499</v>
      </c>
      <c r="F18" s="2">
        <f t="shared" si="5"/>
        <v>16.605372076756769</v>
      </c>
      <c r="G18" s="2">
        <f t="shared" si="6"/>
        <v>3.6169879020356843E-3</v>
      </c>
      <c r="H18" s="2">
        <f t="shared" si="7"/>
        <v>5.2509183528398576E-2</v>
      </c>
    </row>
    <row r="19" spans="1:8">
      <c r="A19" s="2">
        <f t="shared" si="1"/>
        <v>0.17</v>
      </c>
      <c r="B19" s="2">
        <f t="shared" si="0"/>
        <v>85</v>
      </c>
      <c r="C19" s="2">
        <f t="shared" si="2"/>
        <v>-34.347683896192272</v>
      </c>
      <c r="D19" s="2">
        <f t="shared" si="3"/>
        <v>54.807558650525884</v>
      </c>
      <c r="E19" s="6">
        <f t="shared" si="4"/>
        <v>-0.51511509041359005</v>
      </c>
      <c r="F19" s="2">
        <f t="shared" si="5"/>
        <v>16.600220925852632</v>
      </c>
      <c r="G19" s="2">
        <f t="shared" si="6"/>
        <v>9.5151342503445591E-3</v>
      </c>
      <c r="H19" s="2">
        <f t="shared" si="7"/>
        <v>0.12844843089010441</v>
      </c>
    </row>
    <row r="20" spans="1:8">
      <c r="A20" s="2">
        <f t="shared" si="1"/>
        <v>0.18000000000000002</v>
      </c>
      <c r="B20" s="2">
        <f t="shared" si="0"/>
        <v>90.000000000000014</v>
      </c>
      <c r="C20" s="2">
        <f t="shared" si="2"/>
        <v>47.009229153724498</v>
      </c>
      <c r="D20" s="2">
        <f t="shared" si="3"/>
        <v>55.277650942063126</v>
      </c>
      <c r="E20" s="6">
        <f t="shared" si="4"/>
        <v>-1.2600791070319244</v>
      </c>
      <c r="F20" s="2">
        <f t="shared" si="5"/>
        <v>16.587620134782313</v>
      </c>
      <c r="G20" s="2">
        <f t="shared" si="6"/>
        <v>2.607277070630909E-4</v>
      </c>
      <c r="H20" s="2">
        <f t="shared" si="7"/>
        <v>3.9538782830993774E-3</v>
      </c>
    </row>
    <row r="21" spans="1:8">
      <c r="A21" s="2">
        <f t="shared" si="1"/>
        <v>0.19000000000000003</v>
      </c>
      <c r="B21" s="2">
        <f t="shared" si="0"/>
        <v>95.000000000000014</v>
      </c>
      <c r="C21" s="2">
        <f t="shared" si="2"/>
        <v>-101.03034186054835</v>
      </c>
      <c r="D21" s="2">
        <f t="shared" si="3"/>
        <v>54.267347523457644</v>
      </c>
      <c r="E21" s="6">
        <f t="shared" si="4"/>
        <v>-3.8787545957204891E-2</v>
      </c>
      <c r="F21" s="2">
        <f t="shared" si="5"/>
        <v>16.587232259322739</v>
      </c>
      <c r="G21" s="2">
        <f t="shared" si="6"/>
        <v>1.8509899510985806E-2</v>
      </c>
      <c r="H21" s="2">
        <f t="shared" si="7"/>
        <v>0.22555273802138123</v>
      </c>
    </row>
    <row r="22" spans="1:8">
      <c r="A22" s="2">
        <f t="shared" si="1"/>
        <v>0.20000000000000004</v>
      </c>
      <c r="B22" s="2">
        <f t="shared" si="0"/>
        <v>100.00000000000001</v>
      </c>
      <c r="C22" s="2">
        <f t="shared" si="2"/>
        <v>147.03399755435967</v>
      </c>
      <c r="D22" s="2">
        <f t="shared" si="3"/>
        <v>55.73768749900124</v>
      </c>
      <c r="E22" s="6">
        <f t="shared" si="4"/>
        <v>-2.21267235998975</v>
      </c>
      <c r="F22" s="2">
        <f t="shared" si="5"/>
        <v>16.565105535722843</v>
      </c>
      <c r="G22" s="2">
        <f t="shared" si="6"/>
        <v>-9.4295030985875883E-3</v>
      </c>
      <c r="H22" s="2">
        <f t="shared" si="7"/>
        <v>-0.16395244462469799</v>
      </c>
    </row>
    <row r="23" spans="1:8">
      <c r="A23" s="2">
        <f t="shared" si="1"/>
        <v>0.21000000000000005</v>
      </c>
      <c r="B23" s="2">
        <f t="shared" si="0"/>
        <v>105.00000000000003</v>
      </c>
      <c r="C23" s="2">
        <f t="shared" si="2"/>
        <v>-304.31023953963353</v>
      </c>
      <c r="D23" s="2">
        <f t="shared" si="3"/>
        <v>52.694585103604908</v>
      </c>
      <c r="E23" s="6">
        <f t="shared" si="4"/>
        <v>1.6083734817682873</v>
      </c>
      <c r="F23" s="2">
        <f t="shared" si="5"/>
        <v>16.581189270540527</v>
      </c>
      <c r="G23" s="2">
        <f t="shared" si="6"/>
        <v>4.6607859475562341E-2</v>
      </c>
      <c r="H23" s="2">
        <f t="shared" si="7"/>
        <v>0.4334639379427434</v>
      </c>
    </row>
    <row r="24" spans="1:8">
      <c r="A24" s="2">
        <f t="shared" si="1"/>
        <v>0.22000000000000006</v>
      </c>
      <c r="B24" s="2">
        <f t="shared" si="0"/>
        <v>110.00000000000003</v>
      </c>
      <c r="C24" s="2">
        <f t="shared" si="2"/>
        <v>373.87725475324766</v>
      </c>
      <c r="D24" s="2">
        <f t="shared" si="3"/>
        <v>56.433357651137385</v>
      </c>
      <c r="E24" s="6">
        <f t="shared" si="4"/>
        <v>-4.2522812312183129</v>
      </c>
      <c r="F24" s="2">
        <f t="shared" si="5"/>
        <v>16.538666458228345</v>
      </c>
      <c r="G24" s="2">
        <f t="shared" si="6"/>
        <v>-2.3662176034644489E-2</v>
      </c>
      <c r="H24" s="2">
        <f t="shared" si="7"/>
        <v>-0.52233999421060939</v>
      </c>
    </row>
    <row r="25" spans="1:8">
      <c r="A25" s="2">
        <f t="shared" si="1"/>
        <v>0.23000000000000007</v>
      </c>
      <c r="B25" s="2">
        <f t="shared" si="0"/>
        <v>115.00000000000003</v>
      </c>
      <c r="C25" s="2">
        <f t="shared" si="2"/>
        <v>-725.59590115182039</v>
      </c>
      <c r="D25" s="2">
        <f t="shared" si="3"/>
        <v>49.177398639619184</v>
      </c>
      <c r="E25" s="6">
        <f t="shared" si="4"/>
        <v>5.1241553432060787</v>
      </c>
      <c r="F25" s="2">
        <f t="shared" si="5"/>
        <v>16.589908011660405</v>
      </c>
      <c r="G25" s="2">
        <f t="shared" si="6"/>
        <v>0.11071118769819055</v>
      </c>
      <c r="H25" s="2">
        <f t="shared" si="7"/>
        <v>0.65705567946329202</v>
      </c>
    </row>
    <row r="26" spans="1:8">
      <c r="A26" s="2">
        <f t="shared" si="1"/>
        <v>0.24000000000000007</v>
      </c>
      <c r="B26" s="2">
        <f t="shared" si="0"/>
        <v>120.00000000000004</v>
      </c>
      <c r="C26" s="2">
        <f t="shared" si="2"/>
        <v>618.6668918124044</v>
      </c>
      <c r="D26" s="2">
        <f t="shared" si="3"/>
        <v>55.364067557743226</v>
      </c>
      <c r="E26" s="6">
        <f t="shared" si="4"/>
        <v>-6.4457162155348948</v>
      </c>
      <c r="F26" s="2">
        <f t="shared" si="5"/>
        <v>16.525450849505056</v>
      </c>
      <c r="G26" s="2">
        <f t="shared" si="6"/>
        <v>-5.0691154257023197E-3</v>
      </c>
      <c r="H26" s="2">
        <f t="shared" si="7"/>
        <v>-8.2700329257023156E-2</v>
      </c>
    </row>
    <row r="27" spans="1:8">
      <c r="A27" s="2">
        <f t="shared" si="1"/>
        <v>0.25000000000000006</v>
      </c>
      <c r="B27" s="2">
        <f t="shared" si="0"/>
        <v>125.00000000000003</v>
      </c>
      <c r="C27" s="2">
        <f t="shared" si="2"/>
        <v>-233.53941572355194</v>
      </c>
      <c r="D27" s="2">
        <f t="shared" si="3"/>
        <v>53.028673400507707</v>
      </c>
      <c r="E27" s="6">
        <f t="shared" si="4"/>
        <v>0.81129023001139722</v>
      </c>
      <c r="F27" s="2">
        <f t="shared" si="5"/>
        <v>16.533563751805168</v>
      </c>
      <c r="G27" s="2">
        <f t="shared" si="6"/>
        <v>3.7799577939427675E-2</v>
      </c>
      <c r="H27" s="2">
        <f t="shared" si="7"/>
        <v>0.38004807119305883</v>
      </c>
    </row>
    <row r="28" spans="1:8">
      <c r="A28" s="2">
        <f t="shared" si="1"/>
        <v>0.26000000000000006</v>
      </c>
      <c r="B28" s="2">
        <f t="shared" si="0"/>
        <v>130.00000000000003</v>
      </c>
      <c r="C28" s="2">
        <f t="shared" si="2"/>
        <v>290.52057303601134</v>
      </c>
      <c r="D28" s="2">
        <f t="shared" si="3"/>
        <v>55.933879130867822</v>
      </c>
      <c r="E28" s="6">
        <f t="shared" si="4"/>
        <v>-3.7282715784039073</v>
      </c>
      <c r="F28" s="2">
        <f t="shared" si="5"/>
        <v>16.496281036021131</v>
      </c>
      <c r="G28" s="2">
        <f t="shared" si="6"/>
        <v>-1.7208891059707909E-2</v>
      </c>
      <c r="H28" s="2">
        <f t="shared" si="7"/>
        <v>-0.33866778744216658</v>
      </c>
    </row>
    <row r="29" spans="1:8">
      <c r="A29" s="2">
        <f t="shared" si="1"/>
        <v>0.27000000000000007</v>
      </c>
      <c r="B29" s="2">
        <f t="shared" si="0"/>
        <v>135.00000000000003</v>
      </c>
      <c r="C29" s="2">
        <f t="shared" si="2"/>
        <v>-537.60528272755971</v>
      </c>
      <c r="D29" s="2">
        <f t="shared" si="3"/>
        <v>50.557826303592222</v>
      </c>
      <c r="E29" s="6">
        <f t="shared" si="4"/>
        <v>3.3223309948076545</v>
      </c>
      <c r="F29" s="2">
        <f t="shared" si="5"/>
        <v>16.529504345969208</v>
      </c>
      <c r="G29" s="2">
        <f t="shared" si="6"/>
        <v>8.2407580190007934E-2</v>
      </c>
      <c r="H29" s="2">
        <f t="shared" si="7"/>
        <v>0.58411971947732932</v>
      </c>
    </row>
    <row r="30" spans="1:8">
      <c r="A30" s="2">
        <f t="shared" si="1"/>
        <v>0.28000000000000008</v>
      </c>
      <c r="B30" s="2">
        <f t="shared" si="0"/>
        <v>140.00000000000003</v>
      </c>
      <c r="C30" s="2">
        <f t="shared" si="2"/>
        <v>512.96946338624787</v>
      </c>
      <c r="D30" s="2">
        <f t="shared" si="3"/>
        <v>55.6875209374547</v>
      </c>
      <c r="E30" s="6">
        <f t="shared" si="4"/>
        <v>-5.7302144480726014</v>
      </c>
      <c r="F30" s="2">
        <f t="shared" si="5"/>
        <v>16.472202201488482</v>
      </c>
      <c r="G30" s="2">
        <f t="shared" si="6"/>
        <v>-1.4209033915743019E-2</v>
      </c>
      <c r="H30" s="2">
        <f t="shared" si="7"/>
        <v>-0.26613576197741606</v>
      </c>
    </row>
    <row r="31" spans="1:8">
      <c r="A31" s="2">
        <f t="shared" si="1"/>
        <v>0.29000000000000009</v>
      </c>
      <c r="B31" s="2">
        <f t="shared" si="0"/>
        <v>145.00000000000006</v>
      </c>
      <c r="C31" s="2">
        <f t="shared" si="2"/>
        <v>-465.70349069426391</v>
      </c>
      <c r="D31" s="2">
        <f t="shared" si="3"/>
        <v>51.030486030512058</v>
      </c>
      <c r="E31" s="6">
        <f t="shared" si="4"/>
        <v>2.6107918249984516</v>
      </c>
      <c r="F31" s="2">
        <f t="shared" si="5"/>
        <v>16.498310119738466</v>
      </c>
      <c r="G31" s="2">
        <f t="shared" si="6"/>
        <v>7.2077946283852556E-2</v>
      </c>
      <c r="H31" s="2">
        <f t="shared" si="7"/>
        <v>0.54908479109778663</v>
      </c>
    </row>
    <row r="32" spans="1:8">
      <c r="A32" s="2">
        <f t="shared" si="1"/>
        <v>0.3000000000000001</v>
      </c>
      <c r="B32" s="2">
        <f t="shared" si="0"/>
        <v>150.00000000000006</v>
      </c>
      <c r="C32" s="2">
        <f t="shared" si="2"/>
        <v>461.76087674475014</v>
      </c>
      <c r="D32" s="2">
        <f t="shared" si="3"/>
        <v>55.648094797959558</v>
      </c>
      <c r="E32" s="6">
        <f t="shared" si="4"/>
        <v>-5.3865218006692874</v>
      </c>
      <c r="F32" s="2">
        <f t="shared" si="5"/>
        <v>16.444444901731774</v>
      </c>
      <c r="G32" s="2">
        <f t="shared" si="6"/>
        <v>-1.5201701191492667E-2</v>
      </c>
      <c r="H32" s="2">
        <f t="shared" si="7"/>
        <v>-0.28935471018286191</v>
      </c>
    </row>
    <row r="33" spans="1:8">
      <c r="A33" s="2">
        <f t="shared" si="1"/>
        <v>0.31000000000000011</v>
      </c>
      <c r="B33" s="2">
        <f t="shared" si="0"/>
        <v>155.00000000000006</v>
      </c>
      <c r="C33" s="2">
        <f t="shared" si="2"/>
        <v>-503.38868802650774</v>
      </c>
      <c r="D33" s="2">
        <f t="shared" si="3"/>
        <v>50.614207917694479</v>
      </c>
      <c r="E33" s="6">
        <f t="shared" si="4"/>
        <v>2.8385697068938756</v>
      </c>
      <c r="F33" s="2">
        <f t="shared" si="5"/>
        <v>16.472830598800712</v>
      </c>
      <c r="G33" s="2">
        <f t="shared" si="6"/>
        <v>7.8223849614903584E-2</v>
      </c>
      <c r="H33" s="2">
        <f t="shared" si="7"/>
        <v>0.57058619800573318</v>
      </c>
    </row>
    <row r="34" spans="1:8">
      <c r="A34" s="2">
        <f t="shared" si="1"/>
        <v>0.32000000000000012</v>
      </c>
      <c r="B34" s="2">
        <f t="shared" ref="B34:B65" si="8">$K$3*A34</f>
        <v>160.00000000000006</v>
      </c>
      <c r="C34" s="2">
        <f t="shared" si="2"/>
        <v>475.25812583978382</v>
      </c>
      <c r="D34" s="2">
        <f t="shared" si="3"/>
        <v>55.366789176092318</v>
      </c>
      <c r="E34" s="6">
        <f t="shared" si="4"/>
        <v>-5.5974506024362425</v>
      </c>
      <c r="F34" s="2">
        <f t="shared" si="5"/>
        <v>16.416856092776349</v>
      </c>
      <c r="G34" s="2">
        <f t="shared" si="6"/>
        <v>-1.1767214073122645E-2</v>
      </c>
      <c r="H34" s="2">
        <f t="shared" si="7"/>
        <v>-0.21204468534253718</v>
      </c>
    </row>
    <row r="35" spans="1:8">
      <c r="A35" s="2">
        <f t="shared" ref="A35:A66" si="9">A34+$K$2</f>
        <v>0.33000000000000013</v>
      </c>
      <c r="B35" s="2">
        <f t="shared" si="8"/>
        <v>165.00000000000006</v>
      </c>
      <c r="C35" s="2">
        <f t="shared" ref="C35:C66" si="10">(1/$K$10)*(B35*(-1)+H34*$K$12*$K$11*$K$4)</f>
        <v>-426.0184757078672</v>
      </c>
      <c r="D35" s="2">
        <f t="shared" ref="D35:D66" si="11">D34+C35*$K$2</f>
        <v>51.106604419013649</v>
      </c>
      <c r="E35" s="6">
        <f t="shared" ref="E35:E66" si="12">H34*(-1)*$K$11</f>
        <v>2.0801583632102898</v>
      </c>
      <c r="F35" s="2">
        <f t="shared" ref="F35:F66" si="13">F34+E35*$K$2</f>
        <v>16.437657676408453</v>
      </c>
      <c r="G35" s="2">
        <f t="shared" ref="G35:G66" si="14">1-(D35*$K$4/F35)</f>
        <v>6.7264836175000786E-2</v>
      </c>
      <c r="H35" s="2">
        <f t="shared" ref="H35:H66" si="15">($K$13*G35)/($K$7*G35*G35+$K$8*G35+$K$9)</f>
        <v>0.53075796423585597</v>
      </c>
    </row>
    <row r="36" spans="1:8">
      <c r="A36" s="2">
        <f t="shared" si="9"/>
        <v>0.34000000000000014</v>
      </c>
      <c r="B36" s="2">
        <f t="shared" si="8"/>
        <v>170.00000000000006</v>
      </c>
      <c r="C36" s="2">
        <f t="shared" si="10"/>
        <v>418.56360117904825</v>
      </c>
      <c r="D36" s="2">
        <f t="shared" si="11"/>
        <v>55.292240430804135</v>
      </c>
      <c r="E36" s="6">
        <f t="shared" si="12"/>
        <v>-5.206735629153747</v>
      </c>
      <c r="F36" s="2">
        <f t="shared" si="13"/>
        <v>16.385590320116915</v>
      </c>
      <c r="G36" s="2">
        <f t="shared" si="14"/>
        <v>-1.2332897697083567E-2</v>
      </c>
      <c r="H36" s="2">
        <f t="shared" si="15"/>
        <v>-0.22420954973353302</v>
      </c>
    </row>
    <row r="37" spans="1:8">
      <c r="A37" s="2">
        <f t="shared" si="9"/>
        <v>0.35000000000000014</v>
      </c>
      <c r="B37" s="2">
        <f t="shared" si="8"/>
        <v>175.00000000000009</v>
      </c>
      <c r="C37" s="2">
        <f t="shared" si="10"/>
        <v>-451.05227411447311</v>
      </c>
      <c r="D37" s="2">
        <f t="shared" si="11"/>
        <v>50.781717689659402</v>
      </c>
      <c r="E37" s="6">
        <f t="shared" si="12"/>
        <v>2.1994956828859591</v>
      </c>
      <c r="F37" s="2">
        <f t="shared" si="13"/>
        <v>16.407585276945774</v>
      </c>
      <c r="G37" s="2">
        <f t="shared" si="14"/>
        <v>7.149558879308282E-2</v>
      </c>
      <c r="H37" s="2">
        <f t="shared" si="15"/>
        <v>0.54694002211392045</v>
      </c>
    </row>
    <row r="38" spans="1:8">
      <c r="A38" s="2">
        <f t="shared" si="9"/>
        <v>0.36000000000000015</v>
      </c>
      <c r="B38" s="2">
        <f t="shared" si="8"/>
        <v>180.00000000000009</v>
      </c>
      <c r="C38" s="2">
        <f t="shared" si="10"/>
        <v>425.97285530938194</v>
      </c>
      <c r="D38" s="2">
        <f t="shared" si="11"/>
        <v>55.041446242753224</v>
      </c>
      <c r="E38" s="6">
        <f t="shared" si="12"/>
        <v>-5.3654816169375597</v>
      </c>
      <c r="F38" s="2">
        <f t="shared" si="13"/>
        <v>16.353930460776397</v>
      </c>
      <c r="G38" s="2">
        <f t="shared" si="14"/>
        <v>-9.6920683642214289E-3</v>
      </c>
      <c r="H38" s="2">
        <f t="shared" si="15"/>
        <v>-0.1691857773080814</v>
      </c>
    </row>
    <row r="39" spans="1:8">
      <c r="A39" s="2">
        <f t="shared" si="9"/>
        <v>0.37000000000000016</v>
      </c>
      <c r="B39" s="2">
        <f t="shared" si="8"/>
        <v>185.00000000000009</v>
      </c>
      <c r="C39" s="2">
        <f t="shared" si="10"/>
        <v>-399.18867768465481</v>
      </c>
      <c r="D39" s="2">
        <f t="shared" si="11"/>
        <v>51.049559465906675</v>
      </c>
      <c r="E39" s="6">
        <f t="shared" si="12"/>
        <v>1.6597124753922787</v>
      </c>
      <c r="F39" s="2">
        <f t="shared" si="13"/>
        <v>16.370527585530319</v>
      </c>
      <c r="G39" s="2">
        <f t="shared" si="14"/>
        <v>6.4485383274476726E-2</v>
      </c>
      <c r="H39" s="2">
        <f t="shared" si="15"/>
        <v>0.51952140655634393</v>
      </c>
    </row>
    <row r="40" spans="1:8">
      <c r="A40" s="2">
        <f t="shared" si="9"/>
        <v>0.38000000000000017</v>
      </c>
      <c r="B40" s="2">
        <f t="shared" si="8"/>
        <v>190.00000000000009</v>
      </c>
      <c r="C40" s="2">
        <f t="shared" si="10"/>
        <v>383.48113869262448</v>
      </c>
      <c r="D40" s="2">
        <f t="shared" si="11"/>
        <v>54.884370852832923</v>
      </c>
      <c r="E40" s="6">
        <f t="shared" si="12"/>
        <v>-5.0965049983177346</v>
      </c>
      <c r="F40" s="2">
        <f t="shared" si="13"/>
        <v>16.319562535547142</v>
      </c>
      <c r="G40" s="2">
        <f t="shared" si="14"/>
        <v>-8.9309207881806962E-3</v>
      </c>
      <c r="H40" s="2">
        <f t="shared" si="15"/>
        <v>-0.15412733988160277</v>
      </c>
    </row>
    <row r="41" spans="1:8">
      <c r="A41" s="2">
        <f t="shared" si="9"/>
        <v>0.39000000000000018</v>
      </c>
      <c r="B41" s="2">
        <f t="shared" si="8"/>
        <v>195.00000000000009</v>
      </c>
      <c r="C41" s="2">
        <f t="shared" si="10"/>
        <v>-393.06540716116109</v>
      </c>
      <c r="D41" s="2">
        <f t="shared" si="11"/>
        <v>50.95371678122131</v>
      </c>
      <c r="E41" s="6">
        <f t="shared" si="12"/>
        <v>1.5119892042385232</v>
      </c>
      <c r="F41" s="2">
        <f t="shared" si="13"/>
        <v>16.334682427589527</v>
      </c>
      <c r="G41" s="2">
        <f t="shared" si="14"/>
        <v>6.4192701503157923E-2</v>
      </c>
      <c r="H41" s="2">
        <f t="shared" si="15"/>
        <v>0.51830878688372295</v>
      </c>
    </row>
    <row r="42" spans="1:8">
      <c r="A42" s="2">
        <f t="shared" si="9"/>
        <v>0.40000000000000019</v>
      </c>
      <c r="B42" s="2">
        <f t="shared" si="8"/>
        <v>200.00000000000009</v>
      </c>
      <c r="C42" s="2">
        <f t="shared" si="10"/>
        <v>370.98218436619862</v>
      </c>
      <c r="D42" s="2">
        <f t="shared" si="11"/>
        <v>54.663538624883294</v>
      </c>
      <c r="E42" s="6">
        <f t="shared" si="12"/>
        <v>-5.0846091993293223</v>
      </c>
      <c r="F42" s="2">
        <f t="shared" si="13"/>
        <v>16.283836335596234</v>
      </c>
      <c r="G42" s="2">
        <f t="shared" si="14"/>
        <v>-7.0760507225728908E-3</v>
      </c>
      <c r="H42" s="2">
        <f t="shared" si="15"/>
        <v>-0.11882086223091015</v>
      </c>
    </row>
    <row r="43" spans="1:8">
      <c r="A43" s="2">
        <f t="shared" si="9"/>
        <v>0.4100000000000002</v>
      </c>
      <c r="B43" s="2">
        <f t="shared" si="8"/>
        <v>205.00000000000009</v>
      </c>
      <c r="C43" s="2">
        <f t="shared" si="10"/>
        <v>-363.76825460105454</v>
      </c>
      <c r="D43" s="2">
        <f t="shared" si="11"/>
        <v>51.025856078872749</v>
      </c>
      <c r="E43" s="6">
        <f t="shared" si="12"/>
        <v>1.1656326584852286</v>
      </c>
      <c r="F43" s="2">
        <f t="shared" si="13"/>
        <v>16.295492662181086</v>
      </c>
      <c r="G43" s="2">
        <f t="shared" si="14"/>
        <v>6.0614051934227198E-2</v>
      </c>
      <c r="H43" s="2">
        <f t="shared" si="15"/>
        <v>0.50300728670907602</v>
      </c>
    </row>
    <row r="44" spans="1:8">
      <c r="A44" s="2">
        <f t="shared" si="9"/>
        <v>0.42000000000000021</v>
      </c>
      <c r="B44" s="2">
        <f t="shared" si="8"/>
        <v>210.00000000000011</v>
      </c>
      <c r="C44" s="2">
        <f t="shared" si="10"/>
        <v>342.35850630520406</v>
      </c>
      <c r="D44" s="2">
        <f t="shared" si="11"/>
        <v>54.449441141924787</v>
      </c>
      <c r="E44" s="6">
        <f t="shared" si="12"/>
        <v>-4.934501482616036</v>
      </c>
      <c r="F44" s="2">
        <f t="shared" si="13"/>
        <v>16.246147647354928</v>
      </c>
      <c r="G44" s="2">
        <f t="shared" si="14"/>
        <v>-5.4588138152829035E-3</v>
      </c>
      <c r="H44" s="2">
        <f t="shared" si="15"/>
        <v>-8.9552933295191955E-2</v>
      </c>
    </row>
    <row r="45" spans="1:8">
      <c r="A45" s="2">
        <f t="shared" si="9"/>
        <v>0.43000000000000022</v>
      </c>
      <c r="B45" s="2">
        <f t="shared" si="8"/>
        <v>215.00000000000011</v>
      </c>
      <c r="C45" s="2">
        <f t="shared" si="10"/>
        <v>-341.38222104523618</v>
      </c>
      <c r="D45" s="2">
        <f t="shared" si="11"/>
        <v>51.035618931472428</v>
      </c>
      <c r="E45" s="6">
        <f t="shared" si="12"/>
        <v>0.87851427562583317</v>
      </c>
      <c r="F45" s="2">
        <f t="shared" si="13"/>
        <v>16.254932790111187</v>
      </c>
      <c r="G45" s="2">
        <f t="shared" si="14"/>
        <v>5.8089880952562289E-2</v>
      </c>
      <c r="H45" s="2">
        <f t="shared" si="15"/>
        <v>0.49166175401891155</v>
      </c>
    </row>
    <row r="46" spans="1:8">
      <c r="A46" s="2">
        <f t="shared" si="9"/>
        <v>0.44000000000000022</v>
      </c>
      <c r="B46" s="2">
        <f t="shared" si="8"/>
        <v>220.00000000000011</v>
      </c>
      <c r="C46" s="2">
        <f t="shared" si="10"/>
        <v>318.26243303019976</v>
      </c>
      <c r="D46" s="2">
        <f t="shared" si="11"/>
        <v>54.218243261774425</v>
      </c>
      <c r="E46" s="6">
        <f t="shared" si="12"/>
        <v>-4.8232018069255229</v>
      </c>
      <c r="F46" s="2">
        <f t="shared" si="13"/>
        <v>16.20670077204193</v>
      </c>
      <c r="G46" s="2">
        <f t="shared" si="14"/>
        <v>-3.6264139948696261E-3</v>
      </c>
      <c r="H46" s="2">
        <f t="shared" si="15"/>
        <v>-5.7976067829396793E-2</v>
      </c>
    </row>
    <row r="47" spans="1:8">
      <c r="A47" s="2">
        <f t="shared" si="9"/>
        <v>0.45000000000000023</v>
      </c>
      <c r="B47" s="2">
        <f t="shared" si="8"/>
        <v>225.00000000000011</v>
      </c>
      <c r="C47" s="2">
        <f t="shared" si="10"/>
        <v>-316.35360963074481</v>
      </c>
      <c r="D47" s="2">
        <f t="shared" si="11"/>
        <v>51.054707165466979</v>
      </c>
      <c r="E47" s="6">
        <f t="shared" si="12"/>
        <v>0.56874522540638262</v>
      </c>
      <c r="F47" s="2">
        <f t="shared" si="13"/>
        <v>16.212388224295996</v>
      </c>
      <c r="G47" s="2">
        <f t="shared" si="14"/>
        <v>5.5264903742755611E-2</v>
      </c>
      <c r="H47" s="2">
        <f t="shared" si="15"/>
        <v>0.4783854341469102</v>
      </c>
    </row>
    <row r="48" spans="1:8">
      <c r="A48" s="2">
        <f t="shared" si="9"/>
        <v>0.46000000000000024</v>
      </c>
      <c r="B48" s="2">
        <f t="shared" si="8"/>
        <v>230.00000000000011</v>
      </c>
      <c r="C48" s="2">
        <f t="shared" si="10"/>
        <v>291.95657382558301</v>
      </c>
      <c r="D48" s="2">
        <f t="shared" si="11"/>
        <v>53.974272903722806</v>
      </c>
      <c r="E48" s="6">
        <f t="shared" si="12"/>
        <v>-4.6929611089811889</v>
      </c>
      <c r="F48" s="2">
        <f t="shared" si="13"/>
        <v>16.165458613206184</v>
      </c>
      <c r="G48" s="2">
        <f t="shared" si="14"/>
        <v>-1.65929458312708E-3</v>
      </c>
      <c r="H48" s="2">
        <f t="shared" si="15"/>
        <v>-2.5819595496357928E-2</v>
      </c>
    </row>
    <row r="49" spans="1:8">
      <c r="A49" s="2">
        <f t="shared" si="9"/>
        <v>0.47000000000000025</v>
      </c>
      <c r="B49" s="2">
        <f t="shared" si="8"/>
        <v>235.00000000000011</v>
      </c>
      <c r="C49" s="2">
        <f t="shared" si="10"/>
        <v>-290.6616381566929</v>
      </c>
      <c r="D49" s="2">
        <f t="shared" si="11"/>
        <v>51.067656522155879</v>
      </c>
      <c r="E49" s="6">
        <f t="shared" si="12"/>
        <v>0.25329023181927129</v>
      </c>
      <c r="F49" s="2">
        <f t="shared" si="13"/>
        <v>16.167991515524378</v>
      </c>
      <c r="G49" s="2">
        <f t="shared" si="14"/>
        <v>5.2430418340068119E-2</v>
      </c>
      <c r="H49" s="2">
        <f t="shared" si="15"/>
        <v>0.46441133273387442</v>
      </c>
    </row>
    <row r="50" spans="1:8">
      <c r="A50" s="2">
        <f t="shared" si="9"/>
        <v>0.48000000000000026</v>
      </c>
      <c r="B50" s="2">
        <f t="shared" si="8"/>
        <v>240.00000000000014</v>
      </c>
      <c r="C50" s="2">
        <f t="shared" si="10"/>
        <v>264.85210364725248</v>
      </c>
      <c r="D50" s="2">
        <f t="shared" si="11"/>
        <v>53.716177558628402</v>
      </c>
      <c r="E50" s="6">
        <f t="shared" si="12"/>
        <v>-4.5558751741193086</v>
      </c>
      <c r="F50" s="2">
        <f t="shared" si="13"/>
        <v>16.122432763783184</v>
      </c>
      <c r="G50" s="2">
        <f t="shared" si="14"/>
        <v>4.7012112289235297E-4</v>
      </c>
      <c r="H50" s="2">
        <f t="shared" si="15"/>
        <v>7.1095377000782245E-3</v>
      </c>
    </row>
    <row r="51" spans="1:8">
      <c r="A51" s="2">
        <f t="shared" si="9"/>
        <v>0.49000000000000027</v>
      </c>
      <c r="B51" s="2">
        <f t="shared" si="8"/>
        <v>245.00000000000014</v>
      </c>
      <c r="C51" s="2">
        <f t="shared" si="10"/>
        <v>-264.08535632448286</v>
      </c>
      <c r="D51" s="2">
        <f t="shared" si="11"/>
        <v>51.07532399538357</v>
      </c>
      <c r="E51" s="6">
        <f t="shared" si="12"/>
        <v>-6.9744564837767392E-2</v>
      </c>
      <c r="F51" s="2">
        <f t="shared" si="13"/>
        <v>16.121735318134807</v>
      </c>
      <c r="G51" s="2">
        <f t="shared" si="14"/>
        <v>4.9568988930168811E-2</v>
      </c>
      <c r="H51" s="2">
        <f t="shared" si="15"/>
        <v>0.44959634588069469</v>
      </c>
    </row>
    <row r="52" spans="1:8">
      <c r="A52" s="2">
        <f t="shared" si="9"/>
        <v>0.50000000000000022</v>
      </c>
      <c r="B52" s="2">
        <f t="shared" si="8"/>
        <v>250.00000000000011</v>
      </c>
      <c r="C52" s="2">
        <f t="shared" si="10"/>
        <v>236.78524008267712</v>
      </c>
      <c r="D52" s="2">
        <f t="shared" si="11"/>
        <v>53.44317639621034</v>
      </c>
      <c r="E52" s="6">
        <f t="shared" si="12"/>
        <v>-4.4105401530896149</v>
      </c>
      <c r="F52" s="2">
        <f t="shared" si="13"/>
        <v>16.077629916603911</v>
      </c>
      <c r="G52" s="2">
        <f t="shared" si="14"/>
        <v>2.7788298382629417E-3</v>
      </c>
      <c r="H52" s="2">
        <f t="shared" si="15"/>
        <v>4.0776665527560145E-2</v>
      </c>
    </row>
    <row r="53" spans="1:8">
      <c r="A53" s="2">
        <f t="shared" si="9"/>
        <v>0.51000000000000023</v>
      </c>
      <c r="B53" s="2">
        <f t="shared" si="8"/>
        <v>255.00000000000011</v>
      </c>
      <c r="C53" s="2">
        <f t="shared" si="10"/>
        <v>-236.66443963704089</v>
      </c>
      <c r="D53" s="2">
        <f t="shared" si="11"/>
        <v>51.076531999839929</v>
      </c>
      <c r="E53" s="6">
        <f t="shared" si="12"/>
        <v>-0.40001908882536502</v>
      </c>
      <c r="F53" s="2">
        <f t="shared" si="13"/>
        <v>16.073629725715659</v>
      </c>
      <c r="G53" s="2">
        <f t="shared" si="14"/>
        <v>4.6701967046230308E-2</v>
      </c>
      <c r="H53" s="2">
        <f t="shared" si="15"/>
        <v>0.43398975750507118</v>
      </c>
    </row>
    <row r="54" spans="1:8">
      <c r="A54" s="2">
        <f t="shared" si="9"/>
        <v>0.52000000000000024</v>
      </c>
      <c r="B54" s="2">
        <f t="shared" si="8"/>
        <v>260.00000000000011</v>
      </c>
      <c r="C54" s="2">
        <f t="shared" si="10"/>
        <v>207.81238857566501</v>
      </c>
      <c r="D54" s="2">
        <f t="shared" si="11"/>
        <v>53.154655885596583</v>
      </c>
      <c r="E54" s="6">
        <f t="shared" si="12"/>
        <v>-4.2574395211247484</v>
      </c>
      <c r="F54" s="2">
        <f t="shared" si="13"/>
        <v>16.031055330504412</v>
      </c>
      <c r="G54" s="2">
        <f t="shared" si="14"/>
        <v>5.2809102757163107E-3</v>
      </c>
      <c r="H54" s="2">
        <f t="shared" si="15"/>
        <v>7.5071648650897091E-2</v>
      </c>
    </row>
    <row r="55" spans="1:8">
      <c r="A55" s="2">
        <f t="shared" si="9"/>
        <v>0.53000000000000025</v>
      </c>
      <c r="B55" s="2">
        <f t="shared" si="8"/>
        <v>265.00000000000011</v>
      </c>
      <c r="C55" s="2">
        <f t="shared" si="10"/>
        <v>-208.52494256349286</v>
      </c>
      <c r="D55" s="2">
        <f t="shared" si="11"/>
        <v>51.069406459961655</v>
      </c>
      <c r="E55" s="6">
        <f t="shared" si="12"/>
        <v>-0.73645287326530051</v>
      </c>
      <c r="F55" s="2">
        <f t="shared" si="13"/>
        <v>16.02369080177176</v>
      </c>
      <c r="G55" s="2">
        <f t="shared" si="14"/>
        <v>4.3864355127568144E-2</v>
      </c>
      <c r="H55" s="2">
        <f t="shared" si="15"/>
        <v>0.41773859171838262</v>
      </c>
    </row>
    <row r="56" spans="1:8">
      <c r="A56" s="2">
        <f t="shared" si="9"/>
        <v>0.54000000000000026</v>
      </c>
      <c r="B56" s="2">
        <f t="shared" si="8"/>
        <v>270.00000000000011</v>
      </c>
      <c r="C56" s="2">
        <f t="shared" si="10"/>
        <v>178.10181822168886</v>
      </c>
      <c r="D56" s="2">
        <f t="shared" si="11"/>
        <v>52.850424642178545</v>
      </c>
      <c r="E56" s="6">
        <f t="shared" si="12"/>
        <v>-4.0980155847573334</v>
      </c>
      <c r="F56" s="2">
        <f t="shared" si="13"/>
        <v>15.982710645924186</v>
      </c>
      <c r="G56" s="2">
        <f t="shared" si="14"/>
        <v>7.9825791817834668E-3</v>
      </c>
      <c r="H56" s="2">
        <f t="shared" si="15"/>
        <v>0.10976468898449948</v>
      </c>
    </row>
    <row r="57" spans="1:8">
      <c r="A57" s="2">
        <f t="shared" si="9"/>
        <v>0.55000000000000027</v>
      </c>
      <c r="B57" s="2">
        <f t="shared" si="8"/>
        <v>275.00000000000011</v>
      </c>
      <c r="C57" s="2">
        <f t="shared" si="10"/>
        <v>-179.92986901279602</v>
      </c>
      <c r="D57" s="2">
        <f t="shared" si="11"/>
        <v>51.051125952050583</v>
      </c>
      <c r="E57" s="6">
        <f t="shared" si="12"/>
        <v>-1.07679159893794</v>
      </c>
      <c r="F57" s="2">
        <f t="shared" si="13"/>
        <v>15.971942729934806</v>
      </c>
      <c r="G57" s="2">
        <f t="shared" si="14"/>
        <v>4.1109898490245378E-2</v>
      </c>
      <c r="H57" s="2">
        <f t="shared" si="15"/>
        <v>0.40114348609409001</v>
      </c>
    </row>
    <row r="58" spans="1:8">
      <c r="A58" s="2">
        <f t="shared" si="9"/>
        <v>0.56000000000000028</v>
      </c>
      <c r="B58" s="2">
        <f t="shared" si="8"/>
        <v>280.00000000000011</v>
      </c>
      <c r="C58" s="2">
        <f t="shared" si="10"/>
        <v>147.99760872357481</v>
      </c>
      <c r="D58" s="2">
        <f t="shared" si="11"/>
        <v>52.531102039286331</v>
      </c>
      <c r="E58" s="6">
        <f t="shared" si="12"/>
        <v>-3.9352175985830233</v>
      </c>
      <c r="F58" s="2">
        <f t="shared" si="13"/>
        <v>15.932590553948977</v>
      </c>
      <c r="G58" s="2">
        <f t="shared" si="14"/>
        <v>1.0874561897288859E-2</v>
      </c>
      <c r="H58" s="2">
        <f t="shared" si="15"/>
        <v>0.14445575013067255</v>
      </c>
    </row>
    <row r="59" spans="1:8">
      <c r="A59" s="2">
        <f t="shared" si="9"/>
        <v>0.57000000000000028</v>
      </c>
      <c r="B59" s="2">
        <f t="shared" si="8"/>
        <v>285.00000000000011</v>
      </c>
      <c r="C59" s="2">
        <f t="shared" si="10"/>
        <v>-151.33706064211208</v>
      </c>
      <c r="D59" s="2">
        <f t="shared" si="11"/>
        <v>51.017731432865212</v>
      </c>
      <c r="E59" s="6">
        <f t="shared" si="12"/>
        <v>-1.4171109087818978</v>
      </c>
      <c r="F59" s="2">
        <f t="shared" si="13"/>
        <v>15.918419444861158</v>
      </c>
      <c r="G59" s="2">
        <f t="shared" si="14"/>
        <v>3.851513129964157E-2</v>
      </c>
      <c r="H59" s="2">
        <f t="shared" si="15"/>
        <v>0.38471939182550691</v>
      </c>
    </row>
    <row r="60" spans="1:8">
      <c r="A60" s="2">
        <f t="shared" si="9"/>
        <v>0.58000000000000029</v>
      </c>
      <c r="B60" s="2">
        <f t="shared" si="8"/>
        <v>290.00000000000017</v>
      </c>
      <c r="C60" s="2">
        <f t="shared" si="10"/>
        <v>118.08912172207026</v>
      </c>
      <c r="D60" s="2">
        <f t="shared" si="11"/>
        <v>52.198622650085916</v>
      </c>
      <c r="E60" s="6">
        <f t="shared" si="12"/>
        <v>-3.7740972338082228</v>
      </c>
      <c r="F60" s="2">
        <f t="shared" si="13"/>
        <v>15.880678472523076</v>
      </c>
      <c r="G60" s="2">
        <f t="shared" si="14"/>
        <v>1.3922054897077429E-2</v>
      </c>
      <c r="H60" s="2">
        <f t="shared" si="15"/>
        <v>0.17853174693568455</v>
      </c>
    </row>
    <row r="61" spans="1:8">
      <c r="A61" s="2">
        <f t="shared" si="9"/>
        <v>0.5900000000000003</v>
      </c>
      <c r="B61" s="2">
        <f t="shared" si="8"/>
        <v>295.00000000000017</v>
      </c>
      <c r="C61" s="2">
        <f t="shared" si="10"/>
        <v>-123.448193409887</v>
      </c>
      <c r="D61" s="2">
        <f t="shared" si="11"/>
        <v>50.964140715987043</v>
      </c>
      <c r="E61" s="6">
        <f t="shared" si="12"/>
        <v>-1.7513964374390656</v>
      </c>
      <c r="F61" s="2">
        <f t="shared" si="13"/>
        <v>15.863164508148685</v>
      </c>
      <c r="G61" s="2">
        <f t="shared" si="14"/>
        <v>3.6179558817394764E-2</v>
      </c>
      <c r="H61" s="2">
        <f t="shared" si="15"/>
        <v>0.3692353939970327</v>
      </c>
    </row>
    <row r="62" spans="1:8">
      <c r="A62" s="2">
        <f t="shared" si="9"/>
        <v>0.60000000000000031</v>
      </c>
      <c r="B62" s="2">
        <f t="shared" si="8"/>
        <v>300.00000000000017</v>
      </c>
      <c r="C62" s="2">
        <f t="shared" si="10"/>
        <v>89.256575096270396</v>
      </c>
      <c r="D62" s="2">
        <f t="shared" si="11"/>
        <v>51.856706466949746</v>
      </c>
      <c r="E62" s="6">
        <f t="shared" si="12"/>
        <v>-3.622199215110891</v>
      </c>
      <c r="F62" s="2">
        <f t="shared" si="13"/>
        <v>15.826942515997576</v>
      </c>
      <c r="G62" s="2">
        <f t="shared" si="14"/>
        <v>1.7055130871917457E-2</v>
      </c>
      <c r="H62" s="2">
        <f t="shared" si="15"/>
        <v>0.21116339942417603</v>
      </c>
    </row>
    <row r="63" spans="1:8">
      <c r="A63" s="2">
        <f t="shared" si="9"/>
        <v>0.61000000000000032</v>
      </c>
      <c r="B63" s="2">
        <f t="shared" si="8"/>
        <v>305.00000000000017</v>
      </c>
      <c r="C63" s="2">
        <f t="shared" si="10"/>
        <v>-97.212378247919602</v>
      </c>
      <c r="D63" s="2">
        <f t="shared" si="11"/>
        <v>50.884582684470551</v>
      </c>
      <c r="E63" s="6">
        <f t="shared" si="12"/>
        <v>-2.0715129483511672</v>
      </c>
      <c r="F63" s="2">
        <f t="shared" si="13"/>
        <v>15.806227386514065</v>
      </c>
      <c r="G63" s="2">
        <f t="shared" si="14"/>
        <v>3.4217689518648786E-2</v>
      </c>
      <c r="H63" s="2">
        <f t="shared" si="15"/>
        <v>0.35568448726135038</v>
      </c>
    </row>
    <row r="64" spans="1:8">
      <c r="A64" s="2">
        <f t="shared" si="9"/>
        <v>0.62000000000000033</v>
      </c>
      <c r="B64" s="2">
        <f t="shared" si="8"/>
        <v>310.00000000000017</v>
      </c>
      <c r="C64" s="2">
        <f t="shared" si="10"/>
        <v>62.636451226170877</v>
      </c>
      <c r="D64" s="2">
        <f t="shared" si="11"/>
        <v>51.510947196732261</v>
      </c>
      <c r="E64" s="6">
        <f t="shared" si="12"/>
        <v>-3.4892648200338474</v>
      </c>
      <c r="F64" s="2">
        <f t="shared" si="13"/>
        <v>15.771334738313726</v>
      </c>
      <c r="G64" s="2">
        <f t="shared" si="14"/>
        <v>2.0166370479817397E-2</v>
      </c>
      <c r="H64" s="2">
        <f t="shared" si="15"/>
        <v>0.24138579150774633</v>
      </c>
    </row>
    <row r="65" spans="1:8">
      <c r="A65" s="2">
        <f t="shared" si="9"/>
        <v>0.63000000000000034</v>
      </c>
      <c r="B65" s="2">
        <f t="shared" si="8"/>
        <v>315.00000000000017</v>
      </c>
      <c r="C65" s="2">
        <f t="shared" si="10"/>
        <v>-73.733961619384544</v>
      </c>
      <c r="D65" s="2">
        <f t="shared" si="11"/>
        <v>50.773607580538417</v>
      </c>
      <c r="E65" s="6">
        <f t="shared" si="12"/>
        <v>-2.3679946146909918</v>
      </c>
      <c r="F65" s="2">
        <f t="shared" si="13"/>
        <v>15.747654792166816</v>
      </c>
      <c r="G65" s="2">
        <f t="shared" si="14"/>
        <v>3.2739638048311037E-2</v>
      </c>
      <c r="H65" s="2">
        <f t="shared" si="15"/>
        <v>0.34512993153090366</v>
      </c>
    </row>
    <row r="66" spans="1:8">
      <c r="A66" s="2">
        <f t="shared" si="9"/>
        <v>0.64000000000000035</v>
      </c>
      <c r="B66" s="2">
        <f t="shared" ref="B66:B97" si="16">$K$3*A66</f>
        <v>320.00000000000017</v>
      </c>
      <c r="C66" s="2">
        <f t="shared" si="10"/>
        <v>39.445651081563447</v>
      </c>
      <c r="D66" s="2">
        <f t="shared" si="11"/>
        <v>51.168064091354054</v>
      </c>
      <c r="E66" s="6">
        <f t="shared" si="12"/>
        <v>-3.3857246283181652</v>
      </c>
      <c r="F66" s="2">
        <f t="shared" si="13"/>
        <v>15.713797545883635</v>
      </c>
      <c r="G66" s="2">
        <f t="shared" si="14"/>
        <v>2.3124793189957416E-2</v>
      </c>
      <c r="H66" s="2">
        <f t="shared" si="15"/>
        <v>0.26829013800027057</v>
      </c>
    </row>
    <row r="67" spans="1:8">
      <c r="A67" s="2">
        <f t="shared" ref="A67:A98" si="17">A66+$K$2</f>
        <v>0.65000000000000036</v>
      </c>
      <c r="B67" s="2">
        <f t="shared" si="16"/>
        <v>325.00000000000017</v>
      </c>
      <c r="C67" s="2">
        <f t="shared" ref="C67:C98" si="18">(1/$K$10)*(B67*(-1)+H66*$K$12*$K$11*$K$4)</f>
        <v>-54.053048169801627</v>
      </c>
      <c r="D67" s="2">
        <f t="shared" ref="D67:D98" si="19">D66+C67*$K$2</f>
        <v>50.627533609656041</v>
      </c>
      <c r="E67" s="6">
        <f t="shared" ref="E67:E98" si="20">H66*(-1)*$K$11</f>
        <v>-2.6319262537826544</v>
      </c>
      <c r="F67" s="2">
        <f t="shared" ref="F67:F98" si="21">F66+E67*$K$2</f>
        <v>15.687478283345808</v>
      </c>
      <c r="G67" s="2">
        <f t="shared" ref="G67:G98" si="22">1-(D67*$K$4/F67)</f>
        <v>3.1822718185304466E-2</v>
      </c>
      <c r="H67" s="2">
        <f t="shared" ref="H67:H98" si="23">($K$13*G67)/($K$7*G67*G67+$K$8*G67+$K$9)</f>
        <v>0.33842721618376165</v>
      </c>
    </row>
    <row r="68" spans="1:8">
      <c r="A68" s="2">
        <f t="shared" si="17"/>
        <v>0.66000000000000036</v>
      </c>
      <c r="B68" s="2">
        <f t="shared" si="16"/>
        <v>330.00000000000017</v>
      </c>
      <c r="C68" s="2">
        <f t="shared" si="18"/>
        <v>20.663282255648344</v>
      </c>
      <c r="D68" s="2">
        <f t="shared" si="19"/>
        <v>50.834166432212527</v>
      </c>
      <c r="E68" s="6">
        <f t="shared" si="20"/>
        <v>-3.3199709907627017</v>
      </c>
      <c r="F68" s="2">
        <f t="shared" si="21"/>
        <v>15.65427857343818</v>
      </c>
      <c r="G68" s="2">
        <f t="shared" si="22"/>
        <v>2.5809470674679869E-2</v>
      </c>
      <c r="H68" s="2">
        <f t="shared" si="23"/>
        <v>0.29128819456751209</v>
      </c>
    </row>
    <row r="69" spans="1:8">
      <c r="A69" s="2">
        <f t="shared" si="17"/>
        <v>0.67000000000000037</v>
      </c>
      <c r="B69" s="2">
        <f t="shared" si="16"/>
        <v>335.00000000000017</v>
      </c>
      <c r="C69" s="2">
        <f t="shared" si="18"/>
        <v>-38.842883539704822</v>
      </c>
      <c r="D69" s="2">
        <f t="shared" si="19"/>
        <v>50.445737596815476</v>
      </c>
      <c r="E69" s="6">
        <f t="shared" si="20"/>
        <v>-2.8575371887072936</v>
      </c>
      <c r="F69" s="2">
        <f t="shared" si="21"/>
        <v>15.625703201551108</v>
      </c>
      <c r="G69" s="2">
        <f t="shared" si="22"/>
        <v>3.1485426041986231E-2</v>
      </c>
      <c r="H69" s="2">
        <f t="shared" si="23"/>
        <v>0.33593097123328147</v>
      </c>
    </row>
    <row r="70" spans="1:8">
      <c r="A70" s="2">
        <f t="shared" si="17"/>
        <v>0.68000000000000038</v>
      </c>
      <c r="B70" s="2">
        <f t="shared" si="16"/>
        <v>340.00000000000017</v>
      </c>
      <c r="C70" s="2">
        <f t="shared" si="18"/>
        <v>6.6952187987127196</v>
      </c>
      <c r="D70" s="2">
        <f t="shared" si="19"/>
        <v>50.512689784802603</v>
      </c>
      <c r="E70" s="6">
        <f t="shared" si="20"/>
        <v>-3.2954828277984913</v>
      </c>
      <c r="F70" s="2">
        <f t="shared" si="21"/>
        <v>15.592748373273123</v>
      </c>
      <c r="G70" s="2">
        <f t="shared" si="22"/>
        <v>2.815035728946369E-2</v>
      </c>
      <c r="H70" s="2">
        <f t="shared" si="23"/>
        <v>0.3103236199082664</v>
      </c>
    </row>
    <row r="71" spans="1:8">
      <c r="A71" s="2">
        <f t="shared" si="17"/>
        <v>0.69000000000000039</v>
      </c>
      <c r="B71" s="2">
        <f t="shared" si="16"/>
        <v>345.00000000000017</v>
      </c>
      <c r="C71" s="2">
        <f t="shared" si="18"/>
        <v>-28.167950348322584</v>
      </c>
      <c r="D71" s="2">
        <f t="shared" si="19"/>
        <v>50.231010281319378</v>
      </c>
      <c r="E71" s="6">
        <f t="shared" si="20"/>
        <v>-3.0442747113000936</v>
      </c>
      <c r="F71" s="2">
        <f t="shared" si="21"/>
        <v>15.562305626160121</v>
      </c>
      <c r="G71" s="2">
        <f t="shared" si="22"/>
        <v>3.1679273856154988E-2</v>
      </c>
      <c r="H71" s="2">
        <f t="shared" si="23"/>
        <v>0.33736764040037021</v>
      </c>
    </row>
    <row r="72" spans="1:8">
      <c r="A72" s="2">
        <f t="shared" si="17"/>
        <v>0.7000000000000004</v>
      </c>
      <c r="B72" s="2">
        <f t="shared" si="16"/>
        <v>350.00000000000023</v>
      </c>
      <c r="C72" s="2">
        <f t="shared" si="18"/>
        <v>-2.7716244506654499</v>
      </c>
      <c r="D72" s="2">
        <f t="shared" si="19"/>
        <v>50.203294036812721</v>
      </c>
      <c r="E72" s="6">
        <f t="shared" si="20"/>
        <v>-3.3095765523276319</v>
      </c>
      <c r="F72" s="2">
        <f t="shared" si="21"/>
        <v>15.529209860636845</v>
      </c>
      <c r="G72" s="2">
        <f t="shared" si="22"/>
        <v>3.0151028532357516E-2</v>
      </c>
      <c r="H72" s="2">
        <f t="shared" si="23"/>
        <v>0.32588994261607229</v>
      </c>
    </row>
    <row r="73" spans="1:8">
      <c r="A73" s="2">
        <f t="shared" si="17"/>
        <v>0.71000000000000041</v>
      </c>
      <c r="B73" s="2">
        <f t="shared" si="16"/>
        <v>355.00000000000023</v>
      </c>
      <c r="C73" s="2">
        <f t="shared" si="18"/>
        <v>-21.463405120349979</v>
      </c>
      <c r="D73" s="2">
        <f t="shared" si="19"/>
        <v>49.988659985609225</v>
      </c>
      <c r="E73" s="6">
        <f t="shared" si="20"/>
        <v>-3.1969803370636694</v>
      </c>
      <c r="F73" s="2">
        <f t="shared" si="21"/>
        <v>15.497240057266209</v>
      </c>
      <c r="G73" s="2">
        <f t="shared" si="22"/>
        <v>3.230524014169267E-2</v>
      </c>
      <c r="H73" s="2">
        <f t="shared" si="23"/>
        <v>0.34196953090451904</v>
      </c>
    </row>
    <row r="74" spans="1:8">
      <c r="A74" s="2">
        <f t="shared" si="17"/>
        <v>0.72000000000000042</v>
      </c>
      <c r="B74" s="2">
        <f t="shared" si="16"/>
        <v>360.00000000000023</v>
      </c>
      <c r="C74" s="2">
        <f t="shared" si="18"/>
        <v>-8.615871879778183</v>
      </c>
      <c r="D74" s="2">
        <f t="shared" si="19"/>
        <v>49.902501266811441</v>
      </c>
      <c r="E74" s="6">
        <f t="shared" si="20"/>
        <v>-3.3547210981733318</v>
      </c>
      <c r="F74" s="2">
        <f t="shared" si="21"/>
        <v>15.463692846284475</v>
      </c>
      <c r="G74" s="2">
        <f t="shared" si="22"/>
        <v>3.1877409305855697E-2</v>
      </c>
      <c r="H74" s="2">
        <f t="shared" si="23"/>
        <v>0.33883041208498049</v>
      </c>
    </row>
    <row r="75" spans="1:8">
      <c r="A75" s="2">
        <f t="shared" si="17"/>
        <v>0.73000000000000043</v>
      </c>
      <c r="B75" s="2">
        <f t="shared" si="16"/>
        <v>365.00000000000023</v>
      </c>
      <c r="C75" s="2">
        <f t="shared" si="18"/>
        <v>-17.764148924295569</v>
      </c>
      <c r="D75" s="2">
        <f t="shared" si="19"/>
        <v>49.724859777568483</v>
      </c>
      <c r="E75" s="6">
        <f t="shared" si="20"/>
        <v>-3.3239263425536589</v>
      </c>
      <c r="F75" s="2">
        <f t="shared" si="21"/>
        <v>15.430453582858938</v>
      </c>
      <c r="G75" s="2">
        <f t="shared" si="22"/>
        <v>3.3245662341271687E-2</v>
      </c>
      <c r="H75" s="2">
        <f t="shared" si="23"/>
        <v>0.34877767949402266</v>
      </c>
    </row>
    <row r="76" spans="1:8">
      <c r="A76" s="2">
        <f t="shared" si="17"/>
        <v>0.74000000000000044</v>
      </c>
      <c r="B76" s="2">
        <f t="shared" si="16"/>
        <v>370.00000000000023</v>
      </c>
      <c r="C76" s="2">
        <f t="shared" si="18"/>
        <v>-11.935056930202375</v>
      </c>
      <c r="D76" s="2">
        <f t="shared" si="19"/>
        <v>49.605509208266461</v>
      </c>
      <c r="E76" s="6">
        <f t="shared" si="20"/>
        <v>-3.4215090358363627</v>
      </c>
      <c r="F76" s="2">
        <f t="shared" si="21"/>
        <v>15.396238492500574</v>
      </c>
      <c r="G76" s="2">
        <f t="shared" si="22"/>
        <v>3.342282144247688E-2</v>
      </c>
      <c r="H76" s="2">
        <f t="shared" si="23"/>
        <v>0.350046255694756</v>
      </c>
    </row>
    <row r="77" spans="1:8">
      <c r="A77" s="2">
        <f t="shared" si="17"/>
        <v>0.75000000000000044</v>
      </c>
      <c r="B77" s="2">
        <f t="shared" si="16"/>
        <v>375.00000000000023</v>
      </c>
      <c r="C77" s="2">
        <f t="shared" si="18"/>
        <v>-16.038727024018662</v>
      </c>
      <c r="D77" s="2">
        <f t="shared" si="19"/>
        <v>49.445121938026276</v>
      </c>
      <c r="E77" s="6">
        <f t="shared" si="20"/>
        <v>-3.4339537683655568</v>
      </c>
      <c r="F77" s="2">
        <f t="shared" si="21"/>
        <v>15.361898954816919</v>
      </c>
      <c r="G77" s="2">
        <f t="shared" si="22"/>
        <v>3.4394339851022249E-2</v>
      </c>
      <c r="H77" s="2">
        <f t="shared" si="23"/>
        <v>0.35692574683556522</v>
      </c>
    </row>
    <row r="78" spans="1:8">
      <c r="A78" s="2">
        <f t="shared" si="17"/>
        <v>0.76000000000000045</v>
      </c>
      <c r="B78" s="2">
        <f t="shared" si="16"/>
        <v>380.00000000000023</v>
      </c>
      <c r="C78" s="2">
        <f t="shared" si="18"/>
        <v>-13.720704968918085</v>
      </c>
      <c r="D78" s="2">
        <f t="shared" si="19"/>
        <v>49.307914888337095</v>
      </c>
      <c r="E78" s="6">
        <f t="shared" si="20"/>
        <v>-3.5014415764568949</v>
      </c>
      <c r="F78" s="2">
        <f t="shared" si="21"/>
        <v>15.326884539052349</v>
      </c>
      <c r="G78" s="2">
        <f t="shared" si="22"/>
        <v>3.487401964758774E-2</v>
      </c>
      <c r="H78" s="2">
        <f t="shared" si="23"/>
        <v>0.36027496839855605</v>
      </c>
    </row>
    <row r="79" spans="1:8">
      <c r="A79" s="2">
        <f t="shared" si="17"/>
        <v>0.77000000000000046</v>
      </c>
      <c r="B79" s="2">
        <f t="shared" si="16"/>
        <v>385.00000000000023</v>
      </c>
      <c r="C79" s="2">
        <f t="shared" si="18"/>
        <v>-15.443076445630672</v>
      </c>
      <c r="D79" s="2">
        <f t="shared" si="19"/>
        <v>49.153484123880787</v>
      </c>
      <c r="E79" s="6">
        <f t="shared" si="20"/>
        <v>-3.5342974399898353</v>
      </c>
      <c r="F79" s="2">
        <f t="shared" si="21"/>
        <v>15.291541564652452</v>
      </c>
      <c r="G79" s="2">
        <f t="shared" si="22"/>
        <v>3.5673076202413223E-2</v>
      </c>
      <c r="H79" s="2">
        <f t="shared" si="23"/>
        <v>0.3657858373691838</v>
      </c>
    </row>
    <row r="80" spans="1:8">
      <c r="A80" s="2">
        <f t="shared" si="17"/>
        <v>0.78000000000000047</v>
      </c>
      <c r="B80" s="2">
        <f t="shared" si="16"/>
        <v>390.00000000000023</v>
      </c>
      <c r="C80" s="2">
        <f t="shared" si="18"/>
        <v>-14.691442464302769</v>
      </c>
      <c r="D80" s="2">
        <f t="shared" si="19"/>
        <v>49.006569699237758</v>
      </c>
      <c r="E80" s="6">
        <f t="shared" si="20"/>
        <v>-3.5883590645916934</v>
      </c>
      <c r="F80" s="2">
        <f t="shared" si="21"/>
        <v>15.255657974006535</v>
      </c>
      <c r="G80" s="2">
        <f t="shared" si="22"/>
        <v>3.6293882910760855E-2</v>
      </c>
      <c r="H80" s="2">
        <f t="shared" si="23"/>
        <v>0.37000942132541176</v>
      </c>
    </row>
    <row r="81" spans="1:8">
      <c r="A81" s="2">
        <f t="shared" si="17"/>
        <v>0.79000000000000048</v>
      </c>
      <c r="B81" s="2">
        <f t="shared" si="16"/>
        <v>395.00000000000023</v>
      </c>
      <c r="C81" s="2">
        <f t="shared" si="18"/>
        <v>-15.413106181955401</v>
      </c>
      <c r="D81" s="2">
        <f t="shared" si="19"/>
        <v>48.852438637418203</v>
      </c>
      <c r="E81" s="6">
        <f t="shared" si="20"/>
        <v>-3.6297924232022893</v>
      </c>
      <c r="F81" s="2">
        <f t="shared" si="21"/>
        <v>15.219360049774512</v>
      </c>
      <c r="G81" s="2">
        <f t="shared" si="22"/>
        <v>3.7033650344411306E-2</v>
      </c>
      <c r="H81" s="2">
        <f t="shared" si="23"/>
        <v>0.37497741668628121</v>
      </c>
    </row>
    <row r="82" spans="1:8">
      <c r="A82" s="2">
        <f t="shared" si="17"/>
        <v>0.80000000000000049</v>
      </c>
      <c r="B82" s="2">
        <f t="shared" si="16"/>
        <v>400.00000000000023</v>
      </c>
      <c r="C82" s="2">
        <f t="shared" si="18"/>
        <v>-15.282791046995815</v>
      </c>
      <c r="D82" s="2">
        <f t="shared" si="19"/>
        <v>48.699610726948244</v>
      </c>
      <c r="E82" s="6">
        <f t="shared" si="20"/>
        <v>-3.6785284576924187</v>
      </c>
      <c r="F82" s="2">
        <f t="shared" si="21"/>
        <v>15.182574765197588</v>
      </c>
      <c r="G82" s="2">
        <f t="shared" si="22"/>
        <v>3.7720317928278679E-2</v>
      </c>
      <c r="H82" s="2">
        <f t="shared" si="23"/>
        <v>0.37952675142571507</v>
      </c>
    </row>
    <row r="83" spans="1:8">
      <c r="A83" s="2">
        <f t="shared" si="17"/>
        <v>0.8100000000000005</v>
      </c>
      <c r="B83" s="2">
        <f t="shared" si="16"/>
        <v>405.00000000000023</v>
      </c>
      <c r="C83" s="2">
        <f t="shared" si="18"/>
        <v>-15.631632993269339</v>
      </c>
      <c r="D83" s="2">
        <f t="shared" si="19"/>
        <v>48.543294397015551</v>
      </c>
      <c r="E83" s="6">
        <f t="shared" si="20"/>
        <v>-3.723157431486265</v>
      </c>
      <c r="F83" s="2">
        <f t="shared" si="21"/>
        <v>15.145343190882725</v>
      </c>
      <c r="G83" s="2">
        <f t="shared" si="22"/>
        <v>3.845108456364521E-2</v>
      </c>
      <c r="H83" s="2">
        <f t="shared" si="23"/>
        <v>0.3843038380015299</v>
      </c>
    </row>
    <row r="84" spans="1:8">
      <c r="A84" s="2">
        <f t="shared" si="17"/>
        <v>0.82000000000000051</v>
      </c>
      <c r="B84" s="2">
        <f t="shared" si="16"/>
        <v>410.00000000000023</v>
      </c>
      <c r="C84" s="2">
        <f t="shared" si="18"/>
        <v>-15.71981296280487</v>
      </c>
      <c r="D84" s="2">
        <f t="shared" si="19"/>
        <v>48.386096267387501</v>
      </c>
      <c r="E84" s="6">
        <f t="shared" si="20"/>
        <v>-3.7700206507950083</v>
      </c>
      <c r="F84" s="2">
        <f t="shared" si="21"/>
        <v>15.107642984374776</v>
      </c>
      <c r="G84" s="2">
        <f t="shared" si="22"/>
        <v>3.9173159226135845E-2</v>
      </c>
      <c r="H84" s="2">
        <f t="shared" si="23"/>
        <v>0.38896005794369831</v>
      </c>
    </row>
    <row r="85" spans="1:8">
      <c r="A85" s="2">
        <f t="shared" si="17"/>
        <v>0.83000000000000052</v>
      </c>
      <c r="B85" s="2">
        <f t="shared" si="16"/>
        <v>415.00000000000028</v>
      </c>
      <c r="C85" s="2">
        <f t="shared" si="18"/>
        <v>-15.946324794548635</v>
      </c>
      <c r="D85" s="2">
        <f t="shared" si="19"/>
        <v>48.226633019442012</v>
      </c>
      <c r="E85" s="6">
        <f t="shared" si="20"/>
        <v>-3.8156981684276805</v>
      </c>
      <c r="F85" s="2">
        <f t="shared" si="21"/>
        <v>15.0694860026905</v>
      </c>
      <c r="G85" s="2">
        <f t="shared" si="22"/>
        <v>3.9914838286488785E-2</v>
      </c>
      <c r="H85" s="2">
        <f t="shared" si="23"/>
        <v>0.39367764991078036</v>
      </c>
    </row>
    <row r="86" spans="1:8">
      <c r="A86" s="2">
        <f t="shared" si="17"/>
        <v>0.84000000000000052</v>
      </c>
      <c r="B86" s="2">
        <f t="shared" si="16"/>
        <v>420.00000000000028</v>
      </c>
      <c r="C86" s="2">
        <f t="shared" si="18"/>
        <v>-16.102596343778828</v>
      </c>
      <c r="D86" s="2">
        <f t="shared" si="19"/>
        <v>48.065607056004225</v>
      </c>
      <c r="E86" s="6">
        <f t="shared" si="20"/>
        <v>-3.8619777456247557</v>
      </c>
      <c r="F86" s="2">
        <f t="shared" si="21"/>
        <v>15.030866225234252</v>
      </c>
      <c r="G86" s="2">
        <f t="shared" si="22"/>
        <v>4.0661935198845089E-2</v>
      </c>
      <c r="H86" s="2">
        <f t="shared" si="23"/>
        <v>0.39836430605171791</v>
      </c>
    </row>
    <row r="87" spans="1:8">
      <c r="A87" s="2">
        <f t="shared" si="17"/>
        <v>0.85000000000000053</v>
      </c>
      <c r="B87" s="2">
        <f t="shared" si="16"/>
        <v>425.00000000000028</v>
      </c>
      <c r="C87" s="2">
        <f t="shared" si="18"/>
        <v>-16.294273946031442</v>
      </c>
      <c r="D87" s="2">
        <f t="shared" si="19"/>
        <v>47.902664316543913</v>
      </c>
      <c r="E87" s="6">
        <f t="shared" si="20"/>
        <v>-3.9079538423673528</v>
      </c>
      <c r="F87" s="2">
        <f t="shared" si="21"/>
        <v>14.991786686810579</v>
      </c>
      <c r="G87" s="2">
        <f t="shared" si="22"/>
        <v>4.1421840159567846E-2</v>
      </c>
      <c r="H87" s="2">
        <f t="shared" si="23"/>
        <v>0.40306524581680825</v>
      </c>
    </row>
    <row r="88" spans="1:8">
      <c r="A88" s="2">
        <f t="shared" si="17"/>
        <v>0.86000000000000054</v>
      </c>
      <c r="B88" s="2">
        <f t="shared" si="16"/>
        <v>430.00000000000028</v>
      </c>
      <c r="C88" s="2">
        <f t="shared" si="18"/>
        <v>-16.4696039404411</v>
      </c>
      <c r="D88" s="2">
        <f t="shared" si="19"/>
        <v>47.737968277139501</v>
      </c>
      <c r="E88" s="6">
        <f t="shared" si="20"/>
        <v>-3.9540700614628892</v>
      </c>
      <c r="F88" s="2">
        <f t="shared" si="21"/>
        <v>14.952245986195951</v>
      </c>
      <c r="G88" s="2">
        <f t="shared" si="22"/>
        <v>4.2191353970267298E-2</v>
      </c>
      <c r="H88" s="2">
        <f t="shared" si="23"/>
        <v>0.40775902192307667</v>
      </c>
    </row>
    <row r="89" spans="1:8">
      <c r="A89" s="2">
        <f t="shared" si="17"/>
        <v>0.87000000000000055</v>
      </c>
      <c r="B89" s="2">
        <f t="shared" si="16"/>
        <v>435.00000000000028</v>
      </c>
      <c r="C89" s="2">
        <f t="shared" si="18"/>
        <v>-16.653132742372414</v>
      </c>
      <c r="D89" s="2">
        <f t="shared" si="19"/>
        <v>47.571436949715775</v>
      </c>
      <c r="E89" s="6">
        <f t="shared" si="20"/>
        <v>-4.0001160050653821</v>
      </c>
      <c r="F89" s="2">
        <f t="shared" si="21"/>
        <v>14.912244826145297</v>
      </c>
      <c r="G89" s="2">
        <f t="shared" si="22"/>
        <v>4.2972318970182166E-2</v>
      </c>
      <c r="H89" s="2">
        <f t="shared" si="23"/>
        <v>0.41245542900875454</v>
      </c>
    </row>
    <row r="90" spans="1:8">
      <c r="A90" s="2">
        <f t="shared" si="17"/>
        <v>0.88000000000000056</v>
      </c>
      <c r="B90" s="2">
        <f t="shared" si="16"/>
        <v>440.00000000000028</v>
      </c>
      <c r="C90" s="2">
        <f t="shared" si="18"/>
        <v>-16.833650388369644</v>
      </c>
      <c r="D90" s="2">
        <f t="shared" si="19"/>
        <v>47.403100445832081</v>
      </c>
      <c r="E90" s="6">
        <f t="shared" si="20"/>
        <v>-4.0461877585758819</v>
      </c>
      <c r="F90" s="2">
        <f t="shared" si="21"/>
        <v>14.871782948559538</v>
      </c>
      <c r="G90" s="2">
        <f t="shared" si="22"/>
        <v>4.3764276083181786E-2</v>
      </c>
      <c r="H90" s="2">
        <f t="shared" si="23"/>
        <v>0.41715012041180438</v>
      </c>
    </row>
    <row r="91" spans="1:8">
      <c r="A91" s="2">
        <f t="shared" si="17"/>
        <v>0.89000000000000057</v>
      </c>
      <c r="B91" s="2">
        <f t="shared" si="16"/>
        <v>445.00000000000028</v>
      </c>
      <c r="C91" s="2">
        <f t="shared" si="18"/>
        <v>-17.016131633134631</v>
      </c>
      <c r="D91" s="2">
        <f t="shared" si="19"/>
        <v>47.232939129500735</v>
      </c>
      <c r="E91" s="6">
        <f t="shared" si="20"/>
        <v>-4.0922426812398012</v>
      </c>
      <c r="F91" s="2">
        <f t="shared" si="21"/>
        <v>14.830860521747139</v>
      </c>
      <c r="G91" s="2">
        <f t="shared" si="22"/>
        <v>4.456779712328196E-2</v>
      </c>
      <c r="H91" s="2">
        <f t="shared" si="23"/>
        <v>0.42184492315756444</v>
      </c>
    </row>
    <row r="92" spans="1:8">
      <c r="A92" s="2">
        <f t="shared" si="17"/>
        <v>0.90000000000000058</v>
      </c>
      <c r="B92" s="2">
        <f t="shared" si="16"/>
        <v>450.00000000000028</v>
      </c>
      <c r="C92" s="2">
        <f t="shared" si="18"/>
        <v>-17.198485446167776</v>
      </c>
      <c r="D92" s="2">
        <f t="shared" si="19"/>
        <v>47.060954275039059</v>
      </c>
      <c r="E92" s="6">
        <f t="shared" si="20"/>
        <v>-4.1382986961757071</v>
      </c>
      <c r="F92" s="2">
        <f t="shared" si="21"/>
        <v>14.789477534785382</v>
      </c>
      <c r="G92" s="2">
        <f t="shared" si="22"/>
        <v>4.5383026594076781E-2</v>
      </c>
      <c r="H92" s="2">
        <f t="shared" si="23"/>
        <v>0.42653906560048205</v>
      </c>
    </row>
    <row r="93" spans="1:8">
      <c r="A93" s="2">
        <f t="shared" si="17"/>
        <v>0.91000000000000059</v>
      </c>
      <c r="B93" s="2">
        <f t="shared" si="16"/>
        <v>455.00000000000028</v>
      </c>
      <c r="C93" s="2">
        <f t="shared" si="18"/>
        <v>-17.381594975804106</v>
      </c>
      <c r="D93" s="2">
        <f t="shared" si="19"/>
        <v>46.887138325281015</v>
      </c>
      <c r="E93" s="6">
        <f t="shared" si="20"/>
        <v>-4.1843482335407289</v>
      </c>
      <c r="F93" s="2">
        <f t="shared" si="21"/>
        <v>14.747634052449975</v>
      </c>
      <c r="G93" s="2">
        <f t="shared" si="22"/>
        <v>4.6210297356304109E-2</v>
      </c>
      <c r="H93" s="2">
        <f t="shared" si="23"/>
        <v>0.43123282723650053</v>
      </c>
    </row>
    <row r="94" spans="1:8">
      <c r="A94" s="2">
        <f t="shared" si="17"/>
        <v>0.9200000000000006</v>
      </c>
      <c r="B94" s="2">
        <f t="shared" si="16"/>
        <v>460.00000000000028</v>
      </c>
      <c r="C94" s="2">
        <f t="shared" si="18"/>
        <v>-17.565140338936594</v>
      </c>
      <c r="D94" s="2">
        <f t="shared" si="19"/>
        <v>46.711486921891648</v>
      </c>
      <c r="E94" s="6">
        <f t="shared" si="20"/>
        <v>-4.23039403519007</v>
      </c>
      <c r="F94" s="2">
        <f t="shared" si="21"/>
        <v>14.705330112098075</v>
      </c>
      <c r="G94" s="2">
        <f t="shared" si="22"/>
        <v>4.7049881250973646E-2</v>
      </c>
      <c r="H94" s="2">
        <f t="shared" si="23"/>
        <v>0.43592607729658672</v>
      </c>
    </row>
    <row r="95" spans="1:8">
      <c r="A95" s="2">
        <f t="shared" si="17"/>
        <v>0.9300000000000006</v>
      </c>
      <c r="B95" s="2">
        <f t="shared" si="16"/>
        <v>465.00000000000028</v>
      </c>
      <c r="C95" s="2">
        <f t="shared" si="18"/>
        <v>-17.749271200723534</v>
      </c>
      <c r="D95" s="2">
        <f t="shared" si="19"/>
        <v>46.533994209884412</v>
      </c>
      <c r="E95" s="6">
        <f t="shared" si="20"/>
        <v>-4.2764348182795162</v>
      </c>
      <c r="F95" s="2">
        <f t="shared" si="21"/>
        <v>14.66256576391528</v>
      </c>
      <c r="G95" s="2">
        <f t="shared" si="22"/>
        <v>4.7902087005706084E-2</v>
      </c>
      <c r="H95" s="2">
        <f t="shared" si="23"/>
        <v>0.44061883699587612</v>
      </c>
    </row>
    <row r="96" spans="1:8">
      <c r="A96" s="2">
        <f t="shared" si="17"/>
        <v>0.94000000000000061</v>
      </c>
      <c r="B96" s="2">
        <f t="shared" si="16"/>
        <v>470.00000000000028</v>
      </c>
      <c r="C96" s="2">
        <f t="shared" si="18"/>
        <v>-17.933963280442338</v>
      </c>
      <c r="D96" s="2">
        <f t="shared" si="19"/>
        <v>46.354654577079991</v>
      </c>
      <c r="E96" s="6">
        <f t="shared" si="20"/>
        <v>-4.322470790929545</v>
      </c>
      <c r="F96" s="2">
        <f t="shared" si="21"/>
        <v>14.619341056005984</v>
      </c>
      <c r="G96" s="2">
        <f t="shared" si="22"/>
        <v>4.8767224196407444E-2</v>
      </c>
      <c r="H96" s="2">
        <f t="shared" si="23"/>
        <v>0.44531107185379676</v>
      </c>
    </row>
    <row r="97" spans="1:8">
      <c r="A97" s="2">
        <f t="shared" si="17"/>
        <v>0.95000000000000062</v>
      </c>
      <c r="B97" s="2">
        <f t="shared" si="16"/>
        <v>475.00000000000028</v>
      </c>
      <c r="C97" s="2">
        <f t="shared" si="18"/>
        <v>-18.119256041107658</v>
      </c>
      <c r="D97" s="2">
        <f t="shared" si="19"/>
        <v>46.173462016668914</v>
      </c>
      <c r="E97" s="6">
        <f t="shared" si="20"/>
        <v>-4.3685016148857461</v>
      </c>
      <c r="F97" s="2">
        <f t="shared" si="21"/>
        <v>14.575656039857126</v>
      </c>
      <c r="G97" s="2">
        <f t="shared" si="22"/>
        <v>4.9645616833830397E-2</v>
      </c>
      <c r="H97" s="2">
        <f t="shared" si="23"/>
        <v>0.45000276508629694</v>
      </c>
    </row>
    <row r="98" spans="1:8">
      <c r="A98" s="2">
        <f t="shared" si="17"/>
        <v>0.96000000000000063</v>
      </c>
      <c r="B98" s="2">
        <f t="shared" ref="B98:B129" si="24">$K$3*A98</f>
        <v>480.00000000000034</v>
      </c>
      <c r="C98" s="2">
        <f t="shared" si="18"/>
        <v>-18.305168692066836</v>
      </c>
      <c r="D98" s="2">
        <f t="shared" si="19"/>
        <v>45.990410329748244</v>
      </c>
      <c r="E98" s="6">
        <f t="shared" si="20"/>
        <v>-4.4145271254965728</v>
      </c>
      <c r="F98" s="2">
        <f t="shared" si="21"/>
        <v>14.531510768602161</v>
      </c>
      <c r="G98" s="2">
        <f t="shared" si="22"/>
        <v>5.0537599384673726E-2</v>
      </c>
      <c r="H98" s="2">
        <f t="shared" si="23"/>
        <v>0.45469389268859717</v>
      </c>
    </row>
    <row r="99" spans="1:8">
      <c r="A99" s="2">
        <f t="shared" ref="A99:A130" si="25">A98+$K$2</f>
        <v>0.97000000000000064</v>
      </c>
      <c r="B99" s="2">
        <f t="shared" si="24"/>
        <v>485.00000000000034</v>
      </c>
      <c r="C99" s="2">
        <f t="shared" ref="C99:C130" si="26">(1/$K$10)*(B99*(-1)+H98*$K$12*$K$11*$K$4)</f>
        <v>-18.491728706789811</v>
      </c>
      <c r="D99" s="2">
        <f t="shared" ref="D99:D130" si="27">D98+C99*$K$2</f>
        <v>45.805493042680347</v>
      </c>
      <c r="E99" s="6">
        <f t="shared" ref="E99:E130" si="28">H98*(-1)*$K$11</f>
        <v>-4.4605470872751383</v>
      </c>
      <c r="F99" s="2">
        <f t="shared" ref="F99:F130" si="29">F98+E99*$K$2</f>
        <v>14.486905297729409</v>
      </c>
      <c r="G99" s="2">
        <f t="shared" ref="G99:G130" si="30">1-(D99*$K$4/F99)</f>
        <v>5.1443518792251175E-2</v>
      </c>
      <c r="H99" s="2">
        <f t="shared" ref="H99:H130" si="31">($K$13*G99)/($K$7*G99*G99+$K$8*G99+$K$9)</f>
        <v>0.45938443139565177</v>
      </c>
    </row>
    <row r="100" spans="1:8">
      <c r="A100" s="2">
        <f t="shared" si="25"/>
        <v>0.98000000000000065</v>
      </c>
      <c r="B100" s="2">
        <f t="shared" si="24"/>
        <v>490.00000000000034</v>
      </c>
      <c r="C100" s="2">
        <f t="shared" si="26"/>
        <v>-18.678962712121397</v>
      </c>
      <c r="D100" s="2">
        <f t="shared" si="27"/>
        <v>45.618703415559132</v>
      </c>
      <c r="E100" s="6">
        <f t="shared" si="28"/>
        <v>-4.5065612719913437</v>
      </c>
      <c r="F100" s="2">
        <f t="shared" si="29"/>
        <v>14.441839685009496</v>
      </c>
      <c r="G100" s="2">
        <f t="shared" si="30"/>
        <v>5.2363734595857303E-2</v>
      </c>
      <c r="H100" s="2">
        <f t="shared" si="31"/>
        <v>0.46407435613808495</v>
      </c>
    </row>
    <row r="101" spans="1:8">
      <c r="A101" s="2">
        <f t="shared" si="25"/>
        <v>0.99000000000000066</v>
      </c>
      <c r="B101" s="2">
        <f t="shared" si="24"/>
        <v>495.00000000000034</v>
      </c>
      <c r="C101" s="2">
        <f t="shared" si="26"/>
        <v>-18.866899399962197</v>
      </c>
      <c r="D101" s="2">
        <f t="shared" si="27"/>
        <v>45.430034421559512</v>
      </c>
      <c r="E101" s="6">
        <f t="shared" si="28"/>
        <v>-4.5525694337146136</v>
      </c>
      <c r="F101" s="2">
        <f t="shared" si="29"/>
        <v>14.396313990672351</v>
      </c>
      <c r="G101" s="2">
        <f t="shared" si="30"/>
        <v>5.3298619681513504E-2</v>
      </c>
      <c r="H101" s="2">
        <f t="shared" si="31"/>
        <v>0.46876364068654974</v>
      </c>
    </row>
    <row r="102" spans="1:8">
      <c r="A102" s="2">
        <f t="shared" si="25"/>
        <v>1.0000000000000007</v>
      </c>
      <c r="B102" s="2">
        <f t="shared" si="24"/>
        <v>500.00000000000034</v>
      </c>
      <c r="C102" s="2">
        <f t="shared" si="26"/>
        <v>-19.055568789799761</v>
      </c>
      <c r="D102" s="2">
        <f t="shared" si="27"/>
        <v>45.239478733661514</v>
      </c>
      <c r="E102" s="6">
        <f t="shared" si="28"/>
        <v>-4.5985713151350529</v>
      </c>
      <c r="F102" s="2">
        <f t="shared" si="29"/>
        <v>14.350328277520999</v>
      </c>
      <c r="G102" s="2">
        <f t="shared" si="30"/>
        <v>5.4248560894735731E-2</v>
      </c>
      <c r="H102" s="2">
        <f t="shared" si="31"/>
        <v>0.47345225736675578</v>
      </c>
    </row>
    <row r="103" spans="1:8">
      <c r="A103" s="2">
        <f t="shared" si="25"/>
        <v>1.0100000000000007</v>
      </c>
      <c r="B103" s="2">
        <f t="shared" si="24"/>
        <v>505.00000000000034</v>
      </c>
      <c r="C103" s="2">
        <f t="shared" si="26"/>
        <v>-19.245002554859525</v>
      </c>
      <c r="D103" s="2">
        <f t="shared" si="27"/>
        <v>45.047028708112919</v>
      </c>
      <c r="E103" s="6">
        <f t="shared" si="28"/>
        <v>-4.6445666447678748</v>
      </c>
      <c r="F103" s="2">
        <f t="shared" si="29"/>
        <v>14.30388261107332</v>
      </c>
      <c r="G103" s="2">
        <f t="shared" si="30"/>
        <v>5.5213959741814644E-2</v>
      </c>
      <c r="H103" s="2">
        <f t="shared" si="31"/>
        <v>0.47814017702127859</v>
      </c>
    </row>
    <row r="104" spans="1:8">
      <c r="A104" s="2">
        <f t="shared" si="25"/>
        <v>1.0200000000000007</v>
      </c>
      <c r="B104" s="2">
        <f t="shared" si="24"/>
        <v>510.00000000000034</v>
      </c>
      <c r="C104" s="2">
        <f t="shared" si="26"/>
        <v>-19.435234065813663</v>
      </c>
      <c r="D104" s="2">
        <f t="shared" si="27"/>
        <v>44.852676367454784</v>
      </c>
      <c r="E104" s="6">
        <f t="shared" si="28"/>
        <v>-4.6905551365787428</v>
      </c>
      <c r="F104" s="2">
        <f t="shared" si="29"/>
        <v>14.256977059707532</v>
      </c>
      <c r="G104" s="2">
        <f t="shared" si="30"/>
        <v>5.6195233121005939E-2</v>
      </c>
      <c r="H104" s="2">
        <f t="shared" si="31"/>
        <v>0.48282736889879735</v>
      </c>
    </row>
    <row r="105" spans="1:8">
      <c r="A105" s="2">
        <f t="shared" si="25"/>
        <v>1.0300000000000007</v>
      </c>
      <c r="B105" s="2">
        <f t="shared" si="24"/>
        <v>515.00000000000034</v>
      </c>
      <c r="C105" s="2">
        <f t="shared" si="26"/>
        <v>-19.626298517548992</v>
      </c>
      <c r="D105" s="2">
        <f t="shared" si="27"/>
        <v>44.656413382279297</v>
      </c>
      <c r="E105" s="6">
        <f t="shared" si="28"/>
        <v>-4.7365364888972019</v>
      </c>
      <c r="F105" s="2">
        <f t="shared" si="29"/>
        <v>14.209611694818561</v>
      </c>
      <c r="G105" s="2">
        <f t="shared" si="30"/>
        <v>5.7192814102802858E-2</v>
      </c>
      <c r="H105" s="2">
        <f t="shared" si="31"/>
        <v>0.48751380055180676</v>
      </c>
    </row>
    <row r="106" spans="1:8">
      <c r="A106" s="2">
        <f t="shared" si="25"/>
        <v>1.0400000000000007</v>
      </c>
      <c r="B106" s="2">
        <f t="shared" si="24"/>
        <v>520.00000000000034</v>
      </c>
      <c r="C106" s="2">
        <f t="shared" si="26"/>
        <v>-19.818233046235289</v>
      </c>
      <c r="D106" s="2">
        <f t="shared" si="27"/>
        <v>44.458231051816945</v>
      </c>
      <c r="E106" s="6">
        <f t="shared" si="28"/>
        <v>-4.782510383413225</v>
      </c>
      <c r="F106" s="2">
        <f t="shared" si="29"/>
        <v>14.161786590984429</v>
      </c>
      <c r="G106" s="2">
        <f t="shared" si="30"/>
        <v>5.8207152758827485E-2</v>
      </c>
      <c r="H106" s="2">
        <f t="shared" si="31"/>
        <v>0.49219943772242614</v>
      </c>
    </row>
    <row r="107" spans="1:8">
      <c r="A107" s="2">
        <f t="shared" si="25"/>
        <v>1.0500000000000007</v>
      </c>
      <c r="B107" s="2">
        <f t="shared" si="24"/>
        <v>525.00000000000034</v>
      </c>
      <c r="C107" s="2">
        <f t="shared" si="26"/>
        <v>-20.011076860016981</v>
      </c>
      <c r="D107" s="2">
        <f t="shared" si="27"/>
        <v>44.258120283216776</v>
      </c>
      <c r="E107" s="6">
        <f t="shared" si="28"/>
        <v>-4.8284764840570009</v>
      </c>
      <c r="F107" s="2">
        <f t="shared" si="29"/>
        <v>14.113501826143859</v>
      </c>
      <c r="G107" s="2">
        <f t="shared" si="30"/>
        <v>5.923871704399386E-2</v>
      </c>
      <c r="H107" s="2">
        <f t="shared" si="31"/>
        <v>0.4968842442200011</v>
      </c>
    </row>
    <row r="108" spans="1:8">
      <c r="A108" s="2">
        <f t="shared" si="25"/>
        <v>1.0600000000000007</v>
      </c>
      <c r="B108" s="2">
        <f t="shared" si="24"/>
        <v>530.00000000000034</v>
      </c>
      <c r="C108" s="2">
        <f t="shared" si="26"/>
        <v>-20.204871379098044</v>
      </c>
      <c r="D108" s="2">
        <f t="shared" si="27"/>
        <v>44.056071569425796</v>
      </c>
      <c r="E108" s="6">
        <f t="shared" si="28"/>
        <v>-4.8744344357982108</v>
      </c>
      <c r="F108" s="2">
        <f t="shared" si="29"/>
        <v>14.064757481785877</v>
      </c>
      <c r="G108" s="2">
        <f t="shared" si="30"/>
        <v>6.0287993735848699E-2</v>
      </c>
      <c r="H108" s="2">
        <f t="shared" si="31"/>
        <v>0.50156818178876494</v>
      </c>
    </row>
    <row r="109" spans="1:8">
      <c r="A109" s="2">
        <f t="shared" si="25"/>
        <v>1.0700000000000007</v>
      </c>
      <c r="B109" s="2">
        <f t="shared" si="24"/>
        <v>535.00000000000034</v>
      </c>
      <c r="C109" s="2">
        <f t="shared" si="26"/>
        <v>-20.399660387203337</v>
      </c>
      <c r="D109" s="2">
        <f t="shared" si="27"/>
        <v>43.852074965553761</v>
      </c>
      <c r="E109" s="6">
        <f t="shared" si="28"/>
        <v>-4.9203838633477845</v>
      </c>
      <c r="F109" s="2">
        <f t="shared" si="29"/>
        <v>14.015553643152399</v>
      </c>
      <c r="G109" s="2">
        <f t="shared" si="30"/>
        <v>6.1355489435582111E-2</v>
      </c>
      <c r="H109" s="2">
        <f t="shared" si="31"/>
        <v>0.50625120996481132</v>
      </c>
    </row>
    <row r="110" spans="1:8">
      <c r="A110" s="2">
        <f t="shared" si="25"/>
        <v>1.0800000000000007</v>
      </c>
      <c r="B110" s="2">
        <f t="shared" si="24"/>
        <v>540.00000000000034</v>
      </c>
      <c r="C110" s="2">
        <f t="shared" si="26"/>
        <v>-20.595490195273797</v>
      </c>
      <c r="D110" s="2">
        <f t="shared" si="27"/>
        <v>43.646120063601025</v>
      </c>
      <c r="E110" s="6">
        <f t="shared" si="28"/>
        <v>-4.9663243697547994</v>
      </c>
      <c r="F110" s="2">
        <f t="shared" si="29"/>
        <v>13.965890399454851</v>
      </c>
      <c r="G110" s="2">
        <f t="shared" si="30"/>
        <v>6.2441731635570097E-2</v>
      </c>
      <c r="H110" s="2">
        <f t="shared" si="31"/>
        <v>0.51093328592134901</v>
      </c>
    </row>
    <row r="111" spans="1:8">
      <c r="A111" s="2">
        <f t="shared" si="25"/>
        <v>1.0900000000000007</v>
      </c>
      <c r="B111" s="2">
        <f t="shared" si="24"/>
        <v>545.00000000000034</v>
      </c>
      <c r="C111" s="2">
        <f t="shared" si="26"/>
        <v>-20.792409818571969</v>
      </c>
      <c r="D111" s="2">
        <f t="shared" si="27"/>
        <v>43.438195965415304</v>
      </c>
      <c r="E111" s="6">
        <f t="shared" si="28"/>
        <v>-5.0122555348884337</v>
      </c>
      <c r="F111" s="2">
        <f t="shared" si="29"/>
        <v>13.915767844105966</v>
      </c>
      <c r="G111" s="2">
        <f t="shared" si="30"/>
        <v>6.3547269858768574E-2</v>
      </c>
      <c r="H111" s="2">
        <f t="shared" si="31"/>
        <v>0.51561436430114937</v>
      </c>
    </row>
    <row r="112" spans="1:8">
      <c r="A112" s="2">
        <f t="shared" si="25"/>
        <v>1.1000000000000008</v>
      </c>
      <c r="B112" s="2">
        <f t="shared" si="24"/>
        <v>550.00000000000034</v>
      </c>
      <c r="C112" s="2">
        <f t="shared" si="26"/>
        <v>-20.990471168446071</v>
      </c>
      <c r="D112" s="2">
        <f t="shared" si="27"/>
        <v>43.228291253730845</v>
      </c>
      <c r="E112" s="6">
        <f t="shared" si="28"/>
        <v>-5.0581769137942754</v>
      </c>
      <c r="F112" s="2">
        <f t="shared" si="29"/>
        <v>13.865186074968024</v>
      </c>
      <c r="G112" s="2">
        <f t="shared" si="30"/>
        <v>6.4672676875765611E-2</v>
      </c>
      <c r="H112" s="2">
        <f t="shared" si="31"/>
        <v>0.5202943970349313</v>
      </c>
    </row>
    <row r="113" spans="1:8">
      <c r="A113" s="2">
        <f t="shared" si="25"/>
        <v>1.1100000000000008</v>
      </c>
      <c r="B113" s="2">
        <f t="shared" si="24"/>
        <v>555.00000000000034</v>
      </c>
      <c r="C113" s="2">
        <f t="shared" si="26"/>
        <v>-21.189729260188162</v>
      </c>
      <c r="D113" s="2">
        <f t="shared" si="27"/>
        <v>43.016393961128962</v>
      </c>
      <c r="E113" s="6">
        <f t="shared" si="28"/>
        <v>-5.1040880349126763</v>
      </c>
      <c r="F113" s="2">
        <f t="shared" si="29"/>
        <v>13.814145194618897</v>
      </c>
      <c r="G113" s="2">
        <f t="shared" si="30"/>
        <v>6.5818550005858123E-2</v>
      </c>
      <c r="H113" s="2">
        <f t="shared" si="31"/>
        <v>0.52497333314434236</v>
      </c>
    </row>
    <row r="114" spans="1:8">
      <c r="A114" s="2">
        <f t="shared" si="25"/>
        <v>1.1200000000000008</v>
      </c>
      <c r="B114" s="2">
        <f t="shared" si="24"/>
        <v>560.00000000000034</v>
      </c>
      <c r="C114" s="2">
        <f t="shared" si="26"/>
        <v>-21.390242438522794</v>
      </c>
      <c r="D114" s="2">
        <f t="shared" si="27"/>
        <v>42.802491536743737</v>
      </c>
      <c r="E114" s="6">
        <f t="shared" si="28"/>
        <v>-5.1499883981459984</v>
      </c>
      <c r="F114" s="2">
        <f t="shared" si="29"/>
        <v>13.762645310637437</v>
      </c>
      <c r="G114" s="2">
        <f t="shared" si="30"/>
        <v>6.6985512509122214E-2</v>
      </c>
      <c r="H114" s="2">
        <f t="shared" si="31"/>
        <v>0.52965111852801727</v>
      </c>
    </row>
    <row r="115" spans="1:8">
      <c r="A115" s="2">
        <f t="shared" si="25"/>
        <v>1.1300000000000008</v>
      </c>
      <c r="B115" s="2">
        <f t="shared" si="24"/>
        <v>565.00000000000034</v>
      </c>
      <c r="C115" s="2">
        <f t="shared" si="26"/>
        <v>-21.59207262246241</v>
      </c>
      <c r="D115" s="2">
        <f t="shared" si="27"/>
        <v>42.586570810519113</v>
      </c>
      <c r="E115" s="6">
        <f t="shared" si="28"/>
        <v>-5.1958774727598493</v>
      </c>
      <c r="F115" s="2">
        <f t="shared" si="29"/>
        <v>13.710686535909838</v>
      </c>
      <c r="G115" s="2">
        <f t="shared" si="30"/>
        <v>6.8174215077120959E-2</v>
      </c>
      <c r="H115" s="2">
        <f t="shared" si="31"/>
        <v>0.53432769572902095</v>
      </c>
    </row>
    <row r="116" spans="1:8">
      <c r="A116" s="2">
        <f t="shared" si="25"/>
        <v>1.1400000000000008</v>
      </c>
      <c r="B116" s="2">
        <f t="shared" si="24"/>
        <v>570.00000000000034</v>
      </c>
      <c r="C116" s="2">
        <f t="shared" si="26"/>
        <v>-21.795285571469222</v>
      </c>
      <c r="D116" s="2">
        <f t="shared" si="27"/>
        <v>42.368617954804421</v>
      </c>
      <c r="E116" s="6">
        <f t="shared" si="28"/>
        <v>-5.2417546951016956</v>
      </c>
      <c r="F116" s="2">
        <f t="shared" si="29"/>
        <v>13.658268988958822</v>
      </c>
      <c r="G116" s="2">
        <f t="shared" si="30"/>
        <v>6.9385337430650451E-2</v>
      </c>
      <c r="H116" s="2">
        <f t="shared" si="31"/>
        <v>0.53900300368182297</v>
      </c>
    </row>
    <row r="117" spans="1:8">
      <c r="A117" s="2">
        <f t="shared" si="25"/>
        <v>1.1500000000000008</v>
      </c>
      <c r="B117" s="2">
        <f t="shared" si="24"/>
        <v>575.00000000000045</v>
      </c>
      <c r="C117" s="2">
        <f t="shared" si="26"/>
        <v>-21.999951175042977</v>
      </c>
      <c r="D117" s="2">
        <f t="shared" si="27"/>
        <v>42.148618443053991</v>
      </c>
      <c r="E117" s="6">
        <f t="shared" si="28"/>
        <v>-5.2876194661186835</v>
      </c>
      <c r="F117" s="2">
        <f t="shared" si="29"/>
        <v>13.605392794297636</v>
      </c>
      <c r="G117" s="2">
        <f t="shared" si="30"/>
        <v>7.0619590033750179E-2</v>
      </c>
      <c r="H117" s="2">
        <f t="shared" si="31"/>
        <v>0.54367697743669685</v>
      </c>
    </row>
    <row r="118" spans="1:8">
      <c r="A118" s="2">
        <f t="shared" si="25"/>
        <v>1.1600000000000008</v>
      </c>
      <c r="B118" s="2">
        <f t="shared" si="24"/>
        <v>580.00000000000045</v>
      </c>
      <c r="C118" s="2">
        <f t="shared" si="26"/>
        <v>-22.206143768145367</v>
      </c>
      <c r="D118" s="2">
        <f t="shared" si="27"/>
        <v>41.926557005372537</v>
      </c>
      <c r="E118" s="6">
        <f t="shared" si="28"/>
        <v>-5.3334711486539961</v>
      </c>
      <c r="F118" s="2">
        <f t="shared" si="29"/>
        <v>13.552058082811095</v>
      </c>
      <c r="G118" s="2">
        <f t="shared" si="30"/>
        <v>7.1877715934145381E-2</v>
      </c>
      <c r="H118" s="2">
        <f t="shared" si="31"/>
        <v>0.54834954785924361</v>
      </c>
    </row>
    <row r="119" spans="1:8">
      <c r="A119" s="2">
        <f t="shared" si="25"/>
        <v>1.1700000000000008</v>
      </c>
      <c r="B119" s="2">
        <f t="shared" si="24"/>
        <v>585.00000000000045</v>
      </c>
      <c r="C119" s="2">
        <f t="shared" si="26"/>
        <v>-22.413942475096242</v>
      </c>
      <c r="D119" s="2">
        <f t="shared" si="27"/>
        <v>41.702417580621578</v>
      </c>
      <c r="E119" s="6">
        <f t="shared" si="28"/>
        <v>-5.3793090644991803</v>
      </c>
      <c r="F119" s="2">
        <f t="shared" si="29"/>
        <v>13.498264992166103</v>
      </c>
      <c r="G119" s="2">
        <f t="shared" si="30"/>
        <v>7.3160492741308647E-2</v>
      </c>
      <c r="H119" s="2">
        <f t="shared" si="31"/>
        <v>0.55302064130240003</v>
      </c>
    </row>
    <row r="120" spans="1:8">
      <c r="A120" s="2">
        <f t="shared" si="25"/>
        <v>1.1800000000000008</v>
      </c>
      <c r="B120" s="2">
        <f t="shared" si="24"/>
        <v>590.00000000000045</v>
      </c>
      <c r="C120" s="2">
        <f t="shared" si="26"/>
        <v>-22.623431584959235</v>
      </c>
      <c r="D120" s="2">
        <f t="shared" si="27"/>
        <v>41.476183264771983</v>
      </c>
      <c r="E120" s="6">
        <f t="shared" si="28"/>
        <v>-5.4251324911765444</v>
      </c>
      <c r="F120" s="2">
        <f t="shared" si="29"/>
        <v>13.444013667254337</v>
      </c>
      <c r="G120" s="2">
        <f t="shared" si="30"/>
        <v>7.4468734754507993E-2</v>
      </c>
      <c r="H120" s="2">
        <f t="shared" si="31"/>
        <v>0.55769017924807196</v>
      </c>
    </row>
    <row r="121" spans="1:8">
      <c r="A121" s="2">
        <f t="shared" si="25"/>
        <v>1.1900000000000008</v>
      </c>
      <c r="B121" s="2">
        <f t="shared" si="24"/>
        <v>595.00000000000045</v>
      </c>
      <c r="C121" s="2">
        <f t="shared" si="26"/>
        <v>-22.834700961693294</v>
      </c>
      <c r="D121" s="2">
        <f t="shared" si="27"/>
        <v>41.24783625515505</v>
      </c>
      <c r="E121" s="6">
        <f t="shared" si="28"/>
        <v>-5.4709406584235865</v>
      </c>
      <c r="F121" s="2">
        <f t="shared" si="29"/>
        <v>13.389304260670102</v>
      </c>
      <c r="G121" s="2">
        <f t="shared" si="30"/>
        <v>7.5803295254475822E-2</v>
      </c>
      <c r="H121" s="2">
        <f t="shared" si="31"/>
        <v>0.56235807791508141</v>
      </c>
    </row>
    <row r="122" spans="1:8">
      <c r="A122" s="2">
        <f t="shared" si="25"/>
        <v>1.2000000000000008</v>
      </c>
      <c r="B122" s="2">
        <f t="shared" si="24"/>
        <v>600.00000000000045</v>
      </c>
      <c r="C122" s="2">
        <f t="shared" si="26"/>
        <v>-23.047846492856429</v>
      </c>
      <c r="D122" s="2">
        <f t="shared" si="27"/>
        <v>41.017357790226484</v>
      </c>
      <c r="E122" s="6">
        <f t="shared" si="28"/>
        <v>-5.5167327443469487</v>
      </c>
      <c r="F122" s="2">
        <f t="shared" si="29"/>
        <v>13.334136933226633</v>
      </c>
      <c r="G122" s="2">
        <f t="shared" si="30"/>
        <v>7.7165068973812145E-2</v>
      </c>
      <c r="H122" s="2">
        <f t="shared" si="31"/>
        <v>0.56702424782982819</v>
      </c>
    </row>
    <row r="123" spans="1:8">
      <c r="A123" s="2">
        <f t="shared" si="25"/>
        <v>1.2100000000000009</v>
      </c>
      <c r="B123" s="2">
        <f t="shared" si="24"/>
        <v>605.00000000000045</v>
      </c>
      <c r="C123" s="2">
        <f t="shared" si="26"/>
        <v>-23.26297058098438</v>
      </c>
      <c r="D123" s="2">
        <f t="shared" si="27"/>
        <v>40.784728084416642</v>
      </c>
      <c r="E123" s="6">
        <f t="shared" si="28"/>
        <v>-5.5625078712106149</v>
      </c>
      <c r="F123" s="2">
        <f t="shared" si="29"/>
        <v>13.278511854514527</v>
      </c>
      <c r="G123" s="2">
        <f t="shared" si="30"/>
        <v>7.8554994762827679E-2</v>
      </c>
      <c r="H123" s="2">
        <f t="shared" si="31"/>
        <v>0.57168859335550504</v>
      </c>
    </row>
    <row r="124" spans="1:8">
      <c r="A124" s="2">
        <f t="shared" si="25"/>
        <v>1.2200000000000009</v>
      </c>
      <c r="B124" s="2">
        <f t="shared" si="24"/>
        <v>610.00000000000045</v>
      </c>
      <c r="C124" s="2">
        <f t="shared" si="26"/>
        <v>-23.480182682402656</v>
      </c>
      <c r="D124" s="2">
        <f t="shared" si="27"/>
        <v>40.549926257592617</v>
      </c>
      <c r="E124" s="6">
        <f t="shared" si="28"/>
        <v>-5.6082651008175048</v>
      </c>
      <c r="F124" s="2">
        <f t="shared" si="29"/>
        <v>13.222429203506351</v>
      </c>
      <c r="G124" s="2">
        <f t="shared" si="30"/>
        <v>7.9974058469388432E-2</v>
      </c>
      <c r="H124" s="2">
        <f t="shared" si="31"/>
        <v>0.57635101217530027</v>
      </c>
    </row>
    <row r="125" spans="1:8">
      <c r="A125" s="2">
        <f t="shared" si="25"/>
        <v>1.2300000000000009</v>
      </c>
      <c r="B125" s="2">
        <f t="shared" si="24"/>
        <v>615.00000000000045</v>
      </c>
      <c r="C125" s="2">
        <f t="shared" si="26"/>
        <v>-23.6995998987028</v>
      </c>
      <c r="D125" s="2">
        <f t="shared" si="27"/>
        <v>40.31293025860559</v>
      </c>
      <c r="E125" s="6">
        <f t="shared" si="28"/>
        <v>-5.6540034294396957</v>
      </c>
      <c r="F125" s="2">
        <f t="shared" si="29"/>
        <v>13.165889169211955</v>
      </c>
      <c r="G125" s="2">
        <f t="shared" si="30"/>
        <v>8.1423296053345307E-2</v>
      </c>
      <c r="H125" s="2">
        <f t="shared" si="31"/>
        <v>0.58101139472433971</v>
      </c>
    </row>
    <row r="126" spans="1:8">
      <c r="A126" s="2">
        <f t="shared" si="25"/>
        <v>1.2400000000000009</v>
      </c>
      <c r="B126" s="2">
        <f t="shared" si="24"/>
        <v>620.00000000000045</v>
      </c>
      <c r="C126" s="2">
        <f t="shared" si="26"/>
        <v>-23.921347626882532</v>
      </c>
      <c r="D126" s="2">
        <f t="shared" si="27"/>
        <v>40.073716782336767</v>
      </c>
      <c r="E126" s="6">
        <f t="shared" si="28"/>
        <v>-5.6997217822457733</v>
      </c>
      <c r="F126" s="2">
        <f t="shared" si="29"/>
        <v>13.108891951389497</v>
      </c>
      <c r="G126" s="2">
        <f t="shared" si="30"/>
        <v>8.290379695846628E-2</v>
      </c>
      <c r="H126" s="2">
        <f t="shared" si="31"/>
        <v>0.58566962356453456</v>
      </c>
    </row>
    <row r="127" spans="1:8">
      <c r="A127" s="2">
        <f t="shared" si="25"/>
        <v>1.2500000000000009</v>
      </c>
      <c r="B127" s="2">
        <f t="shared" si="24"/>
        <v>625.00000000000045</v>
      </c>
      <c r="C127" s="2">
        <f t="shared" si="26"/>
        <v>-24.145560274835134</v>
      </c>
      <c r="D127" s="2">
        <f t="shared" si="27"/>
        <v>39.832261179588414</v>
      </c>
      <c r="E127" s="6">
        <f t="shared" si="28"/>
        <v>-5.745419007168084</v>
      </c>
      <c r="F127" s="2">
        <f t="shared" si="29"/>
        <v>13.051437761317816</v>
      </c>
      <c r="G127" s="2">
        <f t="shared" si="30"/>
        <v>8.4416707767378307E-2</v>
      </c>
      <c r="H127" s="2">
        <f t="shared" si="31"/>
        <v>0.59032557269568642</v>
      </c>
    </row>
    <row r="128" spans="1:8">
      <c r="A128" s="2">
        <f t="shared" si="25"/>
        <v>1.2600000000000009</v>
      </c>
      <c r="B128" s="2">
        <f t="shared" si="24"/>
        <v>630.00000000000045</v>
      </c>
      <c r="C128" s="2">
        <f t="shared" si="26"/>
        <v>-24.372382049787372</v>
      </c>
      <c r="D128" s="2">
        <f t="shared" si="27"/>
        <v>39.588537359090537</v>
      </c>
      <c r="E128" s="6">
        <f t="shared" si="28"/>
        <v>-5.7910938681446842</v>
      </c>
      <c r="F128" s="2">
        <f t="shared" si="29"/>
        <v>12.993526822636369</v>
      </c>
      <c r="G128" s="2">
        <f t="shared" si="30"/>
        <v>8.5963236167975077E-2</v>
      </c>
      <c r="H128" s="2">
        <f t="shared" si="31"/>
        <v>0.59497910679534605</v>
      </c>
    </row>
    <row r="129" spans="1:8">
      <c r="A129" s="2">
        <f t="shared" si="25"/>
        <v>1.2700000000000009</v>
      </c>
      <c r="B129" s="2">
        <f t="shared" si="24"/>
        <v>635.00000000000045</v>
      </c>
      <c r="C129" s="2">
        <f t="shared" si="26"/>
        <v>-24.601967828282469</v>
      </c>
      <c r="D129" s="2">
        <f t="shared" si="27"/>
        <v>39.34251768080771</v>
      </c>
      <c r="E129" s="6">
        <f t="shared" si="28"/>
        <v>-5.8367450376623449</v>
      </c>
      <c r="F129" s="2">
        <f t="shared" si="29"/>
        <v>12.935159372259745</v>
      </c>
      <c r="G129" s="2">
        <f t="shared" si="30"/>
        <v>8.7544655263076532E-2</v>
      </c>
      <c r="H129" s="2">
        <f t="shared" si="31"/>
        <v>0.59963008037892351</v>
      </c>
    </row>
    <row r="130" spans="1:8">
      <c r="A130" s="2">
        <f t="shared" si="25"/>
        <v>1.2800000000000009</v>
      </c>
      <c r="B130" s="2">
        <f t="shared" ref="B130:B161" si="32">$K$3*A130</f>
        <v>640.00000000000045</v>
      </c>
      <c r="C130" s="2">
        <f t="shared" si="26"/>
        <v>-24.834484117433629</v>
      </c>
      <c r="D130" s="2">
        <f t="shared" si="27"/>
        <v>39.094172839633373</v>
      </c>
      <c r="E130" s="6">
        <f t="shared" si="28"/>
        <v>-5.8823710885172398</v>
      </c>
      <c r="F130" s="2">
        <f t="shared" si="29"/>
        <v>12.876335661374572</v>
      </c>
      <c r="G130" s="2">
        <f t="shared" si="30"/>
        <v>8.9162308258901146E-2</v>
      </c>
      <c r="H130" s="2">
        <f t="shared" si="31"/>
        <v>0.60427833687039589</v>
      </c>
    </row>
    <row r="131" spans="1:8">
      <c r="A131" s="2">
        <f t="shared" ref="A131:A162" si="33">A130+$K$2</f>
        <v>1.2900000000000009</v>
      </c>
      <c r="B131" s="2">
        <f t="shared" si="32"/>
        <v>645.00000000000045</v>
      </c>
      <c r="C131" s="2">
        <f t="shared" ref="C131:C162" si="34">(1/$K$10)*(B131*(-1)+H130*$K$12*$K$11*$K$4)</f>
        <v>-25.070110118499166</v>
      </c>
      <c r="D131" s="2">
        <f t="shared" ref="D131:D162" si="35">D130+C131*$K$2</f>
        <v>38.843471738448379</v>
      </c>
      <c r="E131" s="6">
        <f t="shared" ref="E131:E162" si="36">H130*(-1)*$K$11</f>
        <v>-5.9279704846985837</v>
      </c>
      <c r="F131" s="2">
        <f t="shared" ref="F131:F162" si="37">F130+E131*$K$2</f>
        <v>12.817055956527586</v>
      </c>
      <c r="G131" s="2">
        <f t="shared" ref="G131:G162" si="38">1-(D131*$K$4/F131)</f>
        <v>9.0817613572191092E-2</v>
      </c>
      <c r="H131" s="2">
        <f t="shared" ref="H131:H162" si="39">($K$13*G131)/($K$7*G131*G131+$K$8*G131+$K$9)</f>
        <v>0.60892370757262515</v>
      </c>
    </row>
    <row r="132" spans="1:8">
      <c r="A132" s="2">
        <f t="shared" si="33"/>
        <v>1.3000000000000009</v>
      </c>
      <c r="B132" s="2">
        <f t="shared" si="32"/>
        <v>650.00000000000045</v>
      </c>
      <c r="C132" s="2">
        <f t="shared" si="34"/>
        <v>-25.309038905353166</v>
      </c>
      <c r="D132" s="2">
        <f t="shared" si="35"/>
        <v>38.590381349394846</v>
      </c>
      <c r="E132" s="6">
        <f t="shared" si="36"/>
        <v>-5.9735415712874529</v>
      </c>
      <c r="F132" s="2">
        <f t="shared" si="37"/>
        <v>12.757320540814712</v>
      </c>
      <c r="G132" s="2">
        <f t="shared" si="38"/>
        <v>9.2512070400708746E-2</v>
      </c>
      <c r="H132" s="2">
        <f t="shared" si="39"/>
        <v>0.61356601052478665</v>
      </c>
    </row>
    <row r="133" spans="1:8">
      <c r="A133" s="2">
        <f t="shared" si="33"/>
        <v>1.3100000000000009</v>
      </c>
      <c r="B133" s="2">
        <f t="shared" si="32"/>
        <v>655.00000000000045</v>
      </c>
      <c r="C133" s="2">
        <f t="shared" si="34"/>
        <v>-25.551478732159897</v>
      </c>
      <c r="D133" s="2">
        <f t="shared" si="35"/>
        <v>38.334866562073245</v>
      </c>
      <c r="E133" s="6">
        <f t="shared" si="36"/>
        <v>-6.0190825632481575</v>
      </c>
      <c r="F133" s="2">
        <f t="shared" si="37"/>
        <v>12.69712971518223</v>
      </c>
      <c r="G133" s="2">
        <f t="shared" si="38"/>
        <v>9.4247264807366116E-2</v>
      </c>
      <c r="H133" s="2">
        <f t="shared" si="39"/>
        <v>0.61820504923263453</v>
      </c>
    </row>
    <row r="134" spans="1:8">
      <c r="A134" s="2">
        <f t="shared" si="33"/>
        <v>1.320000000000001</v>
      </c>
      <c r="B134" s="2">
        <f t="shared" si="32"/>
        <v>660.00000000000045</v>
      </c>
      <c r="C134" s="2">
        <f t="shared" si="34"/>
        <v>-25.797654486583497</v>
      </c>
      <c r="D134" s="2">
        <f t="shared" si="35"/>
        <v>38.076890017207411</v>
      </c>
      <c r="E134" s="6">
        <f t="shared" si="36"/>
        <v>-6.0645915329721447</v>
      </c>
      <c r="F134" s="2">
        <f t="shared" si="37"/>
        <v>12.636483799852508</v>
      </c>
      <c r="G134" s="2">
        <f t="shared" si="38"/>
        <v>9.6024876374585233E-2</v>
      </c>
      <c r="H134" s="2">
        <f t="shared" si="39"/>
        <v>0.62284061125529788</v>
      </c>
    </row>
    <row r="135" spans="1:8">
      <c r="A135" s="2">
        <f t="shared" si="33"/>
        <v>1.330000000000001</v>
      </c>
      <c r="B135" s="2">
        <f t="shared" si="32"/>
        <v>665.00000000000045</v>
      </c>
      <c r="C135" s="2">
        <f t="shared" si="34"/>
        <v>-26.047809307200904</v>
      </c>
      <c r="D135" s="2">
        <f t="shared" si="35"/>
        <v>37.816411924135402</v>
      </c>
      <c r="E135" s="6">
        <f t="shared" si="36"/>
        <v>-6.1100663964144726</v>
      </c>
      <c r="F135" s="2">
        <f t="shared" si="37"/>
        <v>12.575383135888362</v>
      </c>
      <c r="G135" s="2">
        <f t="shared" si="38"/>
        <v>9.7846685492721575E-2</v>
      </c>
      <c r="H135" s="2">
        <f t="shared" si="39"/>
        <v>0.62747246662992784</v>
      </c>
    </row>
    <row r="136" spans="1:8">
      <c r="A136" s="2">
        <f t="shared" si="33"/>
        <v>1.340000000000001</v>
      </c>
      <c r="B136" s="2">
        <f t="shared" si="32"/>
        <v>670.00000000000045</v>
      </c>
      <c r="C136" s="2">
        <f t="shared" si="34"/>
        <v>-26.302206386492472</v>
      </c>
      <c r="D136" s="2">
        <f t="shared" si="35"/>
        <v>37.553389860270478</v>
      </c>
      <c r="E136" s="6">
        <f t="shared" si="36"/>
        <v>-6.1555048976395925</v>
      </c>
      <c r="F136" s="2">
        <f t="shared" si="37"/>
        <v>12.513828086911966</v>
      </c>
      <c r="G136" s="2">
        <f t="shared" si="38"/>
        <v>9.9714581354676701E-2</v>
      </c>
      <c r="H136" s="2">
        <f t="shared" si="39"/>
        <v>0.63210036611278386</v>
      </c>
    </row>
    <row r="137" spans="1:8">
      <c r="A137" s="2">
        <f t="shared" si="33"/>
        <v>1.350000000000001</v>
      </c>
      <c r="B137" s="2">
        <f t="shared" si="32"/>
        <v>675.00000000000045</v>
      </c>
      <c r="C137" s="2">
        <f t="shared" si="34"/>
        <v>-26.561130983919334</v>
      </c>
      <c r="D137" s="2">
        <f t="shared" si="35"/>
        <v>37.287778550431284</v>
      </c>
      <c r="E137" s="6">
        <f t="shared" si="36"/>
        <v>-6.2009045915664096</v>
      </c>
      <c r="F137" s="2">
        <f t="shared" si="37"/>
        <v>12.451819040996302</v>
      </c>
      <c r="G137" s="2">
        <f t="shared" si="38"/>
        <v>0.1016305707383347</v>
      </c>
      <c r="H137" s="2">
        <f t="shared" si="39"/>
        <v>0.63672403921213738</v>
      </c>
    </row>
    <row r="138" spans="1:8">
      <c r="A138" s="2">
        <f t="shared" si="33"/>
        <v>1.360000000000001</v>
      </c>
      <c r="B138" s="2">
        <f t="shared" si="32"/>
        <v>680.00000000000045</v>
      </c>
      <c r="C138" s="2">
        <f t="shared" si="34"/>
        <v>-26.824892677264845</v>
      </c>
      <c r="D138" s="2">
        <f t="shared" si="35"/>
        <v>37.019529623658634</v>
      </c>
      <c r="E138" s="6">
        <f t="shared" si="36"/>
        <v>-6.2462628246710681</v>
      </c>
      <c r="F138" s="2">
        <f t="shared" si="37"/>
        <v>12.38935641274959</v>
      </c>
      <c r="G138" s="2">
        <f t="shared" si="38"/>
        <v>0.10359678766938885</v>
      </c>
      <c r="H138" s="2">
        <f t="shared" si="39"/>
        <v>0.64134319198465095</v>
      </c>
    </row>
    <row r="139" spans="1:8">
      <c r="A139" s="2">
        <f t="shared" si="33"/>
        <v>1.370000000000001</v>
      </c>
      <c r="B139" s="2">
        <f t="shared" si="32"/>
        <v>685.00000000000045</v>
      </c>
      <c r="C139" s="2">
        <f t="shared" si="34"/>
        <v>-27.093827884678554</v>
      </c>
      <c r="D139" s="2">
        <f t="shared" si="35"/>
        <v>36.74859134481185</v>
      </c>
      <c r="E139" s="6">
        <f t="shared" si="36"/>
        <v>-6.2915767133694258</v>
      </c>
      <c r="F139" s="2">
        <f t="shared" si="37"/>
        <v>12.326440645615897</v>
      </c>
      <c r="G139" s="2">
        <f t="shared" si="38"/>
        <v>0.10561550406973086</v>
      </c>
      <c r="H139" s="2">
        <f t="shared" si="39"/>
        <v>0.64595750456256318</v>
      </c>
    </row>
    <row r="140" spans="1:8">
      <c r="A140" s="2">
        <f t="shared" si="33"/>
        <v>1.380000000000001</v>
      </c>
      <c r="B140" s="2">
        <f t="shared" si="32"/>
        <v>690.00000000000045</v>
      </c>
      <c r="C140" s="2">
        <f t="shared" si="34"/>
        <v>-27.368302694813515</v>
      </c>
      <c r="D140" s="2">
        <f t="shared" si="35"/>
        <v>36.474908317863715</v>
      </c>
      <c r="E140" s="6">
        <f t="shared" si="36"/>
        <v>-6.3368431197587451</v>
      </c>
      <c r="F140" s="2">
        <f t="shared" si="37"/>
        <v>12.26307221441831</v>
      </c>
      <c r="G140" s="2">
        <f t="shared" si="38"/>
        <v>0.10768914151108888</v>
      </c>
      <c r="H140" s="2">
        <f t="shared" si="39"/>
        <v>0.65056662837386903</v>
      </c>
    </row>
    <row r="141" spans="1:8">
      <c r="A141" s="2">
        <f t="shared" si="33"/>
        <v>1.390000000000001</v>
      </c>
      <c r="B141" s="2">
        <f t="shared" si="32"/>
        <v>695.00000000000045</v>
      </c>
      <c r="C141" s="2">
        <f t="shared" si="34"/>
        <v>-27.648716048329586</v>
      </c>
      <c r="D141" s="2">
        <f t="shared" si="35"/>
        <v>36.198421157380416</v>
      </c>
      <c r="E141" s="6">
        <f t="shared" si="36"/>
        <v>-6.3820586243476551</v>
      </c>
      <c r="F141" s="2">
        <f t="shared" si="37"/>
        <v>12.199251628174833</v>
      </c>
      <c r="G141" s="2">
        <f t="shared" si="38"/>
        <v>0.10982028421042977</v>
      </c>
      <c r="H141" s="2">
        <f t="shared" si="39"/>
        <v>0.65517018301177288</v>
      </c>
    </row>
    <row r="142" spans="1:8">
      <c r="A142" s="2">
        <f t="shared" si="33"/>
        <v>1.400000000000001</v>
      </c>
      <c r="B142" s="2">
        <f t="shared" si="32"/>
        <v>700.00000000000045</v>
      </c>
      <c r="C142" s="2">
        <f t="shared" si="34"/>
        <v>-27.935503320804226</v>
      </c>
      <c r="D142" s="2">
        <f t="shared" si="35"/>
        <v>35.919066124172375</v>
      </c>
      <c r="E142" s="6">
        <f t="shared" si="36"/>
        <v>-6.4272194953454926</v>
      </c>
      <c r="F142" s="2">
        <f t="shared" si="37"/>
        <v>12.134979433221378</v>
      </c>
      <c r="G142" s="2">
        <f t="shared" si="38"/>
        <v>0.11201169342310413</v>
      </c>
      <c r="H142" s="2">
        <f t="shared" si="39"/>
        <v>0.65976775270264176</v>
      </c>
    </row>
    <row r="143" spans="1:8">
      <c r="A143" s="2">
        <f t="shared" si="33"/>
        <v>1.410000000000001</v>
      </c>
      <c r="B143" s="2">
        <f t="shared" si="32"/>
        <v>705.00000000000057</v>
      </c>
      <c r="C143" s="2">
        <f t="shared" si="34"/>
        <v>-28.229140365160422</v>
      </c>
      <c r="D143" s="2">
        <f t="shared" si="35"/>
        <v>35.636774720520769</v>
      </c>
      <c r="E143" s="6">
        <f t="shared" si="36"/>
        <v>-6.4723216540129158</v>
      </c>
      <c r="F143" s="2">
        <f t="shared" si="37"/>
        <v>12.070256216681249</v>
      </c>
      <c r="G143" s="2">
        <f t="shared" si="38"/>
        <v>0.11426632341233267</v>
      </c>
      <c r="H143" s="2">
        <f t="shared" si="39"/>
        <v>0.66435888231343898</v>
      </c>
    </row>
    <row r="144" spans="1:8">
      <c r="A144" s="2">
        <f t="shared" si="33"/>
        <v>1.420000000000001</v>
      </c>
      <c r="B144" s="2">
        <f t="shared" si="32"/>
        <v>710.00000000000057</v>
      </c>
      <c r="C144" s="2">
        <f t="shared" si="34"/>
        <v>-28.530148081158586</v>
      </c>
      <c r="D144" s="2">
        <f t="shared" si="35"/>
        <v>35.351473239709186</v>
      </c>
      <c r="E144" s="6">
        <f t="shared" si="36"/>
        <v>-6.5173606354948364</v>
      </c>
      <c r="F144" s="2">
        <f t="shared" si="37"/>
        <v>12.005082610326301</v>
      </c>
      <c r="G144" s="2">
        <f t="shared" si="38"/>
        <v>0.11658733919995101</v>
      </c>
      <c r="H144" s="2">
        <f t="shared" si="39"/>
        <v>0.66894307282988819</v>
      </c>
    </row>
    <row r="145" spans="1:8">
      <c r="A145" s="2">
        <f t="shared" si="33"/>
        <v>1.430000000000001</v>
      </c>
      <c r="B145" s="2">
        <f t="shared" si="32"/>
        <v>715.00000000000057</v>
      </c>
      <c r="C145" s="2">
        <f t="shared" si="34"/>
        <v>-28.839097590638026</v>
      </c>
      <c r="D145" s="2">
        <f t="shared" si="35"/>
        <v>35.063082263802805</v>
      </c>
      <c r="E145" s="6">
        <f t="shared" si="36"/>
        <v>-6.5623315444612036</v>
      </c>
      <c r="F145" s="2">
        <f t="shared" si="37"/>
        <v>11.93945929488169</v>
      </c>
      <c r="G145" s="2">
        <f t="shared" si="38"/>
        <v>0.11897813633401433</v>
      </c>
      <c r="H145" s="2">
        <f t="shared" si="39"/>
        <v>0.67351977622508641</v>
      </c>
    </row>
    <row r="146" spans="1:8">
      <c r="A146" s="2">
        <f t="shared" si="33"/>
        <v>1.4400000000000011</v>
      </c>
      <c r="B146" s="2">
        <f t="shared" si="32"/>
        <v>720.00000000000057</v>
      </c>
      <c r="C146" s="2">
        <f t="shared" si="34"/>
        <v>-29.156616110389123</v>
      </c>
      <c r="D146" s="2">
        <f t="shared" si="35"/>
        <v>34.771516102698911</v>
      </c>
      <c r="E146" s="6">
        <f t="shared" si="36"/>
        <v>-6.6072290047680982</v>
      </c>
      <c r="F146" s="2">
        <f t="shared" si="37"/>
        <v>11.87338700483401</v>
      </c>
      <c r="G146" s="2">
        <f t="shared" si="38"/>
        <v>0.12144236294473376</v>
      </c>
      <c r="H146" s="2">
        <f t="shared" si="39"/>
        <v>0.67808838962466855</v>
      </c>
    </row>
    <row r="147" spans="1:8">
      <c r="A147" s="2">
        <f t="shared" si="33"/>
        <v>1.4500000000000011</v>
      </c>
      <c r="B147" s="2">
        <f t="shared" si="32"/>
        <v>725.00000000000057</v>
      </c>
      <c r="C147" s="2">
        <f t="shared" si="34"/>
        <v>-29.483393630122997</v>
      </c>
      <c r="D147" s="2">
        <f t="shared" si="35"/>
        <v>34.47668216639768</v>
      </c>
      <c r="E147" s="6">
        <f t="shared" si="36"/>
        <v>-6.652047102217999</v>
      </c>
      <c r="F147" s="2">
        <f t="shared" si="37"/>
        <v>11.80686653381183</v>
      </c>
      <c r="G147" s="2">
        <f t="shared" si="38"/>
        <v>0.12398394440221738</v>
      </c>
      <c r="H147" s="2">
        <f t="shared" si="39"/>
        <v>0.68264824865842277</v>
      </c>
    </row>
    <row r="148" spans="1:8">
      <c r="A148" s="2">
        <f t="shared" si="33"/>
        <v>1.4600000000000011</v>
      </c>
      <c r="B148" s="2">
        <f t="shared" si="32"/>
        <v>730.00000000000057</v>
      </c>
      <c r="C148" s="2">
        <f t="shared" si="34"/>
        <v>-29.820190521546944</v>
      </c>
      <c r="D148" s="2">
        <f t="shared" si="35"/>
        <v>34.178480261182209</v>
      </c>
      <c r="E148" s="6">
        <f t="shared" si="36"/>
        <v>-6.6967793193391278</v>
      </c>
      <c r="F148" s="2">
        <f t="shared" si="37"/>
        <v>11.739898740618438</v>
      </c>
      <c r="G148" s="2">
        <f t="shared" si="38"/>
        <v>0.1266071109388015</v>
      </c>
      <c r="H148" s="2">
        <f t="shared" si="39"/>
        <v>0.68719861986901731</v>
      </c>
    </row>
    <row r="149" spans="1:8">
      <c r="A149" s="2">
        <f t="shared" si="33"/>
        <v>1.4700000000000011</v>
      </c>
      <c r="B149" s="2">
        <f t="shared" si="32"/>
        <v>735.00000000000057</v>
      </c>
      <c r="C149" s="2">
        <f t="shared" si="34"/>
        <v>-30.167846226576987</v>
      </c>
      <c r="D149" s="2">
        <f t="shared" si="35"/>
        <v>33.876801798916439</v>
      </c>
      <c r="E149" s="6">
        <f t="shared" si="36"/>
        <v>-6.7414184609150603</v>
      </c>
      <c r="F149" s="2">
        <f t="shared" si="37"/>
        <v>11.672484556009287</v>
      </c>
      <c r="G149" s="2">
        <f t="shared" si="38"/>
        <v>0.12931642865676418</v>
      </c>
      <c r="H149" s="2">
        <f t="shared" si="39"/>
        <v>0.69173869202555849</v>
      </c>
    </row>
    <row r="150" spans="1:8">
      <c r="A150" s="2">
        <f t="shared" si="33"/>
        <v>1.4800000000000011</v>
      </c>
      <c r="B150" s="2">
        <f t="shared" si="32"/>
        <v>740.00000000000057</v>
      </c>
      <c r="C150" s="2">
        <f t="shared" si="34"/>
        <v>-30.527289198971125</v>
      </c>
      <c r="D150" s="2">
        <f t="shared" si="35"/>
        <v>33.57152890692673</v>
      </c>
      <c r="E150" s="6">
        <f t="shared" si="36"/>
        <v>-6.7859565687707288</v>
      </c>
      <c r="F150" s="2">
        <f t="shared" si="37"/>
        <v>11.604624990321581</v>
      </c>
      <c r="G150" s="2">
        <f t="shared" si="38"/>
        <v>0.13211683441061173</v>
      </c>
      <c r="H150" s="2">
        <f t="shared" si="39"/>
        <v>0.69626756616230046</v>
      </c>
    </row>
    <row r="151" spans="1:8">
      <c r="A151" s="2">
        <f t="shared" si="33"/>
        <v>1.4900000000000011</v>
      </c>
      <c r="B151" s="2">
        <f t="shared" si="32"/>
        <v>745.00000000000057</v>
      </c>
      <c r="C151" s="2">
        <f t="shared" si="34"/>
        <v>-30.899548305025572</v>
      </c>
      <c r="D151" s="2">
        <f t="shared" si="35"/>
        <v>33.262533423876476</v>
      </c>
      <c r="E151" s="6">
        <f t="shared" si="36"/>
        <v>-6.8303848240521674</v>
      </c>
      <c r="F151" s="2">
        <f t="shared" si="37"/>
        <v>11.536321142081059</v>
      </c>
      <c r="G151" s="2">
        <f t="shared" si="38"/>
        <v>0.13501367513397289</v>
      </c>
      <c r="H151" s="2">
        <f t="shared" si="39"/>
        <v>0.70078424413008145</v>
      </c>
    </row>
    <row r="152" spans="1:8">
      <c r="A152" s="2">
        <f t="shared" si="33"/>
        <v>1.5000000000000011</v>
      </c>
      <c r="B152" s="2">
        <f t="shared" si="32"/>
        <v>750.00000000000057</v>
      </c>
      <c r="C152" s="2">
        <f t="shared" si="34"/>
        <v>-31.285765926455724</v>
      </c>
      <c r="D152" s="2">
        <f t="shared" si="35"/>
        <v>32.949675764611918</v>
      </c>
      <c r="E152" s="6">
        <f t="shared" si="36"/>
        <v>-6.8746934349160993</v>
      </c>
      <c r="F152" s="2">
        <f t="shared" si="37"/>
        <v>11.467574207731898</v>
      </c>
      <c r="G152" s="2">
        <f t="shared" si="38"/>
        <v>0.13801275227686982</v>
      </c>
      <c r="H152" s="2">
        <f t="shared" si="39"/>
        <v>0.70528761540875717</v>
      </c>
    </row>
    <row r="153" spans="1:8">
      <c r="A153" s="2">
        <f t="shared" si="33"/>
        <v>1.5100000000000011</v>
      </c>
      <c r="B153" s="2">
        <f t="shared" si="32"/>
        <v>755.00000000000057</v>
      </c>
      <c r="C153" s="2">
        <f t="shared" si="34"/>
        <v>-31.687213053566868</v>
      </c>
      <c r="D153" s="2">
        <f t="shared" si="35"/>
        <v>32.632803634076247</v>
      </c>
      <c r="E153" s="6">
        <f t="shared" si="36"/>
        <v>-6.9188715071599081</v>
      </c>
      <c r="F153" s="2">
        <f t="shared" si="37"/>
        <v>11.398385492660299</v>
      </c>
      <c r="G153" s="2">
        <f t="shared" si="38"/>
        <v>0.14112037213280837</v>
      </c>
      <c r="H153" s="2">
        <f t="shared" si="39"/>
        <v>0.70977644188175615</v>
      </c>
    </row>
    <row r="154" spans="1:8">
      <c r="A154" s="2">
        <f t="shared" si="33"/>
        <v>1.5200000000000011</v>
      </c>
      <c r="B154" s="2">
        <f t="shared" si="32"/>
        <v>760.00000000000057</v>
      </c>
      <c r="C154" s="2">
        <f t="shared" si="34"/>
        <v>-32.105306710775245</v>
      </c>
      <c r="D154" s="2">
        <f t="shared" si="35"/>
        <v>32.311750566968492</v>
      </c>
      <c r="E154" s="6">
        <f t="shared" si="36"/>
        <v>-6.9629068948600281</v>
      </c>
      <c r="F154" s="2">
        <f t="shared" si="37"/>
        <v>11.328756423711699</v>
      </c>
      <c r="G154" s="2">
        <f t="shared" si="38"/>
        <v>0.14434340297038473</v>
      </c>
      <c r="H154" s="2">
        <f t="shared" si="39"/>
        <v>0.71424934021715969</v>
      </c>
    </row>
    <row r="155" spans="1:8">
      <c r="A155" s="2">
        <f t="shared" si="33"/>
        <v>1.5300000000000011</v>
      </c>
      <c r="B155" s="2">
        <f t="shared" si="32"/>
        <v>765.00000000000057</v>
      </c>
      <c r="C155" s="2">
        <f t="shared" si="34"/>
        <v>-32.541630121461239</v>
      </c>
      <c r="D155" s="2">
        <f t="shared" si="35"/>
        <v>31.986334265753879</v>
      </c>
      <c r="E155" s="6">
        <f t="shared" si="36"/>
        <v>-7.0067860275303371</v>
      </c>
      <c r="F155" s="2">
        <f t="shared" si="37"/>
        <v>11.258688563436396</v>
      </c>
      <c r="G155" s="2">
        <f t="shared" si="38"/>
        <v>0.14768934004536616</v>
      </c>
      <c r="H155" s="2">
        <f t="shared" si="39"/>
        <v>0.718704761431328</v>
      </c>
    </row>
    <row r="156" spans="1:8">
      <c r="A156" s="2">
        <f t="shared" si="33"/>
        <v>1.5400000000000011</v>
      </c>
      <c r="B156" s="2">
        <f t="shared" si="32"/>
        <v>770.00000000000057</v>
      </c>
      <c r="C156" s="2">
        <f t="shared" si="34"/>
        <v>-32.997956097401335</v>
      </c>
      <c r="D156" s="2">
        <f t="shared" si="35"/>
        <v>31.656354704779865</v>
      </c>
      <c r="E156" s="6">
        <f t="shared" si="36"/>
        <v>-7.0504937096413283</v>
      </c>
      <c r="F156" s="2">
        <f t="shared" si="37"/>
        <v>11.188183626339983</v>
      </c>
      <c r="G156" s="2">
        <f t="shared" si="38"/>
        <v>0.15116637976197522</v>
      </c>
      <c r="H156" s="2">
        <f t="shared" si="39"/>
        <v>0.72314096712865938</v>
      </c>
    </row>
    <row r="157" spans="1:8">
      <c r="A157" s="2">
        <f t="shared" si="33"/>
        <v>1.5500000000000012</v>
      </c>
      <c r="B157" s="2">
        <f t="shared" si="32"/>
        <v>775.00000000000057</v>
      </c>
      <c r="C157" s="2">
        <f t="shared" si="34"/>
        <v>-33.476274232361021</v>
      </c>
      <c r="D157" s="2">
        <f t="shared" si="35"/>
        <v>31.321591962456253</v>
      </c>
      <c r="E157" s="6">
        <f t="shared" si="36"/>
        <v>-7.0940128875321493</v>
      </c>
      <c r="F157" s="2">
        <f t="shared" si="37"/>
        <v>11.117243497464662</v>
      </c>
      <c r="G157" s="2">
        <f t="shared" si="38"/>
        <v>0.15478350448294265</v>
      </c>
      <c r="H157" s="2">
        <f t="shared" si="39"/>
        <v>0.72755600181140401</v>
      </c>
    </row>
    <row r="158" spans="1:8">
      <c r="A158" s="2">
        <f t="shared" si="33"/>
        <v>1.5600000000000012</v>
      </c>
      <c r="B158" s="2">
        <f t="shared" si="32"/>
        <v>780.00000000000057</v>
      </c>
      <c r="C158" s="2">
        <f t="shared" si="34"/>
        <v>-33.97882259351541</v>
      </c>
      <c r="D158" s="2">
        <f t="shared" si="35"/>
        <v>30.981803736521098</v>
      </c>
      <c r="E158" s="6">
        <f t="shared" si="36"/>
        <v>-7.1373243777698736</v>
      </c>
      <c r="F158" s="2">
        <f t="shared" si="37"/>
        <v>11.045870253686964</v>
      </c>
      <c r="G158" s="2">
        <f t="shared" si="38"/>
        <v>0.15855057976496378</v>
      </c>
      <c r="H158" s="2">
        <f t="shared" si="39"/>
        <v>0.73194766053295857</v>
      </c>
    </row>
    <row r="159" spans="1:8">
      <c r="A159" s="2">
        <f t="shared" si="33"/>
        <v>1.5700000000000012</v>
      </c>
      <c r="B159" s="2">
        <f t="shared" si="32"/>
        <v>785.00000000000057</v>
      </c>
      <c r="C159" s="2">
        <f t="shared" si="34"/>
        <v>-34.508124742251695</v>
      </c>
      <c r="D159" s="2">
        <f t="shared" si="35"/>
        <v>30.636722489098581</v>
      </c>
      <c r="E159" s="6">
        <f t="shared" si="36"/>
        <v>-7.1804065498283238</v>
      </c>
      <c r="F159" s="2">
        <f t="shared" si="37"/>
        <v>10.974066188188681</v>
      </c>
      <c r="G159" s="2">
        <f t="shared" si="38"/>
        <v>0.16247846612937256</v>
      </c>
      <c r="H159" s="2">
        <f t="shared" si="39"/>
        <v>0.73631345102218004</v>
      </c>
    </row>
    <row r="160" spans="1:8">
      <c r="A160" s="2">
        <f t="shared" si="33"/>
        <v>1.5800000000000012</v>
      </c>
      <c r="B160" s="2">
        <f t="shared" si="32"/>
        <v>790.00000000000057</v>
      </c>
      <c r="C160" s="2">
        <f t="shared" si="34"/>
        <v>-35.067033082893253</v>
      </c>
      <c r="D160" s="2">
        <f t="shared" si="35"/>
        <v>30.286052158269648</v>
      </c>
      <c r="E160" s="6">
        <f t="shared" si="36"/>
        <v>-7.2232349545275865</v>
      </c>
      <c r="F160" s="2">
        <f t="shared" si="37"/>
        <v>10.901833838643405</v>
      </c>
      <c r="G160" s="2">
        <f t="shared" si="38"/>
        <v>0.16657914787926098</v>
      </c>
      <c r="H160" s="2">
        <f t="shared" si="39"/>
        <v>0.74065054922959694</v>
      </c>
    </row>
    <row r="161" spans="1:8">
      <c r="A161" s="2">
        <f t="shared" si="33"/>
        <v>1.5900000000000012</v>
      </c>
      <c r="B161" s="2">
        <f t="shared" si="32"/>
        <v>795.00000000000057</v>
      </c>
      <c r="C161" s="2">
        <f t="shared" si="34"/>
        <v>-35.658779740060332</v>
      </c>
      <c r="D161" s="2">
        <f t="shared" si="35"/>
        <v>29.929464360869044</v>
      </c>
      <c r="E161" s="6">
        <f t="shared" si="36"/>
        <v>-7.2657818879423468</v>
      </c>
      <c r="F161" s="2">
        <f t="shared" si="37"/>
        <v>10.829176019763981</v>
      </c>
      <c r="G161" s="2">
        <f t="shared" si="38"/>
        <v>0.17086588195872676</v>
      </c>
      <c r="H161" s="2">
        <f t="shared" si="39"/>
        <v>0.74495574703242218</v>
      </c>
    </row>
    <row r="162" spans="1:8">
      <c r="A162" s="2">
        <f t="shared" si="33"/>
        <v>1.6000000000000012</v>
      </c>
      <c r="B162" s="2">
        <f t="shared" ref="B162:B193" si="40">$K$3*A162</f>
        <v>800.00000000000057</v>
      </c>
      <c r="C162" s="2">
        <f t="shared" si="34"/>
        <v>-36.287036410282226</v>
      </c>
      <c r="D162" s="2">
        <f t="shared" si="35"/>
        <v>29.566593996766223</v>
      </c>
      <c r="E162" s="6">
        <f t="shared" si="36"/>
        <v>-7.308015878388062</v>
      </c>
      <c r="F162" s="2">
        <f t="shared" si="37"/>
        <v>10.7560958609801</v>
      </c>
      <c r="G162" s="2">
        <f t="shared" si="38"/>
        <v>0.17535337043550392</v>
      </c>
      <c r="H162" s="2">
        <f t="shared" si="39"/>
        <v>0.74922539057621096</v>
      </c>
    </row>
    <row r="163" spans="1:8">
      <c r="A163" s="2">
        <f t="shared" ref="A163:A195" si="41">A162+$K$2</f>
        <v>1.6100000000000012</v>
      </c>
      <c r="B163" s="2">
        <f t="shared" si="40"/>
        <v>805.00000000000057</v>
      </c>
      <c r="C163" s="2">
        <f t="shared" ref="C163:C194" si="42">(1/$K$10)*(B163*(-1)+H162*$K$12*$K$11*$K$4)</f>
        <v>-36.955984929971542</v>
      </c>
      <c r="D163" s="2">
        <f t="shared" ref="D163:D194" si="43">D162+C163*$K$2</f>
        <v>29.197034147466507</v>
      </c>
      <c r="E163" s="6">
        <f t="shared" ref="E163:E195" si="44">H162*(-1)*$K$11</f>
        <v>-7.3499010815526296</v>
      </c>
      <c r="F163" s="2">
        <f t="shared" ref="F163:F194" si="45">F162+E163*$K$2</f>
        <v>10.682596850164574</v>
      </c>
      <c r="G163" s="2">
        <f t="shared" ref="G163:G194" si="46">1-(D163*$K$4/F163)</f>
        <v>0.18005796089693193</v>
      </c>
      <c r="H163" s="2">
        <f t="shared" ref="H163:H194" si="47">($K$13*G163)/($K$7*G163*G163+$K$8*G163+$K$9)</f>
        <v>0.75345530741771882</v>
      </c>
    </row>
    <row r="164" spans="1:8">
      <c r="A164" s="2">
        <f t="shared" si="41"/>
        <v>1.6200000000000012</v>
      </c>
      <c r="B164" s="2">
        <f t="shared" si="40"/>
        <v>810.00000000000057</v>
      </c>
      <c r="C164" s="2">
        <f t="shared" si="42"/>
        <v>-37.670400660421393</v>
      </c>
      <c r="D164" s="2">
        <f t="shared" si="43"/>
        <v>28.820330140862293</v>
      </c>
      <c r="E164" s="6">
        <f t="shared" si="44"/>
        <v>-7.3913965657678222</v>
      </c>
      <c r="F164" s="2">
        <f t="shared" si="45"/>
        <v>10.608682884506896</v>
      </c>
      <c r="G164" s="2">
        <f t="shared" si="46"/>
        <v>0.18499787990782535</v>
      </c>
      <c r="H164" s="2">
        <f t="shared" si="47"/>
        <v>0.75764072025530271</v>
      </c>
    </row>
    <row r="165" spans="1:8">
      <c r="A165" s="2">
        <f t="shared" si="41"/>
        <v>1.6300000000000012</v>
      </c>
      <c r="B165" s="2">
        <f t="shared" si="40"/>
        <v>815.00000000000057</v>
      </c>
      <c r="C165" s="2">
        <f t="shared" si="42"/>
        <v>-38.435751223362331</v>
      </c>
      <c r="D165" s="2">
        <f t="shared" si="43"/>
        <v>28.435972628628669</v>
      </c>
      <c r="E165" s="6">
        <f t="shared" si="44"/>
        <v>-7.4324554657045203</v>
      </c>
      <c r="F165" s="2">
        <f t="shared" si="45"/>
        <v>10.534358329849852</v>
      </c>
      <c r="G165" s="2">
        <f t="shared" si="46"/>
        <v>0.19019350571966065</v>
      </c>
      <c r="H165" s="2">
        <f t="shared" si="47"/>
        <v>0.7617761445779313</v>
      </c>
    </row>
    <row r="166" spans="1:8">
      <c r="A166" s="2">
        <f t="shared" si="41"/>
        <v>1.6400000000000012</v>
      </c>
      <c r="B166" s="2">
        <f t="shared" si="40"/>
        <v>820.00000000000057</v>
      </c>
      <c r="C166" s="2">
        <f t="shared" si="42"/>
        <v>-39.258313641669375</v>
      </c>
      <c r="D166" s="2">
        <f t="shared" si="43"/>
        <v>28.043389492211976</v>
      </c>
      <c r="E166" s="6">
        <f t="shared" si="44"/>
        <v>-7.4730239783095067</v>
      </c>
      <c r="F166" s="2">
        <f t="shared" si="45"/>
        <v>10.459628090066756</v>
      </c>
      <c r="G166" s="2">
        <f t="shared" si="46"/>
        <v>0.19566768768258402</v>
      </c>
      <c r="H166" s="2">
        <f t="shared" si="47"/>
        <v>0.76585526701812068</v>
      </c>
    </row>
    <row r="167" spans="1:8">
      <c r="A167" s="2">
        <f t="shared" si="41"/>
        <v>1.6500000000000012</v>
      </c>
      <c r="B167" s="2">
        <f t="shared" si="40"/>
        <v>825.00000000000057</v>
      </c>
      <c r="C167" s="2">
        <f t="shared" si="42"/>
        <v>-40.145313564428179</v>
      </c>
      <c r="D167" s="2">
        <f t="shared" si="43"/>
        <v>27.641936356567694</v>
      </c>
      <c r="E167" s="6">
        <f t="shared" si="44"/>
        <v>-7.5130401694477644</v>
      </c>
      <c r="F167" s="2">
        <f t="shared" si="45"/>
        <v>10.384497688372278</v>
      </c>
      <c r="G167" s="2">
        <f t="shared" si="46"/>
        <v>0.20144612134146167</v>
      </c>
      <c r="H167" s="2">
        <f t="shared" si="47"/>
        <v>0.76987080054361789</v>
      </c>
    </row>
    <row r="168" spans="1:8">
      <c r="A168" s="2">
        <f t="shared" si="41"/>
        <v>1.6600000000000013</v>
      </c>
      <c r="B168" s="2">
        <f t="shared" si="40"/>
        <v>830.00000000000068</v>
      </c>
      <c r="C168" s="2">
        <f t="shared" si="42"/>
        <v>-41.105091000052248</v>
      </c>
      <c r="D168" s="2">
        <f t="shared" si="43"/>
        <v>27.230885446567171</v>
      </c>
      <c r="E168" s="6">
        <f t="shared" si="44"/>
        <v>-7.552432553332892</v>
      </c>
      <c r="F168" s="2">
        <f t="shared" si="45"/>
        <v>10.308973362838948</v>
      </c>
      <c r="G168" s="2">
        <f t="shared" si="46"/>
        <v>0.20755779004938202</v>
      </c>
      <c r="H168" s="2">
        <f t="shared" si="47"/>
        <v>0.77381431185366889</v>
      </c>
    </row>
    <row r="169" spans="1:8">
      <c r="A169" s="2">
        <f t="shared" si="41"/>
        <v>1.6700000000000013</v>
      </c>
      <c r="B169" s="2">
        <f t="shared" si="40"/>
        <v>835.00000000000068</v>
      </c>
      <c r="C169" s="2">
        <f t="shared" si="42"/>
        <v>-42.14729786125443</v>
      </c>
      <c r="D169" s="2">
        <f t="shared" si="43"/>
        <v>26.809412467954626</v>
      </c>
      <c r="E169" s="6">
        <f t="shared" si="44"/>
        <v>-7.5911183992844924</v>
      </c>
      <c r="F169" s="2">
        <f t="shared" si="45"/>
        <v>10.233062178846103</v>
      </c>
      <c r="G169" s="2">
        <f t="shared" si="46"/>
        <v>0.21403548617024926</v>
      </c>
      <c r="H169" s="2">
        <f t="shared" si="47"/>
        <v>0.77767601544661658</v>
      </c>
    </row>
    <row r="170" spans="1:8">
      <c r="A170" s="2">
        <f t="shared" si="41"/>
        <v>1.6800000000000013</v>
      </c>
      <c r="B170" s="2">
        <f t="shared" si="40"/>
        <v>840.00000000000068</v>
      </c>
      <c r="C170" s="2">
        <f t="shared" si="42"/>
        <v>-43.283133654681478</v>
      </c>
      <c r="D170" s="2">
        <f t="shared" si="43"/>
        <v>26.376581131407811</v>
      </c>
      <c r="E170" s="6">
        <f t="shared" si="44"/>
        <v>-7.6290017115313091</v>
      </c>
      <c r="F170" s="2">
        <f t="shared" si="45"/>
        <v>10.156772161730789</v>
      </c>
      <c r="G170" s="2">
        <f t="shared" si="46"/>
        <v>0.22091642763857045</v>
      </c>
      <c r="H170" s="2">
        <f t="shared" si="47"/>
        <v>0.78144452779070528</v>
      </c>
    </row>
    <row r="171" spans="1:8">
      <c r="A171" s="2">
        <f t="shared" si="41"/>
        <v>1.6900000000000013</v>
      </c>
      <c r="B171" s="2">
        <f t="shared" si="40"/>
        <v>845.00000000000068</v>
      </c>
      <c r="C171" s="2">
        <f t="shared" si="42"/>
        <v>-44.525626832427307</v>
      </c>
      <c r="D171" s="2">
        <f t="shared" si="43"/>
        <v>25.931324863083539</v>
      </c>
      <c r="E171" s="6">
        <f t="shared" si="44"/>
        <v>-7.6659708176268193</v>
      </c>
      <c r="F171" s="2">
        <f t="shared" si="45"/>
        <v>10.08011245355452</v>
      </c>
      <c r="G171" s="2">
        <f t="shared" si="46"/>
        <v>0.22824298887837946</v>
      </c>
      <c r="H171" s="2">
        <f t="shared" si="47"/>
        <v>0.78510657386478311</v>
      </c>
    </row>
    <row r="172" spans="1:8">
      <c r="A172" s="2">
        <f t="shared" si="41"/>
        <v>1.7000000000000013</v>
      </c>
      <c r="B172" s="2">
        <f t="shared" si="40"/>
        <v>850.00000000000068</v>
      </c>
      <c r="C172" s="2">
        <f t="shared" si="42"/>
        <v>-45.889970656200937</v>
      </c>
      <c r="D172" s="2">
        <f t="shared" si="43"/>
        <v>25.472425156521531</v>
      </c>
      <c r="E172" s="6">
        <f t="shared" si="44"/>
        <v>-7.7018954896135225</v>
      </c>
      <c r="F172" s="2">
        <f t="shared" si="45"/>
        <v>10.003093498658385</v>
      </c>
      <c r="G172" s="2">
        <f t="shared" si="46"/>
        <v>0.23606356893681268</v>
      </c>
      <c r="H172" s="2">
        <f t="shared" si="47"/>
        <v>0.78864663706580296</v>
      </c>
    </row>
    <row r="173" spans="1:8">
      <c r="A173" s="2">
        <f t="shared" si="41"/>
        <v>1.7100000000000013</v>
      </c>
      <c r="B173" s="2">
        <f t="shared" si="40"/>
        <v>855.00000000000068</v>
      </c>
      <c r="C173" s="2">
        <f t="shared" si="42"/>
        <v>-47.393923878189277</v>
      </c>
      <c r="D173" s="2">
        <f t="shared" si="43"/>
        <v>24.998485917739639</v>
      </c>
      <c r="E173" s="6">
        <f t="shared" si="44"/>
        <v>-7.7366235096155274</v>
      </c>
      <c r="F173" s="2">
        <f t="shared" si="45"/>
        <v>9.92572726356223</v>
      </c>
      <c r="G173" s="2">
        <f t="shared" si="46"/>
        <v>0.24443362423899706</v>
      </c>
      <c r="H173" s="2">
        <f t="shared" si="47"/>
        <v>0.79204654216476156</v>
      </c>
    </row>
    <row r="174" spans="1:8">
      <c r="A174" s="2">
        <f t="shared" si="41"/>
        <v>1.7200000000000013</v>
      </c>
      <c r="B174" s="2">
        <f t="shared" si="40"/>
        <v>860.00000000000068</v>
      </c>
      <c r="C174" s="2">
        <f t="shared" si="42"/>
        <v>-49.05828804798653</v>
      </c>
      <c r="D174" s="2">
        <f t="shared" si="43"/>
        <v>24.507903037259773</v>
      </c>
      <c r="E174" s="6">
        <f t="shared" si="44"/>
        <v>-7.7699765786363111</v>
      </c>
      <c r="F174" s="2">
        <f t="shared" si="45"/>
        <v>9.8480274977758668</v>
      </c>
      <c r="G174" s="2">
        <f t="shared" si="46"/>
        <v>0.25341689867961559</v>
      </c>
      <c r="H174" s="2">
        <f t="shared" si="47"/>
        <v>0.79528495974500013</v>
      </c>
    </row>
    <row r="175" spans="1:8">
      <c r="A175" s="2">
        <f t="shared" si="41"/>
        <v>1.7300000000000013</v>
      </c>
      <c r="B175" s="2">
        <f t="shared" si="40"/>
        <v>865.00000000000068</v>
      </c>
      <c r="C175" s="2">
        <f t="shared" si="42"/>
        <v>-50.907474682959197</v>
      </c>
      <c r="D175" s="2">
        <f t="shared" si="43"/>
        <v>23.998828290430183</v>
      </c>
      <c r="E175" s="6">
        <f t="shared" si="44"/>
        <v>-7.8017454550984517</v>
      </c>
      <c r="F175" s="2">
        <f t="shared" si="45"/>
        <v>9.7700100432248824</v>
      </c>
      <c r="G175" s="2">
        <f t="shared" si="46"/>
        <v>0.26308688985210127</v>
      </c>
      <c r="H175" s="2">
        <f t="shared" si="47"/>
        <v>0.79833681957245217</v>
      </c>
    </row>
    <row r="176" spans="1:8">
      <c r="A176" s="2">
        <f t="shared" si="41"/>
        <v>1.7400000000000013</v>
      </c>
      <c r="B176" s="2">
        <f t="shared" si="40"/>
        <v>870.00000000000068</v>
      </c>
      <c r="C176" s="2">
        <f t="shared" si="42"/>
        <v>-52.970176665995851</v>
      </c>
      <c r="D176" s="2">
        <f t="shared" si="43"/>
        <v>23.469126523770225</v>
      </c>
      <c r="E176" s="6">
        <f t="shared" si="44"/>
        <v>-7.831684200005756</v>
      </c>
      <c r="F176" s="2">
        <f t="shared" si="45"/>
        <v>9.6916932012248243</v>
      </c>
      <c r="G176" s="2">
        <f t="shared" si="46"/>
        <v>0.2735285970214919</v>
      </c>
      <c r="H176" s="2">
        <f t="shared" si="47"/>
        <v>0.80117261994654609</v>
      </c>
    </row>
    <row r="177" spans="1:8">
      <c r="A177" s="2">
        <f t="shared" si="41"/>
        <v>1.7500000000000013</v>
      </c>
      <c r="B177" s="2">
        <f t="shared" si="40"/>
        <v>875.00000000000068</v>
      </c>
      <c r="C177" s="2">
        <f t="shared" si="42"/>
        <v>-55.280158693401013</v>
      </c>
      <c r="D177" s="2">
        <f t="shared" si="43"/>
        <v>22.916324936836215</v>
      </c>
      <c r="E177" s="6">
        <f t="shared" si="44"/>
        <v>-7.8595034016756173</v>
      </c>
      <c r="F177" s="2">
        <f t="shared" si="45"/>
        <v>9.6130981672080686</v>
      </c>
      <c r="G177" s="2">
        <f t="shared" si="46"/>
        <v>0.28484060378137799</v>
      </c>
      <c r="H177" s="2">
        <f t="shared" si="47"/>
        <v>0.80375762076265544</v>
      </c>
    </row>
    <row r="178" spans="1:8">
      <c r="A178" s="2">
        <f t="shared" si="41"/>
        <v>1.7600000000000013</v>
      </c>
      <c r="B178" s="2">
        <f t="shared" si="40"/>
        <v>880.00000000000068</v>
      </c>
      <c r="C178" s="2">
        <f t="shared" si="42"/>
        <v>-57.877180814919413</v>
      </c>
      <c r="D178" s="2">
        <f t="shared" si="43"/>
        <v>22.33755312868702</v>
      </c>
      <c r="E178" s="6">
        <f t="shared" si="44"/>
        <v>-7.8848622596816504</v>
      </c>
      <c r="F178" s="2">
        <f t="shared" si="45"/>
        <v>9.534249544611253</v>
      </c>
      <c r="G178" s="2">
        <f t="shared" si="46"/>
        <v>0.29713755579287793</v>
      </c>
      <c r="H178" s="2">
        <f t="shared" si="47"/>
        <v>0.80605091053235978</v>
      </c>
    </row>
    <row r="179" spans="1:8">
      <c r="A179" s="2">
        <f t="shared" si="41"/>
        <v>1.7700000000000014</v>
      </c>
      <c r="B179" s="2">
        <f t="shared" si="40"/>
        <v>885.00000000000068</v>
      </c>
      <c r="C179" s="2">
        <f t="shared" si="42"/>
        <v>-60.808066229048386</v>
      </c>
      <c r="D179" s="2">
        <f t="shared" si="43"/>
        <v>21.729472466396537</v>
      </c>
      <c r="E179" s="6">
        <f t="shared" si="44"/>
        <v>-7.9073594323224494</v>
      </c>
      <c r="F179" s="2">
        <f t="shared" si="45"/>
        <v>9.4551759502880284</v>
      </c>
      <c r="G179" s="2">
        <f t="shared" si="46"/>
        <v>0.31055310084204402</v>
      </c>
      <c r="H179" s="2">
        <f t="shared" si="47"/>
        <v>0.80800434304001323</v>
      </c>
    </row>
    <row r="180" spans="1:8">
      <c r="A180" s="2">
        <f t="shared" si="41"/>
        <v>1.7800000000000014</v>
      </c>
      <c r="B180" s="2">
        <f t="shared" si="40"/>
        <v>890.00000000000068</v>
      </c>
      <c r="C180" s="2">
        <f t="shared" si="42"/>
        <v>-64.127918279594454</v>
      </c>
      <c r="D180" s="2">
        <f t="shared" si="43"/>
        <v>21.088193283600592</v>
      </c>
      <c r="E180" s="6">
        <f t="shared" si="44"/>
        <v>-7.9265226052225302</v>
      </c>
      <c r="F180" s="2">
        <f t="shared" si="45"/>
        <v>9.3759107242358031</v>
      </c>
      <c r="G180" s="2">
        <f t="shared" si="46"/>
        <v>0.32524336342848181</v>
      </c>
      <c r="H180" s="2">
        <f t="shared" si="47"/>
        <v>0.80956134916407918</v>
      </c>
    </row>
    <row r="181" spans="1:8">
      <c r="A181" s="2">
        <f t="shared" si="41"/>
        <v>1.7900000000000014</v>
      </c>
      <c r="B181" s="2">
        <f t="shared" si="40"/>
        <v>895.00000000000068</v>
      </c>
      <c r="C181" s="2">
        <f t="shared" si="42"/>
        <v>-67.901480326156616</v>
      </c>
      <c r="D181" s="2">
        <f t="shared" si="43"/>
        <v>20.409178480339026</v>
      </c>
      <c r="E181" s="6">
        <f t="shared" si="44"/>
        <v>-7.9417968352996171</v>
      </c>
      <c r="F181" s="2">
        <f t="shared" si="45"/>
        <v>9.2964927558828077</v>
      </c>
      <c r="G181" s="2">
        <f t="shared" si="46"/>
        <v>0.34139102725302095</v>
      </c>
      <c r="H181" s="2">
        <f t="shared" si="47"/>
        <v>0.81065564563371884</v>
      </c>
    </row>
    <row r="182" spans="1:8">
      <c r="A182" s="2">
        <f t="shared" si="41"/>
        <v>1.8000000000000014</v>
      </c>
      <c r="B182" s="2">
        <f t="shared" si="40"/>
        <v>900.00000000000068</v>
      </c>
      <c r="C182" s="2">
        <f t="shared" si="42"/>
        <v>-72.204613572209581</v>
      </c>
      <c r="D182" s="2">
        <f t="shared" si="43"/>
        <v>19.687132344616931</v>
      </c>
      <c r="E182" s="6">
        <f t="shared" si="44"/>
        <v>-7.952531883666782</v>
      </c>
      <c r="F182" s="2">
        <f t="shared" si="45"/>
        <v>9.2169674370461401</v>
      </c>
      <c r="G182" s="2">
        <f t="shared" si="46"/>
        <v>0.35921009337124421</v>
      </c>
      <c r="H182" s="2">
        <f t="shared" si="47"/>
        <v>0.81120988754781609</v>
      </c>
    </row>
    <row r="183" spans="1:8">
      <c r="A183" s="2">
        <f t="shared" si="41"/>
        <v>1.8100000000000014</v>
      </c>
      <c r="B183" s="2">
        <f t="shared" si="40"/>
        <v>905.00000000000068</v>
      </c>
      <c r="C183" s="2">
        <f t="shared" si="42"/>
        <v>-77.125839257080827</v>
      </c>
      <c r="D183" s="2">
        <f t="shared" si="43"/>
        <v>18.915873952046123</v>
      </c>
      <c r="E183" s="6">
        <f t="shared" si="44"/>
        <v>-7.9579689968440759</v>
      </c>
      <c r="F183" s="2">
        <f t="shared" si="45"/>
        <v>9.1373877470776996</v>
      </c>
      <c r="G183" s="2">
        <f t="shared" si="46"/>
        <v>0.37895136523797768</v>
      </c>
      <c r="H183" s="2">
        <f t="shared" si="47"/>
        <v>0.81113434802496154</v>
      </c>
    </row>
    <row r="184" spans="1:8">
      <c r="A184" s="2">
        <f t="shared" si="41"/>
        <v>1.8200000000000014</v>
      </c>
      <c r="B184" s="2">
        <f t="shared" si="40"/>
        <v>910.00000000000068</v>
      </c>
      <c r="C184" s="2">
        <f t="shared" si="42"/>
        <v>-82.767849796543317</v>
      </c>
      <c r="D184" s="2">
        <f t="shared" si="43"/>
        <v>18.08819545408069</v>
      </c>
      <c r="E184" s="6">
        <f t="shared" si="44"/>
        <v>-7.9572279541248729</v>
      </c>
      <c r="F184" s="2">
        <f t="shared" si="45"/>
        <v>9.0578154675364502</v>
      </c>
      <c r="G184" s="2">
        <f t="shared" si="46"/>
        <v>0.4009086787346422</v>
      </c>
      <c r="H184" s="2">
        <f t="shared" si="47"/>
        <v>0.81032575877619439</v>
      </c>
    </row>
    <row r="185" spans="1:8">
      <c r="A185" s="2">
        <f t="shared" si="41"/>
        <v>1.8300000000000014</v>
      </c>
      <c r="B185" s="2">
        <f t="shared" si="40"/>
        <v>915.00000000000068</v>
      </c>
      <c r="C185" s="2">
        <f t="shared" si="42"/>
        <v>-89.248835747312881</v>
      </c>
      <c r="D185" s="2">
        <f t="shared" si="43"/>
        <v>17.19570709660756</v>
      </c>
      <c r="E185" s="6">
        <f t="shared" si="44"/>
        <v>-7.9492956935944674</v>
      </c>
      <c r="F185" s="2">
        <f t="shared" si="45"/>
        <v>8.9783225106005062</v>
      </c>
      <c r="G185" s="2">
        <f t="shared" si="46"/>
        <v>0.42542583841341286</v>
      </c>
      <c r="H185" s="2">
        <f t="shared" si="47"/>
        <v>0.80866651079285456</v>
      </c>
    </row>
    <row r="186" spans="1:8">
      <c r="A186" s="2">
        <f t="shared" si="41"/>
        <v>1.8400000000000014</v>
      </c>
      <c r="B186" s="2">
        <f t="shared" si="40"/>
        <v>920.00000000000068</v>
      </c>
      <c r="C186" s="2">
        <f t="shared" si="42"/>
        <v>-96.703400619800917</v>
      </c>
      <c r="D186" s="2">
        <f t="shared" si="43"/>
        <v>16.228673090409551</v>
      </c>
      <c r="E186" s="6">
        <f t="shared" si="44"/>
        <v>-7.9330184708779035</v>
      </c>
      <c r="F186" s="2">
        <f t="shared" si="45"/>
        <v>8.8989923258917276</v>
      </c>
      <c r="G186" s="2">
        <f t="shared" si="46"/>
        <v>0.45290413241984628</v>
      </c>
      <c r="H186" s="2">
        <f t="shared" si="47"/>
        <v>0.80602449277990662</v>
      </c>
    </row>
    <row r="187" spans="1:8">
      <c r="A187" s="2">
        <f t="shared" si="41"/>
        <v>1.8500000000000014</v>
      </c>
      <c r="B187" s="2">
        <f t="shared" si="40"/>
        <v>925.00000000000068</v>
      </c>
      <c r="C187" s="2">
        <f t="shared" si="42"/>
        <v>-105.28274579117542</v>
      </c>
      <c r="D187" s="2">
        <f t="shared" si="43"/>
        <v>15.175845632497797</v>
      </c>
      <c r="E187" s="6">
        <f t="shared" si="44"/>
        <v>-7.907100274170884</v>
      </c>
      <c r="F187" s="2">
        <f t="shared" si="45"/>
        <v>8.8199213231500195</v>
      </c>
      <c r="G187" s="2">
        <f t="shared" si="46"/>
        <v>0.48381016984816705</v>
      </c>
      <c r="H187" s="2">
        <f t="shared" si="47"/>
        <v>0.80225392894253755</v>
      </c>
    </row>
    <row r="188" spans="1:8">
      <c r="A188" s="2">
        <f t="shared" si="41"/>
        <v>1.8600000000000014</v>
      </c>
      <c r="B188" s="2">
        <f t="shared" si="40"/>
        <v>930.00000000000068</v>
      </c>
      <c r="C188" s="2">
        <f t="shared" si="42"/>
        <v>-115.15371165859973</v>
      </c>
      <c r="D188" s="2">
        <f t="shared" si="43"/>
        <v>14.0243085159118</v>
      </c>
      <c r="E188" s="6">
        <f t="shared" si="44"/>
        <v>-7.8701110429262942</v>
      </c>
      <c r="F188" s="2">
        <f t="shared" si="45"/>
        <v>8.7412202127207568</v>
      </c>
      <c r="G188" s="2">
        <f t="shared" si="46"/>
        <v>0.51868361025262455</v>
      </c>
      <c r="H188" s="2">
        <f t="shared" si="47"/>
        <v>0.79719765112721797</v>
      </c>
    </row>
    <row r="189" spans="1:8">
      <c r="A189" s="2">
        <f t="shared" si="41"/>
        <v>1.8700000000000014</v>
      </c>
      <c r="B189" s="2">
        <f t="shared" si="40"/>
        <v>935.00000000000068</v>
      </c>
      <c r="C189" s="2">
        <f t="shared" si="42"/>
        <v>-126.49617717378862</v>
      </c>
      <c r="D189" s="2">
        <f t="shared" si="43"/>
        <v>12.759346744173914</v>
      </c>
      <c r="E189" s="6">
        <f t="shared" si="44"/>
        <v>-7.8205089575580082</v>
      </c>
      <c r="F189" s="2">
        <f t="shared" si="45"/>
        <v>8.6630151231451773</v>
      </c>
      <c r="G189" s="2">
        <f t="shared" si="46"/>
        <v>0.55814413701929921</v>
      </c>
      <c r="H189" s="2">
        <f t="shared" si="47"/>
        <v>0.79069127568057396</v>
      </c>
    </row>
    <row r="190" spans="1:8">
      <c r="A190" s="2">
        <f t="shared" si="41"/>
        <v>1.8800000000000014</v>
      </c>
      <c r="B190" s="2">
        <f t="shared" si="40"/>
        <v>940.00000000000068</v>
      </c>
      <c r="C190" s="2">
        <f t="shared" si="42"/>
        <v>-139.49827942802827</v>
      </c>
      <c r="D190" s="2">
        <f t="shared" si="43"/>
        <v>11.364363949893631</v>
      </c>
      <c r="E190" s="6">
        <f t="shared" si="44"/>
        <v>-7.7566814144264313</v>
      </c>
      <c r="F190" s="2">
        <f t="shared" si="45"/>
        <v>8.5854483090009133</v>
      </c>
      <c r="G190" s="2">
        <f t="shared" si="46"/>
        <v>0.60289677809907749</v>
      </c>
      <c r="H190" s="2">
        <f t="shared" si="47"/>
        <v>0.78256971354417315</v>
      </c>
    </row>
    <row r="191" spans="1:8">
      <c r="A191" s="2">
        <f t="shared" si="41"/>
        <v>1.8900000000000015</v>
      </c>
      <c r="B191" s="2">
        <f t="shared" si="40"/>
        <v>945.00000000000068</v>
      </c>
      <c r="C191" s="2">
        <f t="shared" si="42"/>
        <v>-154.34896284869461</v>
      </c>
      <c r="D191" s="2">
        <f t="shared" si="43"/>
        <v>9.8208743214066843</v>
      </c>
      <c r="E191" s="6">
        <f t="shared" si="44"/>
        <v>-7.6770088898683388</v>
      </c>
      <c r="F191" s="2">
        <f t="shared" si="45"/>
        <v>8.5086782201022295</v>
      </c>
      <c r="G191" s="2">
        <f t="shared" si="46"/>
        <v>0.65373443204594395</v>
      </c>
      <c r="H191" s="2">
        <f t="shared" si="47"/>
        <v>0.77267627700977504</v>
      </c>
    </row>
    <row r="192" spans="1:8">
      <c r="A192" s="2">
        <f t="shared" si="41"/>
        <v>1.9000000000000015</v>
      </c>
      <c r="B192" s="2">
        <f t="shared" si="40"/>
        <v>950.00000000000068</v>
      </c>
      <c r="C192" s="2">
        <f t="shared" si="42"/>
        <v>-171.22755651786861</v>
      </c>
      <c r="D192" s="2">
        <f t="shared" si="43"/>
        <v>8.1085987562279982</v>
      </c>
      <c r="E192" s="6">
        <f t="shared" si="44"/>
        <v>-7.5799542774658937</v>
      </c>
      <c r="F192" s="2">
        <f t="shared" si="45"/>
        <v>8.4328786773275706</v>
      </c>
      <c r="G192" s="2">
        <f t="shared" si="46"/>
        <v>0.71153627130809161</v>
      </c>
      <c r="H192" s="2">
        <f t="shared" si="47"/>
        <v>0.7608743186675373</v>
      </c>
    </row>
    <row r="193" spans="1:8">
      <c r="A193" s="2">
        <f t="shared" si="41"/>
        <v>1.9100000000000015</v>
      </c>
      <c r="B193" s="2">
        <f t="shared" si="40"/>
        <v>955.00000000000068</v>
      </c>
      <c r="C193" s="2">
        <f t="shared" si="42"/>
        <v>-190.29045339611534</v>
      </c>
      <c r="D193" s="2">
        <f t="shared" si="43"/>
        <v>6.2056942222668443</v>
      </c>
      <c r="E193" s="6">
        <f t="shared" si="44"/>
        <v>-7.4641770661285411</v>
      </c>
      <c r="F193" s="2">
        <f t="shared" si="45"/>
        <v>8.3582369066662849</v>
      </c>
      <c r="G193" s="2">
        <f t="shared" si="46"/>
        <v>0.77726064869072931</v>
      </c>
      <c r="H193" s="2">
        <f t="shared" si="47"/>
        <v>0.74706083741972718</v>
      </c>
    </row>
    <row r="194" spans="1:8">
      <c r="A194" s="2">
        <f t="shared" si="41"/>
        <v>1.9200000000000015</v>
      </c>
      <c r="B194" s="2">
        <f t="shared" ref="B194:B195" si="48">$K$3*A194</f>
        <v>960.0000000000008</v>
      </c>
      <c r="C194" s="2">
        <f t="shared" si="42"/>
        <v>-211.65553823978979</v>
      </c>
      <c r="D194" s="2">
        <f t="shared" si="43"/>
        <v>4.0891388398689461</v>
      </c>
      <c r="E194" s="6">
        <f t="shared" si="44"/>
        <v>-7.3286668150875238</v>
      </c>
      <c r="F194" s="2">
        <f t="shared" si="45"/>
        <v>8.2849502385154103</v>
      </c>
      <c r="G194" s="2">
        <f t="shared" si="46"/>
        <v>0.85193131924223786</v>
      </c>
      <c r="H194" s="2">
        <f t="shared" si="47"/>
        <v>0.73118086116478964</v>
      </c>
    </row>
    <row r="195" spans="1:8">
      <c r="A195" s="2">
        <f t="shared" si="41"/>
        <v>1.9300000000000015</v>
      </c>
      <c r="B195" s="2">
        <f t="shared" si="48"/>
        <v>965.0000000000008</v>
      </c>
      <c r="C195" s="2">
        <f t="shared" ref="C195" si="49">(1/$K$10)*(B195*(-1)+H194*$K$12*$K$11*$K$4)</f>
        <v>-235.38572661912124</v>
      </c>
      <c r="D195" s="2">
        <f t="shared" ref="D195" si="50">D194+C195*$K$2</f>
        <v>1.7352815736777338</v>
      </c>
      <c r="E195" s="6">
        <f t="shared" si="44"/>
        <v>-7.1728842480265866</v>
      </c>
      <c r="F195" s="2">
        <f t="shared" ref="F195" si="51">F194+E195*$K$2</f>
        <v>8.213221396035145</v>
      </c>
      <c r="G195" s="2">
        <f t="shared" ref="G195" si="52">1-(D195*$K$4/F195)</f>
        <v>0.93661628647261019</v>
      </c>
      <c r="H195" s="2">
        <f t="shared" ref="H195" si="53">($K$13*G195)/($K$7*G195*G195+$K$8*G195+$K$9)</f>
        <v>0.71324079332010704</v>
      </c>
    </row>
    <row r="196" spans="1:8">
      <c r="E196" s="1"/>
    </row>
    <row r="197" spans="1:8">
      <c r="E197" s="1"/>
    </row>
    <row r="198" spans="1:8">
      <c r="E198" s="1"/>
    </row>
    <row r="199" spans="1:8">
      <c r="E199" s="1"/>
    </row>
  </sheetData>
  <pageMargins left="0.7" right="0.7" top="0.75" bottom="0.75" header="0.3" footer="0.3"/>
  <pageSetup orientation="portrait" verticalDpi="0" r:id="rId1"/>
  <ignoredErrors>
    <ignoredError sqref="A3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cp:lastModifiedBy>55</cp:lastModifiedBy>
  <dcterms:created xsi:type="dcterms:W3CDTF">2019-11-18T20:43:40Z</dcterms:created>
  <dcterms:modified xsi:type="dcterms:W3CDTF">2019-12-07T20:32:24Z</dcterms:modified>
</cp:coreProperties>
</file>