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0" i="1" l="1"/>
  <c r="D340" i="1"/>
  <c r="C340" i="1"/>
  <c r="B340" i="1"/>
  <c r="E339" i="1"/>
  <c r="D339" i="1"/>
  <c r="C339" i="1"/>
  <c r="B339" i="1"/>
  <c r="E338" i="1"/>
  <c r="D338" i="1"/>
  <c r="C338" i="1"/>
  <c r="B338" i="1"/>
  <c r="E337" i="1"/>
  <c r="D337" i="1"/>
  <c r="C337" i="1"/>
  <c r="B337" i="1"/>
  <c r="E336" i="1"/>
  <c r="D336" i="1"/>
  <c r="C336" i="1"/>
  <c r="B336" i="1"/>
  <c r="E335" i="1"/>
  <c r="D335" i="1"/>
  <c r="C335" i="1"/>
  <c r="B335" i="1"/>
  <c r="E334" i="1"/>
  <c r="D334" i="1"/>
  <c r="C334" i="1"/>
  <c r="B334" i="1"/>
  <c r="E333" i="1"/>
  <c r="D333" i="1"/>
  <c r="C333" i="1"/>
  <c r="B333" i="1"/>
  <c r="E332" i="1"/>
  <c r="D332" i="1"/>
  <c r="C332" i="1"/>
  <c r="B332" i="1"/>
  <c r="E331" i="1"/>
  <c r="D331" i="1"/>
  <c r="C331" i="1"/>
  <c r="B331" i="1"/>
  <c r="E330" i="1"/>
  <c r="D330" i="1"/>
  <c r="C330" i="1"/>
  <c r="B330" i="1"/>
  <c r="E329" i="1"/>
  <c r="D329" i="1"/>
  <c r="C329" i="1"/>
  <c r="B329" i="1"/>
  <c r="E328" i="1"/>
  <c r="D328" i="1"/>
  <c r="C328" i="1"/>
  <c r="B328" i="1"/>
  <c r="E327" i="1"/>
  <c r="D327" i="1"/>
  <c r="C327" i="1"/>
  <c r="B327" i="1"/>
  <c r="E326" i="1"/>
  <c r="D326" i="1"/>
  <c r="C326" i="1"/>
  <c r="B326" i="1"/>
  <c r="E325" i="1"/>
  <c r="D325" i="1"/>
  <c r="C325" i="1"/>
  <c r="B325" i="1"/>
  <c r="E324" i="1"/>
  <c r="D324" i="1"/>
  <c r="C324" i="1"/>
  <c r="B324" i="1"/>
  <c r="E323" i="1"/>
  <c r="D323" i="1"/>
  <c r="C323" i="1"/>
  <c r="B323" i="1"/>
  <c r="E322" i="1"/>
  <c r="D322" i="1"/>
  <c r="C322" i="1"/>
  <c r="B322" i="1"/>
  <c r="E321" i="1"/>
  <c r="D321" i="1"/>
  <c r="C321" i="1"/>
  <c r="B321" i="1"/>
  <c r="E320" i="1"/>
  <c r="D320" i="1"/>
  <c r="C320" i="1"/>
  <c r="B320" i="1"/>
  <c r="E319" i="1"/>
  <c r="D319" i="1"/>
  <c r="C319" i="1"/>
  <c r="B319" i="1"/>
  <c r="E318" i="1"/>
  <c r="D318" i="1"/>
  <c r="C318" i="1"/>
  <c r="B318" i="1"/>
  <c r="E317" i="1"/>
  <c r="D317" i="1"/>
  <c r="C317" i="1"/>
  <c r="B317" i="1"/>
  <c r="E316" i="1"/>
  <c r="D316" i="1"/>
  <c r="C316" i="1"/>
  <c r="B316" i="1"/>
  <c r="E315" i="1"/>
  <c r="D315" i="1"/>
  <c r="C315" i="1"/>
  <c r="B315" i="1"/>
  <c r="E314" i="1"/>
  <c r="D314" i="1"/>
  <c r="C314" i="1"/>
  <c r="B314" i="1"/>
  <c r="E313" i="1"/>
  <c r="D313" i="1"/>
  <c r="C313" i="1"/>
  <c r="B313" i="1"/>
  <c r="E312" i="1"/>
  <c r="D312" i="1"/>
  <c r="C312" i="1"/>
  <c r="B312" i="1"/>
  <c r="E311" i="1"/>
  <c r="D311" i="1"/>
  <c r="C311" i="1"/>
  <c r="B311" i="1"/>
  <c r="E310" i="1"/>
  <c r="E341" i="1" s="1"/>
  <c r="D310" i="1"/>
  <c r="D341" i="1" s="1"/>
  <c r="C310" i="1"/>
  <c r="C341" i="1" s="1"/>
  <c r="B310" i="1"/>
  <c r="B341" i="1" s="1"/>
  <c r="A309" i="1"/>
  <c r="E302" i="1"/>
  <c r="D302" i="1"/>
  <c r="C302" i="1"/>
  <c r="B302" i="1"/>
  <c r="E301" i="1"/>
  <c r="D301" i="1"/>
  <c r="C301" i="1"/>
  <c r="B301" i="1"/>
  <c r="E300" i="1"/>
  <c r="D300" i="1"/>
  <c r="C300" i="1"/>
  <c r="B300" i="1"/>
  <c r="E299" i="1"/>
  <c r="D299" i="1"/>
  <c r="C299" i="1"/>
  <c r="B299" i="1"/>
  <c r="E298" i="1"/>
  <c r="D298" i="1"/>
  <c r="C298" i="1"/>
  <c r="B298" i="1"/>
  <c r="E297" i="1"/>
  <c r="D297" i="1"/>
  <c r="C297" i="1"/>
  <c r="B297" i="1"/>
  <c r="E296" i="1"/>
  <c r="D296" i="1"/>
  <c r="C296" i="1"/>
  <c r="B296" i="1"/>
  <c r="E295" i="1"/>
  <c r="D295" i="1"/>
  <c r="C295" i="1"/>
  <c r="B295" i="1"/>
  <c r="E294" i="1"/>
  <c r="D294" i="1"/>
  <c r="C294" i="1"/>
  <c r="B294" i="1"/>
  <c r="E293" i="1"/>
  <c r="D293" i="1"/>
  <c r="C293" i="1"/>
  <c r="B293" i="1"/>
  <c r="E292" i="1"/>
  <c r="D292" i="1"/>
  <c r="C292" i="1"/>
  <c r="B292" i="1"/>
  <c r="E291" i="1"/>
  <c r="D291" i="1"/>
  <c r="C291" i="1"/>
  <c r="B291" i="1"/>
  <c r="E290" i="1"/>
  <c r="D290" i="1"/>
  <c r="C290" i="1"/>
  <c r="B290" i="1"/>
  <c r="E289" i="1"/>
  <c r="D289" i="1"/>
  <c r="C289" i="1"/>
  <c r="B289" i="1"/>
  <c r="E288" i="1"/>
  <c r="D288" i="1"/>
  <c r="C288" i="1"/>
  <c r="B288" i="1"/>
  <c r="E287" i="1"/>
  <c r="D287" i="1"/>
  <c r="C287" i="1"/>
  <c r="B287" i="1"/>
  <c r="E286" i="1"/>
  <c r="D286" i="1"/>
  <c r="C286" i="1"/>
  <c r="B286" i="1"/>
  <c r="E285" i="1"/>
  <c r="D285" i="1"/>
  <c r="C285" i="1"/>
  <c r="B285" i="1"/>
  <c r="E284" i="1"/>
  <c r="D284" i="1"/>
  <c r="C284" i="1"/>
  <c r="B284" i="1"/>
  <c r="E283" i="1"/>
  <c r="D283" i="1"/>
  <c r="C283" i="1"/>
  <c r="B283" i="1"/>
  <c r="E282" i="1"/>
  <c r="D282" i="1"/>
  <c r="C282" i="1"/>
  <c r="B282" i="1"/>
  <c r="E281" i="1"/>
  <c r="D281" i="1"/>
  <c r="C281" i="1"/>
  <c r="B281" i="1"/>
  <c r="E280" i="1"/>
  <c r="D280" i="1"/>
  <c r="C280" i="1"/>
  <c r="B280" i="1"/>
  <c r="E279" i="1"/>
  <c r="D279" i="1"/>
  <c r="C279" i="1"/>
  <c r="B279" i="1"/>
  <c r="E278" i="1"/>
  <c r="D278" i="1"/>
  <c r="C278" i="1"/>
  <c r="B278" i="1"/>
  <c r="E277" i="1"/>
  <c r="D277" i="1"/>
  <c r="C277" i="1"/>
  <c r="B277" i="1"/>
  <c r="E276" i="1"/>
  <c r="D276" i="1"/>
  <c r="C276" i="1"/>
  <c r="B276" i="1"/>
  <c r="E275" i="1"/>
  <c r="D275" i="1"/>
  <c r="C275" i="1"/>
  <c r="B275" i="1"/>
  <c r="E274" i="1"/>
  <c r="D274" i="1"/>
  <c r="C274" i="1"/>
  <c r="B274" i="1"/>
  <c r="E273" i="1"/>
  <c r="D273" i="1"/>
  <c r="C273" i="1"/>
  <c r="B273" i="1"/>
  <c r="E272" i="1"/>
  <c r="E303" i="1" s="1"/>
  <c r="D272" i="1"/>
  <c r="D303" i="1" s="1"/>
  <c r="C272" i="1"/>
  <c r="C303" i="1" s="1"/>
  <c r="B272" i="1"/>
  <c r="B303" i="1" s="1"/>
  <c r="A271" i="1"/>
  <c r="E264" i="1"/>
  <c r="D264" i="1"/>
  <c r="C264" i="1"/>
  <c r="B264" i="1"/>
  <c r="E263" i="1"/>
  <c r="D263" i="1"/>
  <c r="C263" i="1"/>
  <c r="B263" i="1"/>
  <c r="E262" i="1"/>
  <c r="D262" i="1"/>
  <c r="C262" i="1"/>
  <c r="B262" i="1"/>
  <c r="E261" i="1"/>
  <c r="D261" i="1"/>
  <c r="C261" i="1"/>
  <c r="B261" i="1"/>
  <c r="E260" i="1"/>
  <c r="D260" i="1"/>
  <c r="C260" i="1"/>
  <c r="B260" i="1"/>
  <c r="E259" i="1"/>
  <c r="D259" i="1"/>
  <c r="C259" i="1"/>
  <c r="B259" i="1"/>
  <c r="E258" i="1"/>
  <c r="D258" i="1"/>
  <c r="C258" i="1"/>
  <c r="B258" i="1"/>
  <c r="E257" i="1"/>
  <c r="D257" i="1"/>
  <c r="C257" i="1"/>
  <c r="B257" i="1"/>
  <c r="E256" i="1"/>
  <c r="D256" i="1"/>
  <c r="C256" i="1"/>
  <c r="B256" i="1"/>
  <c r="E255" i="1"/>
  <c r="D255" i="1"/>
  <c r="C255" i="1"/>
  <c r="B255" i="1"/>
  <c r="E254" i="1"/>
  <c r="D254" i="1"/>
  <c r="C254" i="1"/>
  <c r="B254" i="1"/>
  <c r="E253" i="1"/>
  <c r="D253" i="1"/>
  <c r="C253" i="1"/>
  <c r="B253" i="1"/>
  <c r="E252" i="1"/>
  <c r="D252" i="1"/>
  <c r="C252" i="1"/>
  <c r="B252" i="1"/>
  <c r="E251" i="1"/>
  <c r="D251" i="1"/>
  <c r="C251" i="1"/>
  <c r="B251" i="1"/>
  <c r="E250" i="1"/>
  <c r="D250" i="1"/>
  <c r="C250" i="1"/>
  <c r="B250" i="1"/>
  <c r="E249" i="1"/>
  <c r="D249" i="1"/>
  <c r="C249" i="1"/>
  <c r="B249" i="1"/>
  <c r="E248" i="1"/>
  <c r="D248" i="1"/>
  <c r="C248" i="1"/>
  <c r="B248" i="1"/>
  <c r="E247" i="1"/>
  <c r="D247" i="1"/>
  <c r="C247" i="1"/>
  <c r="B247" i="1"/>
  <c r="E246" i="1"/>
  <c r="D246" i="1"/>
  <c r="C246" i="1"/>
  <c r="B246" i="1"/>
  <c r="E245" i="1"/>
  <c r="D245" i="1"/>
  <c r="C245" i="1"/>
  <c r="B245" i="1"/>
  <c r="E244" i="1"/>
  <c r="D244" i="1"/>
  <c r="C244" i="1"/>
  <c r="B244" i="1"/>
  <c r="E243" i="1"/>
  <c r="D243" i="1"/>
  <c r="C243" i="1"/>
  <c r="B243" i="1"/>
  <c r="E242" i="1"/>
  <c r="D242" i="1"/>
  <c r="C242" i="1"/>
  <c r="B242" i="1"/>
  <c r="E241" i="1"/>
  <c r="D241" i="1"/>
  <c r="C241" i="1"/>
  <c r="B241" i="1"/>
  <c r="E240" i="1"/>
  <c r="D240" i="1"/>
  <c r="C240" i="1"/>
  <c r="B240" i="1"/>
  <c r="E239" i="1"/>
  <c r="D239" i="1"/>
  <c r="C239" i="1"/>
  <c r="B239" i="1"/>
  <c r="E238" i="1"/>
  <c r="D238" i="1"/>
  <c r="C238" i="1"/>
  <c r="B238" i="1"/>
  <c r="E237" i="1"/>
  <c r="D237" i="1"/>
  <c r="C237" i="1"/>
  <c r="B237" i="1"/>
  <c r="E236" i="1"/>
  <c r="D236" i="1"/>
  <c r="C236" i="1"/>
  <c r="B236" i="1"/>
  <c r="E235" i="1"/>
  <c r="D235" i="1"/>
  <c r="C235" i="1"/>
  <c r="B235" i="1"/>
  <c r="E234" i="1"/>
  <c r="E265" i="1" s="1"/>
  <c r="D234" i="1"/>
  <c r="D265" i="1" s="1"/>
  <c r="C234" i="1"/>
  <c r="C265" i="1" s="1"/>
  <c r="B234" i="1"/>
  <c r="B265" i="1" s="1"/>
  <c r="A233" i="1"/>
  <c r="E226" i="1"/>
  <c r="D226" i="1"/>
  <c r="C226" i="1"/>
  <c r="B226" i="1"/>
  <c r="E225" i="1"/>
  <c r="D225" i="1"/>
  <c r="C225" i="1"/>
  <c r="B225" i="1"/>
  <c r="E224" i="1"/>
  <c r="D224" i="1"/>
  <c r="C224" i="1"/>
  <c r="B224" i="1"/>
  <c r="E223" i="1"/>
  <c r="D223" i="1"/>
  <c r="C223" i="1"/>
  <c r="B223" i="1"/>
  <c r="E222" i="1"/>
  <c r="D222" i="1"/>
  <c r="C222" i="1"/>
  <c r="B222" i="1"/>
  <c r="E221" i="1"/>
  <c r="D221" i="1"/>
  <c r="C221" i="1"/>
  <c r="B221" i="1"/>
  <c r="E220" i="1"/>
  <c r="D220" i="1"/>
  <c r="C220" i="1"/>
  <c r="B220" i="1"/>
  <c r="E219" i="1"/>
  <c r="D219" i="1"/>
  <c r="C219" i="1"/>
  <c r="B219" i="1"/>
  <c r="E218" i="1"/>
  <c r="D218" i="1"/>
  <c r="C218" i="1"/>
  <c r="B218" i="1"/>
  <c r="E217" i="1"/>
  <c r="D217" i="1"/>
  <c r="C217" i="1"/>
  <c r="B217" i="1"/>
  <c r="E216" i="1"/>
  <c r="D216" i="1"/>
  <c r="C216" i="1"/>
  <c r="B216" i="1"/>
  <c r="E215" i="1"/>
  <c r="D215" i="1"/>
  <c r="C215" i="1"/>
  <c r="B215" i="1"/>
  <c r="E214" i="1"/>
  <c r="D214" i="1"/>
  <c r="C214" i="1"/>
  <c r="B214" i="1"/>
  <c r="E213" i="1"/>
  <c r="D213" i="1"/>
  <c r="C213" i="1"/>
  <c r="B213" i="1"/>
  <c r="E212" i="1"/>
  <c r="D212" i="1"/>
  <c r="C212" i="1"/>
  <c r="B212" i="1"/>
  <c r="E211" i="1"/>
  <c r="D211" i="1"/>
  <c r="C211" i="1"/>
  <c r="B211" i="1"/>
  <c r="E210" i="1"/>
  <c r="D210" i="1"/>
  <c r="C210" i="1"/>
  <c r="B210" i="1"/>
  <c r="E209" i="1"/>
  <c r="D209" i="1"/>
  <c r="C209" i="1"/>
  <c r="B209" i="1"/>
  <c r="E208" i="1"/>
  <c r="D208" i="1"/>
  <c r="C208" i="1"/>
  <c r="B208" i="1"/>
  <c r="E207" i="1"/>
  <c r="D207" i="1"/>
  <c r="C207" i="1"/>
  <c r="B207" i="1"/>
  <c r="E206" i="1"/>
  <c r="D206" i="1"/>
  <c r="C206" i="1"/>
  <c r="B206" i="1"/>
  <c r="E205" i="1"/>
  <c r="D205" i="1"/>
  <c r="C205" i="1"/>
  <c r="B205" i="1"/>
  <c r="E204" i="1"/>
  <c r="D204" i="1"/>
  <c r="C204" i="1"/>
  <c r="B204" i="1"/>
  <c r="E203" i="1"/>
  <c r="D203" i="1"/>
  <c r="C203" i="1"/>
  <c r="B203" i="1"/>
  <c r="E202" i="1"/>
  <c r="D202" i="1"/>
  <c r="C202" i="1"/>
  <c r="B202" i="1"/>
  <c r="E201" i="1"/>
  <c r="D201" i="1"/>
  <c r="C201" i="1"/>
  <c r="B201" i="1"/>
  <c r="E200" i="1"/>
  <c r="D200" i="1"/>
  <c r="C200" i="1"/>
  <c r="B200" i="1"/>
  <c r="E199" i="1"/>
  <c r="D199" i="1"/>
  <c r="C199" i="1"/>
  <c r="B199" i="1"/>
  <c r="E198" i="1"/>
  <c r="D198" i="1"/>
  <c r="C198" i="1"/>
  <c r="B198" i="1"/>
  <c r="E197" i="1"/>
  <c r="D197" i="1"/>
  <c r="C197" i="1"/>
  <c r="B197" i="1"/>
  <c r="E196" i="1"/>
  <c r="E227" i="1" s="1"/>
  <c r="D196" i="1"/>
  <c r="D227" i="1" s="1"/>
  <c r="C196" i="1"/>
  <c r="C227" i="1" s="1"/>
  <c r="B196" i="1"/>
  <c r="B227" i="1" s="1"/>
  <c r="A195" i="1"/>
  <c r="E188" i="1"/>
  <c r="D188" i="1"/>
  <c r="C188" i="1"/>
  <c r="B188" i="1"/>
  <c r="E187" i="1"/>
  <c r="D187" i="1"/>
  <c r="C187" i="1"/>
  <c r="B187" i="1"/>
  <c r="E186" i="1"/>
  <c r="D186" i="1"/>
  <c r="C186" i="1"/>
  <c r="B186" i="1"/>
  <c r="E185" i="1"/>
  <c r="D185" i="1"/>
  <c r="C185" i="1"/>
  <c r="B185" i="1"/>
  <c r="E184" i="1"/>
  <c r="D184" i="1"/>
  <c r="C184" i="1"/>
  <c r="B184" i="1"/>
  <c r="E183" i="1"/>
  <c r="D183" i="1"/>
  <c r="C183" i="1"/>
  <c r="B183" i="1"/>
  <c r="E182" i="1"/>
  <c r="D182" i="1"/>
  <c r="C182" i="1"/>
  <c r="B182" i="1"/>
  <c r="E181" i="1"/>
  <c r="D181" i="1"/>
  <c r="C181" i="1"/>
  <c r="B181" i="1"/>
  <c r="E180" i="1"/>
  <c r="D180" i="1"/>
  <c r="C180" i="1"/>
  <c r="B180" i="1"/>
  <c r="E179" i="1"/>
  <c r="D179" i="1"/>
  <c r="C179" i="1"/>
  <c r="B179" i="1"/>
  <c r="E178" i="1"/>
  <c r="D178" i="1"/>
  <c r="C178" i="1"/>
  <c r="B178" i="1"/>
  <c r="E177" i="1"/>
  <c r="D177" i="1"/>
  <c r="C177" i="1"/>
  <c r="B177" i="1"/>
  <c r="E176" i="1"/>
  <c r="D176" i="1"/>
  <c r="C176" i="1"/>
  <c r="B176" i="1"/>
  <c r="E175" i="1"/>
  <c r="D175" i="1"/>
  <c r="C175" i="1"/>
  <c r="B175" i="1"/>
  <c r="E174" i="1"/>
  <c r="D174" i="1"/>
  <c r="C174" i="1"/>
  <c r="B174" i="1"/>
  <c r="E173" i="1"/>
  <c r="D173" i="1"/>
  <c r="C173" i="1"/>
  <c r="B173" i="1"/>
  <c r="E172" i="1"/>
  <c r="D172" i="1"/>
  <c r="C172" i="1"/>
  <c r="B172" i="1"/>
  <c r="E171" i="1"/>
  <c r="D171" i="1"/>
  <c r="C171" i="1"/>
  <c r="B171" i="1"/>
  <c r="E170" i="1"/>
  <c r="D170" i="1"/>
  <c r="C170" i="1"/>
  <c r="B170" i="1"/>
  <c r="E169" i="1"/>
  <c r="D169" i="1"/>
  <c r="C169" i="1"/>
  <c r="B169" i="1"/>
  <c r="E168" i="1"/>
  <c r="D168" i="1"/>
  <c r="C168" i="1"/>
  <c r="B168" i="1"/>
  <c r="E167" i="1"/>
  <c r="D167" i="1"/>
  <c r="C167" i="1"/>
  <c r="B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E158" i="1"/>
  <c r="E189" i="1" s="1"/>
  <c r="D158" i="1"/>
  <c r="D189" i="1" s="1"/>
  <c r="C158" i="1"/>
  <c r="C189" i="1" s="1"/>
  <c r="B158" i="1"/>
  <c r="B189" i="1" s="1"/>
  <c r="A157" i="1"/>
  <c r="C152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E151" i="1" s="1"/>
  <c r="D120" i="1"/>
  <c r="D151" i="1" s="1"/>
  <c r="C120" i="1"/>
  <c r="C151" i="1" s="1"/>
  <c r="B120" i="1"/>
  <c r="B151" i="1" s="1"/>
  <c r="A119" i="1"/>
  <c r="E112" i="1"/>
  <c r="D112" i="1"/>
  <c r="C112" i="1"/>
  <c r="B112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E113" i="1" s="1"/>
  <c r="D82" i="1"/>
  <c r="D113" i="1" s="1"/>
  <c r="C82" i="1"/>
  <c r="C113" i="1" s="1"/>
  <c r="B82" i="1"/>
  <c r="B113" i="1" s="1"/>
  <c r="A81" i="1"/>
  <c r="E76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E75" i="1" s="1"/>
  <c r="D44" i="1"/>
  <c r="D75" i="1" s="1"/>
  <c r="C44" i="1"/>
  <c r="C75" i="1" s="1"/>
  <c r="B44" i="1"/>
  <c r="B75" i="1" s="1"/>
  <c r="A43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E39" i="1" s="1"/>
  <c r="D8" i="1"/>
  <c r="D39" i="1" s="1"/>
  <c r="C8" i="1"/>
  <c r="C39" i="1" s="1"/>
  <c r="B8" i="1"/>
  <c r="B39" i="1" s="1"/>
  <c r="J5" i="1"/>
  <c r="I5" i="1"/>
  <c r="B5" i="1"/>
  <c r="E342" i="1" s="1"/>
  <c r="J4" i="1"/>
  <c r="I4" i="1"/>
  <c r="B4" i="1"/>
  <c r="J3" i="1"/>
  <c r="I3" i="1"/>
  <c r="B3" i="1"/>
  <c r="J2" i="1"/>
  <c r="E114" i="1" s="1"/>
  <c r="I2" i="1"/>
  <c r="B2" i="1"/>
  <c r="B304" i="1" s="1"/>
  <c r="B1" i="1"/>
  <c r="D228" i="1" l="1"/>
  <c r="C304" i="1"/>
  <c r="C266" i="1"/>
  <c r="E228" i="1"/>
  <c r="B41" i="1"/>
  <c r="B40" i="1"/>
  <c r="B155" i="1"/>
  <c r="B154" i="1"/>
  <c r="B153" i="1"/>
  <c r="E269" i="1"/>
  <c r="E268" i="1"/>
  <c r="E267" i="1"/>
  <c r="D307" i="1"/>
  <c r="D306" i="1"/>
  <c r="D305" i="1"/>
  <c r="H3" i="1"/>
  <c r="G3" i="1" s="1"/>
  <c r="D3" i="1" s="1"/>
  <c r="C41" i="1"/>
  <c r="C40" i="1"/>
  <c r="B79" i="1"/>
  <c r="B78" i="1"/>
  <c r="D117" i="1"/>
  <c r="D116" i="1"/>
  <c r="D115" i="1"/>
  <c r="C155" i="1"/>
  <c r="C154" i="1"/>
  <c r="C153" i="1"/>
  <c r="E193" i="1"/>
  <c r="E192" i="1"/>
  <c r="E191" i="1"/>
  <c r="D231" i="1"/>
  <c r="D230" i="1"/>
  <c r="D229" i="1"/>
  <c r="B269" i="1"/>
  <c r="B268" i="1"/>
  <c r="B267" i="1"/>
  <c r="E307" i="1"/>
  <c r="E306" i="1"/>
  <c r="E305" i="1"/>
  <c r="C345" i="1"/>
  <c r="C344" i="1"/>
  <c r="C343" i="1"/>
  <c r="E78" i="1"/>
  <c r="E79" i="1"/>
  <c r="E77" i="1"/>
  <c r="D193" i="1"/>
  <c r="D192" i="1"/>
  <c r="D191" i="1"/>
  <c r="D41" i="1"/>
  <c r="D40" i="1"/>
  <c r="C79" i="1"/>
  <c r="C78" i="1"/>
  <c r="C77" i="1"/>
  <c r="E117" i="1"/>
  <c r="E116" i="1"/>
  <c r="E115" i="1"/>
  <c r="D155" i="1"/>
  <c r="D154" i="1"/>
  <c r="D153" i="1"/>
  <c r="B193" i="1"/>
  <c r="B192" i="1"/>
  <c r="B191" i="1"/>
  <c r="E231" i="1"/>
  <c r="E230" i="1"/>
  <c r="E229" i="1"/>
  <c r="C269" i="1"/>
  <c r="C268" i="1"/>
  <c r="C267" i="1"/>
  <c r="B307" i="1"/>
  <c r="B306" i="1"/>
  <c r="B305" i="1"/>
  <c r="D345" i="1"/>
  <c r="D344" i="1"/>
  <c r="D343" i="1"/>
  <c r="C117" i="1"/>
  <c r="C116" i="1"/>
  <c r="C115" i="1"/>
  <c r="C231" i="1"/>
  <c r="C230" i="1"/>
  <c r="C229" i="1"/>
  <c r="B345" i="1"/>
  <c r="B344" i="1"/>
  <c r="B343" i="1"/>
  <c r="E41" i="1"/>
  <c r="E40" i="1"/>
  <c r="H5" i="1"/>
  <c r="G5" i="1" s="1"/>
  <c r="D5" i="1" s="1"/>
  <c r="D79" i="1"/>
  <c r="D78" i="1"/>
  <c r="B117" i="1"/>
  <c r="B116" i="1"/>
  <c r="E155" i="1"/>
  <c r="E154" i="1"/>
  <c r="E153" i="1"/>
  <c r="C193" i="1"/>
  <c r="C192" i="1"/>
  <c r="C191" i="1"/>
  <c r="B231" i="1"/>
  <c r="B230" i="1"/>
  <c r="B229" i="1"/>
  <c r="D269" i="1"/>
  <c r="D268" i="1"/>
  <c r="D267" i="1"/>
  <c r="C307" i="1"/>
  <c r="C306" i="1"/>
  <c r="C305" i="1"/>
  <c r="E345" i="1"/>
  <c r="E344" i="1"/>
  <c r="E343" i="1"/>
  <c r="D152" i="1"/>
  <c r="C190" i="1"/>
  <c r="B228" i="1"/>
  <c r="E266" i="1"/>
  <c r="D304" i="1"/>
  <c r="C342" i="1"/>
  <c r="D114" i="1"/>
  <c r="B190" i="1"/>
  <c r="D266" i="1"/>
  <c r="B114" i="1"/>
  <c r="B115" i="1" s="1"/>
  <c r="E152" i="1"/>
  <c r="D190" i="1"/>
  <c r="C228" i="1"/>
  <c r="B266" i="1"/>
  <c r="E304" i="1"/>
  <c r="D342" i="1"/>
  <c r="B342" i="1"/>
  <c r="B76" i="1"/>
  <c r="B77" i="1" s="1"/>
  <c r="C76" i="1"/>
  <c r="H2" i="1"/>
  <c r="G2" i="1" s="1"/>
  <c r="D2" i="1" s="1"/>
  <c r="H4" i="1"/>
  <c r="G4" i="1" s="1"/>
  <c r="D4" i="1" s="1"/>
  <c r="D76" i="1"/>
  <c r="D77" i="1" s="1"/>
  <c r="C114" i="1"/>
  <c r="B152" i="1"/>
  <c r="E190" i="1"/>
</calcChain>
</file>

<file path=xl/sharedStrings.xml><?xml version="1.0" encoding="utf-8"?>
<sst xmlns="http://schemas.openxmlformats.org/spreadsheetml/2006/main" count="311" uniqueCount="48">
  <si>
    <t>Планы ТТ</t>
  </si>
  <si>
    <t>План/день</t>
  </si>
  <si>
    <t>Сим-карты</t>
  </si>
  <si>
    <t>Устройства</t>
  </si>
  <si>
    <t>Услуги</t>
  </si>
  <si>
    <t>Аксессуары</t>
  </si>
  <si>
    <t>Акссесуары</t>
  </si>
  <si>
    <t>Торговая точка</t>
  </si>
  <si>
    <t>Продано</t>
  </si>
  <si>
    <t>Выполнение %</t>
  </si>
  <si>
    <t>Прогноз</t>
  </si>
  <si>
    <t>План</t>
  </si>
  <si>
    <t>Прогноз%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</si>
  <si>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</si>
  <si>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</si>
  <si>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</si>
  <si>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</si>
  <si>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</si>
  <si>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</si>
  <si>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</si>
  <si>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</si>
  <si>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</si>
  <si>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</si>
  <si>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</si>
  <si>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</si>
  <si>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</si>
  <si>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</si>
  <si>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</si>
  <si>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</si>
  <si>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</si>
  <si>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</si>
  <si>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</si>
  <si>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</si>
  <si>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</si>
  <si>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</si>
  <si>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</si>
  <si>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</si>
  <si>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</si>
  <si>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</si>
  <si>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</si>
  <si>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</si>
  <si>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</si>
  <si>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</si>
  <si>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</si>
  <si>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П/д</t>
  </si>
  <si>
    <t>До плана</t>
  </si>
  <si>
    <t>День</t>
  </si>
  <si>
    <t>кол-во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</si>
</sst>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\ &quot;₽&quot;"/>
    <numFmt numFmtId="166" formatCode="#,##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i/>
      <sz val="11"/>
      <color rgb="FF9C6500"/>
      <name val="Calibri"/>
      <family val="2"/>
      <charset val="204"/>
      <scheme val="minor"/>
    </font>
    <font>
      <b/>
      <i/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2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/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/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/>
      <top style="medium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67">
    <xf numFmtId="0" fontId="0" fillId="0" borderId="0" xfId="0"/>
    <xf numFmtId="0" fontId="7" fillId="3" borderId="2" xfId="2" applyFont="1" applyBorder="1" applyAlignment="1">
      <alignment horizontal="center" vertical="center"/>
    </xf>
    <xf numFmtId="164" fontId="8" fillId="4" borderId="2" xfId="3" applyNumberFormat="1" applyFont="1" applyBorder="1" applyAlignment="1">
      <alignment horizontal="center" vertical="center"/>
    </xf>
    <xf numFmtId="0" fontId="7" fillId="3" borderId="2" xfId="2" applyFont="1" applyBorder="1" applyAlignment="1">
      <alignment horizontal="center" vertical="center"/>
    </xf>
    <xf numFmtId="0" fontId="5" fillId="5" borderId="3" xfId="4" applyFont="1" applyBorder="1" applyAlignment="1">
      <alignment horizontal="center" vertical="center"/>
    </xf>
    <xf numFmtId="0" fontId="9" fillId="4" borderId="4" xfId="3" applyFont="1" applyBorder="1" applyAlignment="1">
      <alignment horizontal="center" vertical="center"/>
    </xf>
    <xf numFmtId="0" fontId="5" fillId="5" borderId="5" xfId="4" applyFont="1" applyBorder="1" applyAlignment="1">
      <alignment horizontal="center" vertical="center"/>
    </xf>
    <xf numFmtId="1" fontId="10" fillId="2" borderId="5" xfId="1" applyNumberFormat="1" applyFont="1" applyBorder="1" applyAlignment="1">
      <alignment horizontal="center" vertical="center"/>
    </xf>
    <xf numFmtId="1" fontId="10" fillId="2" borderId="6" xfId="1" applyNumberFormat="1" applyFont="1" applyBorder="1" applyAlignment="1">
      <alignment horizontal="center" vertical="center"/>
    </xf>
    <xf numFmtId="0" fontId="5" fillId="5" borderId="7" xfId="4" applyFont="1" applyBorder="1" applyAlignment="1">
      <alignment horizontal="center" vertical="center"/>
    </xf>
    <xf numFmtId="0" fontId="9" fillId="4" borderId="8" xfId="3" applyFont="1" applyBorder="1" applyAlignment="1">
      <alignment horizontal="center" vertical="center"/>
    </xf>
    <xf numFmtId="0" fontId="5" fillId="5" borderId="9" xfId="4" applyFont="1" applyBorder="1" applyAlignment="1">
      <alignment horizontal="center" vertical="center"/>
    </xf>
    <xf numFmtId="1" fontId="10" fillId="2" borderId="10" xfId="1" applyNumberFormat="1" applyFont="1" applyBorder="1" applyAlignment="1">
      <alignment horizontal="center" vertical="center"/>
    </xf>
    <xf numFmtId="1" fontId="10" fillId="2" borderId="11" xfId="1" applyNumberFormat="1" applyFont="1" applyBorder="1" applyAlignment="1">
      <alignment horizontal="center" vertical="center"/>
    </xf>
    <xf numFmtId="165" fontId="11" fillId="2" borderId="12" xfId="1" applyNumberFormat="1" applyFont="1" applyBorder="1" applyAlignment="1">
      <alignment horizontal="center" vertical="center"/>
    </xf>
    <xf numFmtId="165" fontId="10" fillId="2" borderId="10" xfId="1" applyNumberFormat="1" applyFont="1" applyBorder="1" applyAlignment="1">
      <alignment horizontal="center" vertical="center"/>
    </xf>
    <xf numFmtId="165" fontId="10" fillId="2" borderId="11" xfId="1" applyNumberFormat="1" applyFont="1" applyBorder="1" applyAlignment="1">
      <alignment horizontal="center" vertical="center"/>
    </xf>
    <xf numFmtId="0" fontId="5" fillId="5" borderId="13" xfId="4" applyFont="1" applyBorder="1" applyAlignment="1">
      <alignment horizontal="center" vertical="center"/>
    </xf>
    <xf numFmtId="165" fontId="11" fillId="2" borderId="14" xfId="1" applyNumberFormat="1" applyFont="1" applyBorder="1" applyAlignment="1">
      <alignment horizontal="center" vertical="center"/>
    </xf>
    <xf numFmtId="0" fontId="5" fillId="5" borderId="15" xfId="4" applyFont="1" applyBorder="1" applyAlignment="1">
      <alignment horizontal="center" vertical="center"/>
    </xf>
    <xf numFmtId="165" fontId="10" fillId="2" borderId="15" xfId="1" applyNumberFormat="1" applyFont="1" applyBorder="1" applyAlignment="1">
      <alignment horizontal="center" vertical="center"/>
    </xf>
    <xf numFmtId="165" fontId="10" fillId="2" borderId="16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17" xfId="4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5" fillId="5" borderId="18" xfId="4" applyFont="1" applyBorder="1" applyAlignment="1">
      <alignment horizontal="center" vertical="center"/>
    </xf>
    <xf numFmtId="1" fontId="1" fillId="6" borderId="19" xfId="5" applyNumberFormat="1" applyBorder="1" applyAlignment="1">
      <alignment horizontal="center" vertical="center"/>
    </xf>
    <xf numFmtId="1" fontId="1" fillId="6" borderId="20" xfId="5" applyNumberFormat="1" applyBorder="1" applyAlignment="1">
      <alignment horizontal="center" vertical="center"/>
    </xf>
    <xf numFmtId="166" fontId="1" fillId="7" borderId="20" xfId="6" applyNumberFormat="1" applyBorder="1" applyAlignment="1">
      <alignment horizontal="center" vertical="center"/>
    </xf>
    <xf numFmtId="166" fontId="1" fillId="7" borderId="21" xfId="6" applyNumberFormat="1" applyBorder="1" applyAlignment="1">
      <alignment horizontal="center" vertical="center"/>
    </xf>
    <xf numFmtId="49" fontId="5" fillId="5" borderId="22" xfId="4" applyNumberFormat="1" applyFont="1" applyBorder="1" applyAlignment="1">
      <alignment horizontal="center" vertical="center"/>
    </xf>
    <xf numFmtId="9" fontId="1" fillId="6" borderId="23" xfId="5" applyNumberFormat="1" applyBorder="1" applyAlignment="1">
      <alignment horizontal="center" vertical="center"/>
    </xf>
    <xf numFmtId="9" fontId="1" fillId="6" borderId="1" xfId="5" applyNumberFormat="1" applyBorder="1" applyAlignment="1">
      <alignment horizontal="center" vertical="center"/>
    </xf>
    <xf numFmtId="9" fontId="1" fillId="7" borderId="1" xfId="6" applyNumberFormat="1" applyBorder="1" applyAlignment="1">
      <alignment horizontal="center" vertical="center"/>
    </xf>
    <xf numFmtId="9" fontId="1" fillId="7" borderId="24" xfId="6" applyNumberFormat="1" applyBorder="1" applyAlignment="1">
      <alignment horizontal="center" vertical="center"/>
    </xf>
    <xf numFmtId="49" fontId="5" fillId="5" borderId="25" xfId="4" applyNumberFormat="1" applyFont="1" applyBorder="1" applyAlignment="1">
      <alignment horizontal="center" vertical="center"/>
    </xf>
    <xf numFmtId="1" fontId="1" fillId="6" borderId="26" xfId="5" applyNumberFormat="1" applyBorder="1" applyAlignment="1">
      <alignment horizontal="center" vertical="center"/>
    </xf>
    <xf numFmtId="1" fontId="1" fillId="6" borderId="27" xfId="5" applyNumberFormat="1" applyBorder="1" applyAlignment="1">
      <alignment horizontal="center" vertical="center"/>
    </xf>
    <xf numFmtId="166" fontId="1" fillId="7" borderId="27" xfId="6" applyNumberFormat="1" applyBorder="1" applyAlignment="1">
      <alignment horizontal="center" vertical="center"/>
    </xf>
    <xf numFmtId="166" fontId="1" fillId="7" borderId="28" xfId="6" applyNumberFormat="1" applyBorder="1" applyAlignment="1">
      <alignment horizontal="center" vertical="center"/>
    </xf>
    <xf numFmtId="49" fontId="5" fillId="5" borderId="18" xfId="4" applyNumberFormat="1" applyFont="1" applyBorder="1" applyAlignment="1">
      <alignment horizontal="center" vertical="center"/>
    </xf>
    <xf numFmtId="1" fontId="1" fillId="6" borderId="29" xfId="5" applyNumberFormat="1" applyBorder="1" applyAlignment="1">
      <alignment horizontal="center" vertical="center"/>
    </xf>
    <xf numFmtId="1" fontId="1" fillId="6" borderId="30" xfId="5" applyNumberFormat="1" applyBorder="1" applyAlignment="1">
      <alignment horizontal="center" vertical="center"/>
    </xf>
    <xf numFmtId="1" fontId="1" fillId="6" borderId="1" xfId="5" applyNumberFormat="1" applyBorder="1" applyAlignment="1">
      <alignment horizontal="center" vertical="center"/>
    </xf>
    <xf numFmtId="166" fontId="1" fillId="7" borderId="1" xfId="6" applyNumberFormat="1" applyBorder="1" applyAlignment="1">
      <alignment horizontal="center" vertical="center"/>
    </xf>
    <xf numFmtId="166" fontId="1" fillId="7" borderId="24" xfId="6" applyNumberFormat="1" applyBorder="1" applyAlignment="1">
      <alignment horizontal="center" vertical="center"/>
    </xf>
    <xf numFmtId="166" fontId="1" fillId="7" borderId="30" xfId="6" applyNumberFormat="1" applyBorder="1" applyAlignment="1">
      <alignment horizontal="center" vertical="center"/>
    </xf>
    <xf numFmtId="9" fontId="1" fillId="6" borderId="26" xfId="5" applyNumberFormat="1" applyBorder="1" applyAlignment="1">
      <alignment horizontal="center" vertical="center"/>
    </xf>
    <xf numFmtId="9" fontId="1" fillId="6" borderId="31" xfId="5" applyNumberFormat="1" applyBorder="1" applyAlignment="1">
      <alignment horizontal="center" vertical="center"/>
    </xf>
    <xf numFmtId="166" fontId="1" fillId="6" borderId="31" xfId="5" applyNumberFormat="1" applyBorder="1" applyAlignment="1">
      <alignment horizontal="center" vertical="center"/>
    </xf>
    <xf numFmtId="166" fontId="1" fillId="6" borderId="32" xfId="5" applyNumberForma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8" fillId="4" borderId="29" xfId="3" applyFont="1" applyBorder="1" applyAlignment="1">
      <alignment horizontal="center" vertical="center"/>
    </xf>
    <xf numFmtId="0" fontId="8" fillId="4" borderId="20" xfId="3" applyFont="1" applyBorder="1" applyAlignment="1">
      <alignment horizontal="center" vertical="center"/>
    </xf>
    <xf numFmtId="165" fontId="11" fillId="2" borderId="33" xfId="1" applyNumberFormat="1" applyFont="1" applyBorder="1" applyAlignment="1">
      <alignment horizontal="center" vertical="center"/>
    </xf>
    <xf numFmtId="165" fontId="11" fillId="2" borderId="21" xfId="1" applyNumberFormat="1" applyFont="1" applyBorder="1" applyAlignment="1">
      <alignment horizontal="center" vertical="center"/>
    </xf>
    <xf numFmtId="1" fontId="8" fillId="4" borderId="30" xfId="3" applyNumberFormat="1" applyFont="1" applyBorder="1" applyAlignment="1">
      <alignment horizontal="center" vertical="center"/>
    </xf>
    <xf numFmtId="1" fontId="8" fillId="4" borderId="1" xfId="3" applyNumberFormat="1" applyFont="1" applyBorder="1" applyAlignment="1">
      <alignment horizontal="center" vertical="center"/>
    </xf>
    <xf numFmtId="165" fontId="11" fillId="2" borderId="34" xfId="1" applyNumberFormat="1" applyFont="1" applyBorder="1" applyAlignment="1">
      <alignment horizontal="center" vertical="center"/>
    </xf>
    <xf numFmtId="165" fontId="11" fillId="2" borderId="24" xfId="1" applyNumberFormat="1" applyFont="1" applyBorder="1" applyAlignment="1">
      <alignment horizontal="center" vertical="center"/>
    </xf>
    <xf numFmtId="0" fontId="8" fillId="4" borderId="30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2" fillId="0" borderId="0" xfId="0" applyFont="1"/>
    <xf numFmtId="9" fontId="1" fillId="0" borderId="0" xfId="0" applyNumberFormat="1" applyFont="1" applyAlignment="1">
      <alignment horizontal="center" vertical="center"/>
    </xf>
  </cellXfs>
  <cellStyles count="7">
    <cellStyle name="40% — акцент4 2" xfId="5"/>
    <cellStyle name="40% — акцент6 2" xfId="6"/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YandexDisk\excel\&#1055;&#1072;&#1089;&#1087;&#1086;&#1088;&#1090;%20&#1058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1054;&#1090;&#1095;&#1077;&#1090;%20&#1058;&#1062;%20&#1052;&#1077;&#1090;&#1088;&#1086;&#1052;&#1072;&#1088;&#1082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-лист"/>
      <sheetName val="Планы"/>
      <sheetName val="Данные ТТ"/>
    </sheetNames>
    <sheetDataSet>
      <sheetData sheetId="0">
        <row r="2">
          <cell r="A2">
            <v>1</v>
          </cell>
        </row>
      </sheetData>
      <sheetData sheetId="1">
        <row r="2">
          <cell r="B2">
            <v>120</v>
          </cell>
        </row>
        <row r="3">
          <cell r="B3">
            <v>10</v>
          </cell>
        </row>
        <row r="4">
          <cell r="B4">
            <v>3500</v>
          </cell>
        </row>
        <row r="5">
          <cell r="B5">
            <v>4500</v>
          </cell>
        </row>
      </sheetData>
      <sheetData sheetId="2">
        <row r="2">
          <cell r="B2" t="str">
            <v>НСК10997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база"/>
      <sheetName val="Изменить связи"/>
      <sheetName val="Приход-расход"/>
      <sheetName val="Продажи (beta)"/>
      <sheetName val="Служебные операции"/>
      <sheetName val="Прайс лист"/>
      <sheetName val="График работы"/>
      <sheetName val="Данные"/>
      <sheetName val="01"/>
      <sheetName val="02"/>
      <sheetName val="03"/>
      <sheetName val="04"/>
      <sheetName val="05"/>
      <sheetName val="06"/>
      <sheetName val="07"/>
      <sheetName val="08"/>
      <sheetName val="09"/>
      <sheetName val="11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definedNames>
      <definedName name="v" sheetId="3"/>
    </definedNames>
    <sheetDataSet>
      <sheetData sheetId="0" refreshError="1"/>
      <sheetData sheetId="1" refreshError="1"/>
      <sheetData sheetId="2" refreshError="1"/>
      <sheetData sheetId="3">
        <row r="43">
          <cell r="A43" t="str">
            <v>Голубев А.В</v>
          </cell>
        </row>
        <row r="81">
          <cell r="A81" t="str">
            <v>Голубев В.Б</v>
          </cell>
        </row>
        <row r="119">
          <cell r="A119" t="str">
            <v>-</v>
          </cell>
        </row>
        <row r="157">
          <cell r="A157" t="str">
            <v>-</v>
          </cell>
        </row>
        <row r="195">
          <cell r="A195" t="str">
            <v>-</v>
          </cell>
        </row>
        <row r="233">
          <cell r="A233" t="str">
            <v>-</v>
          </cell>
        </row>
        <row r="271">
          <cell r="A271" t="str">
            <v>-</v>
          </cell>
        </row>
        <row r="309">
          <cell r="A309" t="str">
            <v>-</v>
          </cell>
        </row>
      </sheetData>
      <sheetData sheetId="4" refreshError="1"/>
      <sheetData sheetId="5" refreshError="1"/>
      <sheetData sheetId="6">
        <row r="7">
          <cell r="AH7">
            <v>23</v>
          </cell>
        </row>
        <row r="11">
          <cell r="AH11">
            <v>8</v>
          </cell>
        </row>
        <row r="15">
          <cell r="AH15">
            <v>0</v>
          </cell>
        </row>
        <row r="19">
          <cell r="AH19">
            <v>0</v>
          </cell>
        </row>
        <row r="23">
          <cell r="AH23">
            <v>0</v>
          </cell>
        </row>
        <row r="27">
          <cell r="AH27">
            <v>0</v>
          </cell>
        </row>
        <row r="31">
          <cell r="AH31">
            <v>0</v>
          </cell>
        </row>
        <row r="35">
          <cell r="AH35">
            <v>0</v>
          </cell>
        </row>
        <row r="40">
          <cell r="A40" t="str">
            <v>Голубев А.В</v>
          </cell>
        </row>
        <row r="41">
          <cell r="A41" t="str">
            <v>Голубев В.Б</v>
          </cell>
        </row>
        <row r="42">
          <cell r="A42" t="str">
            <v>-</v>
          </cell>
        </row>
        <row r="43">
          <cell r="A43" t="str">
            <v>-</v>
          </cell>
        </row>
        <row r="44">
          <cell r="A44" t="str">
            <v>-</v>
          </cell>
        </row>
        <row r="45">
          <cell r="A45" t="str">
            <v>-</v>
          </cell>
        </row>
        <row r="46">
          <cell r="A46" t="str">
            <v>-</v>
          </cell>
        </row>
        <row r="47">
          <cell r="A47" t="str">
            <v>-</v>
          </cell>
        </row>
      </sheetData>
      <sheetData sheetId="7" refreshError="1"/>
      <sheetData sheetId="8">
        <row r="4">
          <cell r="J4">
            <v>300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В.Б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A28" t="str">
            <v>Голубев А.В</v>
          </cell>
          <cell r="D28" t="str">
            <v>Услуги</v>
          </cell>
          <cell r="F28" t="str">
            <v>продажа</v>
          </cell>
          <cell r="G28">
            <v>1</v>
          </cell>
          <cell r="K28">
            <v>300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9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0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1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2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A27" t="str">
            <v>Голубев А.В</v>
          </cell>
          <cell r="D27" t="str">
            <v>Сим-карты</v>
          </cell>
          <cell r="F27" t="str">
            <v>продажа</v>
          </cell>
          <cell r="G27">
            <v>1</v>
          </cell>
          <cell r="K27">
            <v>330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3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4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5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400</v>
          </cell>
          <cell r="M26" t="str">
            <v>ОК</v>
          </cell>
        </row>
        <row r="27">
          <cell r="A27" t="str">
            <v>Голубев А.В</v>
          </cell>
          <cell r="D27" t="str">
            <v>Сим-карты</v>
          </cell>
          <cell r="F27" t="str">
            <v>продажа</v>
          </cell>
          <cell r="G27">
            <v>1</v>
          </cell>
          <cell r="K27">
            <v>330</v>
          </cell>
          <cell r="M27" t="str">
            <v>ОК</v>
          </cell>
        </row>
        <row r="28">
          <cell r="A28" t="str">
            <v>Голубев А.В</v>
          </cell>
          <cell r="D28" t="str">
            <v>Сим-карты</v>
          </cell>
          <cell r="F28" t="str">
            <v>продажа</v>
          </cell>
          <cell r="G28">
            <v>1</v>
          </cell>
          <cell r="K28">
            <v>330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6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В.Б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В.Б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7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8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В.Б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19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0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400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400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1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2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В.Б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400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3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В.Б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4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5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В.Б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В.Б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6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ОШИБКА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7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8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29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A27" t="str">
            <v>Голубев А.В</v>
          </cell>
          <cell r="D27" t="str">
            <v>Сим-карты</v>
          </cell>
          <cell r="F27" t="str">
            <v>продажа</v>
          </cell>
          <cell r="G27">
            <v>1</v>
          </cell>
          <cell r="K27">
            <v>330</v>
          </cell>
          <cell r="M27" t="str">
            <v>ОК</v>
          </cell>
        </row>
        <row r="28">
          <cell r="A28" t="str">
            <v>Голубев А.В</v>
          </cell>
          <cell r="D28" t="str">
            <v>Сим-карты</v>
          </cell>
          <cell r="F28" t="str">
            <v>продажа</v>
          </cell>
          <cell r="G28">
            <v>1</v>
          </cell>
          <cell r="K28">
            <v>330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30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В.Б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31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В.Б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В.Б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32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33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330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34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A25" t="str">
            <v>Голубев А.В</v>
          </cell>
          <cell r="D25" t="str">
            <v>Сим-карты</v>
          </cell>
          <cell r="F25" t="str">
            <v>продажа</v>
          </cell>
          <cell r="G25">
            <v>1</v>
          </cell>
          <cell r="K25">
            <v>330</v>
          </cell>
          <cell r="M25" t="str">
            <v>ОК</v>
          </cell>
        </row>
        <row r="26">
          <cell r="A26" t="str">
            <v>Голубев А.В</v>
          </cell>
          <cell r="D26" t="str">
            <v>Сим-карты</v>
          </cell>
          <cell r="F26" t="str">
            <v>продажа</v>
          </cell>
          <cell r="G26">
            <v>1</v>
          </cell>
          <cell r="K26">
            <v>350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35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36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37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  <sheetData sheetId="38">
        <row r="4">
          <cell r="J4">
            <v>0</v>
          </cell>
          <cell r="L4">
            <v>0</v>
          </cell>
        </row>
        <row r="5">
          <cell r="J5">
            <v>0</v>
          </cell>
          <cell r="L5">
            <v>0</v>
          </cell>
        </row>
        <row r="25">
          <cell r="D25" t="str">
            <v/>
          </cell>
          <cell r="K25">
            <v>0</v>
          </cell>
          <cell r="M25" t="str">
            <v>ОК</v>
          </cell>
        </row>
        <row r="26">
          <cell r="D26" t="str">
            <v/>
          </cell>
          <cell r="K26">
            <v>0</v>
          </cell>
          <cell r="M26" t="str">
            <v>ОК</v>
          </cell>
        </row>
        <row r="27">
          <cell r="D27" t="str">
            <v/>
          </cell>
          <cell r="K27">
            <v>0</v>
          </cell>
          <cell r="M27" t="str">
            <v>ОК</v>
          </cell>
        </row>
        <row r="28">
          <cell r="D28" t="str">
            <v/>
          </cell>
          <cell r="K28">
            <v>0</v>
          </cell>
          <cell r="M28" t="str">
            <v>ОК</v>
          </cell>
        </row>
        <row r="29">
          <cell r="D29" t="str">
            <v/>
          </cell>
          <cell r="K29">
            <v>0</v>
          </cell>
          <cell r="M29" t="str">
            <v>ОК</v>
          </cell>
        </row>
        <row r="30">
          <cell r="D30" t="str">
            <v/>
          </cell>
          <cell r="K30">
            <v>0</v>
          </cell>
          <cell r="M30" t="str">
            <v>ОК</v>
          </cell>
        </row>
        <row r="31">
          <cell r="D31" t="str">
            <v/>
          </cell>
          <cell r="K31">
            <v>0</v>
          </cell>
          <cell r="M31" t="str">
            <v>ОК</v>
          </cell>
        </row>
        <row r="32">
          <cell r="D32" t="str">
            <v/>
          </cell>
          <cell r="K32">
            <v>0</v>
          </cell>
          <cell r="M32" t="str">
            <v>ОК</v>
          </cell>
        </row>
        <row r="33">
          <cell r="D33" t="str">
            <v/>
          </cell>
          <cell r="K33">
            <v>0</v>
          </cell>
          <cell r="M33" t="str">
            <v>ОК</v>
          </cell>
        </row>
        <row r="34">
          <cell r="D34" t="str">
            <v/>
          </cell>
          <cell r="K34">
            <v>0</v>
          </cell>
          <cell r="M34" t="str">
            <v>ОК</v>
          </cell>
        </row>
        <row r="35">
          <cell r="D35" t="str">
            <v/>
          </cell>
          <cell r="K35">
            <v>0</v>
          </cell>
          <cell r="M35" t="str">
            <v>ОК</v>
          </cell>
        </row>
        <row r="36">
          <cell r="D36" t="str">
            <v/>
          </cell>
          <cell r="K36">
            <v>0</v>
          </cell>
          <cell r="M36" t="str">
            <v>ОК</v>
          </cell>
        </row>
        <row r="37">
          <cell r="D37" t="str">
            <v/>
          </cell>
          <cell r="K37">
            <v>0</v>
          </cell>
          <cell r="M37" t="str">
            <v>ОК</v>
          </cell>
        </row>
        <row r="38">
          <cell r="D38" t="str">
            <v/>
          </cell>
          <cell r="K38">
            <v>0</v>
          </cell>
          <cell r="M38" t="str">
            <v>ОК</v>
          </cell>
        </row>
        <row r="39">
          <cell r="D39" t="str">
            <v/>
          </cell>
          <cell r="K39">
            <v>0</v>
          </cell>
          <cell r="M39" t="str">
            <v>ОК</v>
          </cell>
        </row>
        <row r="40">
          <cell r="D40" t="str">
            <v/>
          </cell>
          <cell r="K40">
            <v>0</v>
          </cell>
          <cell r="M40" t="str">
            <v>ОК</v>
          </cell>
        </row>
        <row r="41">
          <cell r="D41" t="str">
            <v/>
          </cell>
          <cell r="K41">
            <v>0</v>
          </cell>
          <cell r="M41" t="str">
            <v>ОК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5"/>
  <sheetViews>
    <sheetView tabSelected="1" topLeftCell="A61" workbookViewId="0">
      <selection activeCell="H8" sqref="H8"/>
    </sheetView>
  </sheetViews>
  <sheetFormatPr defaultRowHeight="15" x14ac:dyDescent="0.25"/>
  <cols>
    <col min="1" max="1" width="15" bestFit="1" customWidth="1"/>
    <col min="2" max="2" width="11.140625" bestFit="1" customWidth="1"/>
    <col min="3" max="3" width="11.7109375" bestFit="1" customWidth="1"/>
    <col min="4" max="4" width="8.28515625" bestFit="1" customWidth="1"/>
    <col min="5" max="5" width="11.7109375" bestFit="1" customWidth="1"/>
    <col min="8" max="8" width="9.5703125" bestFit="1" customWidth="1"/>
  </cols>
  <sheetData>
    <row r="1" spans="1:13" ht="15.75" thickBot="1" x14ac:dyDescent="0.3">
      <c r="A1" s="1" t="s">
        <v>0</v>
      </c>
      <c r="B1" s="2">
        <f ca="1">NOW()</f>
        <v>43796.777847106481</v>
      </c>
      <c r="C1" s="3" t="s">
        <v>1</v>
      </c>
      <c r="D1" s="3"/>
      <c r="E1" s="3"/>
      <c r="F1" s="62"/>
      <c r="G1" s="62" t="s">
        <v>44</v>
      </c>
      <c r="H1" s="62" t="s">
        <v>45</v>
      </c>
      <c r="I1" s="62" t="s">
        <v>46</v>
      </c>
      <c r="J1" s="62" t="s">
        <v>47</v>
      </c>
      <c r="K1" s="62"/>
      <c r="L1" s="62"/>
      <c r="M1" s="62"/>
    </row>
    <row r="2" spans="1:13" x14ac:dyDescent="0.25">
      <c r="A2" s="4" t="s">
        <v>2</v>
      </c>
      <c r="B2" s="5">
        <f>[1]Планы!B2</f>
        <v>120</v>
      </c>
      <c r="C2" s="6" t="s">
        <v>2</v>
      </c>
      <c r="D2" s="7">
        <f ca="1">G2</f>
        <v>20.5</v>
      </c>
      <c r="E2" s="8"/>
      <c r="F2" s="62"/>
      <c r="G2" s="63">
        <f ca="1">IF((H2/IF(I2&lt;=J2,J2-I2+1,1))&lt;1,1,H2/IF(I2&lt;=J2,J2-I2+1,1))</f>
        <v>20.5</v>
      </c>
      <c r="H2" s="62">
        <f>IF((B2-B39) &gt; 0, B2-B39, 1)</f>
        <v>82</v>
      </c>
      <c r="I2" s="62">
        <f ca="1">DAY(NOW())</f>
        <v>27</v>
      </c>
      <c r="J2" s="62">
        <f ca="1">DAY(EOMONTH(NOW(),0))</f>
        <v>30</v>
      </c>
      <c r="K2" s="62"/>
      <c r="L2" s="62"/>
      <c r="M2" s="62"/>
    </row>
    <row r="3" spans="1:13" x14ac:dyDescent="0.25">
      <c r="A3" s="9" t="s">
        <v>3</v>
      </c>
      <c r="B3" s="10">
        <f>[1]Планы!B3</f>
        <v>10</v>
      </c>
      <c r="C3" s="11" t="s">
        <v>3</v>
      </c>
      <c r="D3" s="12">
        <f ca="1">G3</f>
        <v>2.5</v>
      </c>
      <c r="E3" s="13"/>
      <c r="F3" s="62"/>
      <c r="G3" s="63">
        <f ca="1">IF((H3/IF(I3&lt;=J3,J3-I3+1,1))&lt;1,1,H3/IF(I3&lt;=J3,J3-I3+1,1))</f>
        <v>2.5</v>
      </c>
      <c r="H3" s="62">
        <f>IF((B3-C39) &gt; 0, B3-C39, 1)</f>
        <v>10</v>
      </c>
      <c r="I3" s="62">
        <f t="shared" ref="I3:I5" ca="1" si="0">DAY(NOW())</f>
        <v>27</v>
      </c>
      <c r="J3" s="62">
        <f t="shared" ref="J3:J5" ca="1" si="1">DAY(EOMONTH(NOW(),0))</f>
        <v>30</v>
      </c>
      <c r="K3" s="62"/>
      <c r="L3" s="62"/>
      <c r="M3" s="62"/>
    </row>
    <row r="4" spans="1:13" x14ac:dyDescent="0.25">
      <c r="A4" s="9" t="s">
        <v>4</v>
      </c>
      <c r="B4" s="14">
        <f>[1]Планы!$B$4</f>
        <v>3500</v>
      </c>
      <c r="C4" s="11" t="s">
        <v>4</v>
      </c>
      <c r="D4" s="15">
        <f ca="1">G4</f>
        <v>800</v>
      </c>
      <c r="E4" s="16"/>
      <c r="F4" s="62"/>
      <c r="G4" s="63">
        <f ca="1">IF((H4/IF(I4&lt;=J4,J4-I4+1,1))&lt;1,1,H4/IF(I4&lt;=J4,J4-I4+1,1))</f>
        <v>800</v>
      </c>
      <c r="H4" s="64">
        <f>IF((B4-D39) &gt; 0, B4-D39, 1)</f>
        <v>3200</v>
      </c>
      <c r="I4" s="62">
        <f t="shared" ca="1" si="0"/>
        <v>27</v>
      </c>
      <c r="J4" s="62">
        <f t="shared" ca="1" si="1"/>
        <v>30</v>
      </c>
      <c r="K4" s="62"/>
      <c r="L4" s="62"/>
      <c r="M4" s="62"/>
    </row>
    <row r="5" spans="1:13" ht="15.75" thickBot="1" x14ac:dyDescent="0.3">
      <c r="A5" s="17" t="s">
        <v>5</v>
      </c>
      <c r="B5" s="18">
        <f>[1]Планы!$B$5</f>
        <v>4500</v>
      </c>
      <c r="C5" s="19" t="s">
        <v>6</v>
      </c>
      <c r="D5" s="20">
        <f ca="1">G5</f>
        <v>1125</v>
      </c>
      <c r="E5" s="21"/>
      <c r="F5" s="62"/>
      <c r="G5" s="63">
        <f ca="1">IF((H5/IF(I5&lt;=J5,J5-I5+1,1))&lt;1,1,H5/IF(I5&lt;=J5,J5-I5+1,1))</f>
        <v>1125</v>
      </c>
      <c r="H5" s="64">
        <f>IF((B5-E39) &gt; 0, B5-E39, 1)</f>
        <v>4500</v>
      </c>
      <c r="I5" s="62">
        <f t="shared" ca="1" si="0"/>
        <v>27</v>
      </c>
      <c r="J5" s="62">
        <f t="shared" ca="1" si="1"/>
        <v>30</v>
      </c>
      <c r="K5" s="62"/>
      <c r="L5" s="62"/>
      <c r="M5" s="62"/>
    </row>
    <row r="6" spans="1:13" ht="15.75" thickBot="1" x14ac:dyDescent="0.3">
      <c r="A6" s="22"/>
      <c r="B6" s="22"/>
      <c r="C6" s="22"/>
      <c r="D6" s="22"/>
      <c r="E6" s="22"/>
      <c r="F6" s="62"/>
      <c r="G6" s="62"/>
      <c r="H6" s="62"/>
      <c r="I6" s="62"/>
      <c r="J6" s="62"/>
      <c r="K6" s="62"/>
      <c r="L6" s="62"/>
      <c r="M6" s="62"/>
    </row>
    <row r="7" spans="1:13" ht="15.75" thickBot="1" x14ac:dyDescent="0.3">
      <c r="A7" s="23" t="s">
        <v>7</v>
      </c>
      <c r="B7" s="23" t="s">
        <v>2</v>
      </c>
      <c r="C7" s="23" t="s">
        <v>3</v>
      </c>
      <c r="D7" s="23" t="s">
        <v>4</v>
      </c>
      <c r="E7" s="23" t="s">
        <v>5</v>
      </c>
      <c r="F7" s="62"/>
      <c r="G7" s="62"/>
      <c r="H7" s="62"/>
      <c r="I7" s="62"/>
      <c r="J7" s="62"/>
      <c r="K7" s="62"/>
      <c r="L7" s="62"/>
      <c r="M7" s="62"/>
    </row>
    <row r="8" spans="1:13" x14ac:dyDescent="0.25">
      <c r="A8" s="24">
        <v>1</v>
      </c>
      <c r="B8" s="22">
        <f>SUMIFS('[2]01'!$G$25:$G$41,'[2]01'!$D$25:$D$41,"Сим-карты",'[2]01'!$F$25:$F$41,"продажа",'[2]01'!$M$25:$M$41,"ОК")</f>
        <v>1</v>
      </c>
      <c r="C8" s="22">
        <f>SUMIFS('[2]01'!$G$25:$G$41,'[2]01'!$D$25:$D$41,"Устройства",'[2]01'!$F$25:$F$41,"продажа",'[2]01'!$M$25:$M$41,"ОК")</f>
        <v>0</v>
      </c>
      <c r="D8" s="24">
        <f>SUMIFS('[2]01'!$K$25:$K$41,'[2]01'!$D$25:$D$41,"Услуги",'[2]01'!$F$25:$F$41,"продажа",'[2]01'!$M$25:$M$41,"ОК")</f>
        <v>300</v>
      </c>
      <c r="E8" s="24">
        <f>SUMIFS('[2]01'!$K$25:$K$41,'[2]01'!$D$25:$D$41,"Аксессуары",'[2]01'!$F$25:$F$41,"продажа",'[2]01'!$M$25:$M$41,"ОК")</f>
        <v>0</v>
      </c>
      <c r="F8" s="62"/>
      <c r="G8" s="62"/>
      <c r="H8" s="62"/>
      <c r="I8" s="62"/>
      <c r="J8" s="62"/>
      <c r="K8" s="62"/>
      <c r="L8" s="62"/>
      <c r="M8" s="62"/>
    </row>
    <row r="9" spans="1:13" x14ac:dyDescent="0.25">
      <c r="A9" s="24">
        <v>2</v>
      </c>
      <c r="B9" s="22">
        <f>SUMIFS('[2]02'!$G$25:$G$41,'[2]02'!$D$25:$D$41,"Сим-карты",'[2]02'!$F$25:$F$41,"продажа",'[2]02'!$M$25:$M$41,"ОК")</f>
        <v>0</v>
      </c>
      <c r="C9" s="22">
        <f>SUMIFS('[2]02'!$G$25:$G$41,'[2]02'!$D$25:$D$41,"Устройства",'[2]02'!$F$25:$F$41,"продажа",'[2]02'!$M$25:$M$41,"ОК")</f>
        <v>0</v>
      </c>
      <c r="D9" s="24">
        <f>SUMIFS('[2]02'!$K$25:$K$41,'[2]02'!$D$25:$D$41,"Услуги",'[2]02'!$F$25:$F$41,"продажа",'[2]02'!$M$25:$M$41,"ОК")</f>
        <v>0</v>
      </c>
      <c r="E9" s="24">
        <f>SUMIFS('[2]02'!$K$25:$K$41,'[2]02'!$D$25:$D$41,"Аксессуары",'[2]02'!$F$25:$F$41,"продажа",'[2]02'!$M$25:$M$41,"ОК")</f>
        <v>0</v>
      </c>
      <c r="F9" s="62"/>
      <c r="G9" s="62"/>
      <c r="H9" s="62"/>
      <c r="I9" s="62"/>
      <c r="J9" s="62"/>
      <c r="K9" s="62"/>
      <c r="L9" s="62"/>
      <c r="M9" s="62"/>
    </row>
    <row r="10" spans="1:13" x14ac:dyDescent="0.25">
      <c r="A10" s="24">
        <v>3</v>
      </c>
      <c r="B10" s="22">
        <f>SUMIFS('[2]03'!$G$25:$G$41,'[2]03'!$D$25:$D$41,"Сим-карты",'[2]03'!$F$25:$F$41,"продажа",'[2]03'!$M$25:$M$41,"ОК")</f>
        <v>0</v>
      </c>
      <c r="C10" s="22">
        <f>SUMIFS('[2]03'!$G$25:$G$41,'[2]03'!$D$25:$D$41,"Устройства",'[2]03'!$F$25:$F$41,"продажа",'[2]03'!$M$25:$M$41,"ОК")</f>
        <v>0</v>
      </c>
      <c r="D10" s="24">
        <f>SUMIFS('[2]03'!$K$25:$K$41,'[2]03'!$D$25:$D$41,"Услуги",'[2]03'!$F$25:$F$41,"продажа",'[2]03'!$M$25:$M$41,"ОК")</f>
        <v>0</v>
      </c>
      <c r="E10" s="24">
        <f>SUMIFS('[2]03'!$K$25:$K$41,'[2]03'!$D$25:$D$41,"Аксессуары",'[2]03'!$F$25:$F$41,"продажа",'[2]03'!$M$25:$M$41,"ОК")</f>
        <v>0</v>
      </c>
      <c r="F10" s="62"/>
      <c r="G10" s="62"/>
      <c r="H10" s="62"/>
      <c r="I10" s="62"/>
      <c r="J10" s="62"/>
      <c r="K10" s="62"/>
      <c r="L10" s="62"/>
      <c r="M10" s="62"/>
    </row>
    <row r="11" spans="1:13" x14ac:dyDescent="0.25">
      <c r="A11" s="24">
        <v>4</v>
      </c>
      <c r="B11" s="22">
        <f>SUMIFS('[2]04'!$G$25:$G$41,'[2]04'!$D$25:$D$41,"Сим-карты",'[2]04'!$F$25:$F$41,"продажа",'[2]04'!$M$25:$M$41,"ОК")</f>
        <v>0</v>
      </c>
      <c r="C11" s="22">
        <f>SUMIFS('[2]04'!$G$25:$G$41,'[2]04'!$D$25:$D$41,"Устройства",'[2]04'!$F$25:$F$41,"продажа",'[2]04'!$M$25:$M$41,"ОК")</f>
        <v>0</v>
      </c>
      <c r="D11" s="24">
        <f>SUMIFS('[2]04'!$K$25:$K$41,'[2]04'!$D$25:$D$41,"Услуги",'[2]04'!$F$25:$F$41,"продажа",'[2]04'!$M$25:$M$41,"ОК")</f>
        <v>0</v>
      </c>
      <c r="E11" s="24">
        <f>SUMIFS('[2]04'!$K$25:$K$41,'[2]04'!$D$25:$D$41,"Аксессуары",'[2]04'!$F$25:$F$41,"продажа",'[2]04'!$M$25:$M$41,"ОК")</f>
        <v>0</v>
      </c>
      <c r="F11" s="62"/>
      <c r="G11" s="62"/>
      <c r="H11" s="62"/>
      <c r="I11" s="62"/>
      <c r="J11" s="62"/>
      <c r="K11" s="62"/>
      <c r="L11" s="62"/>
      <c r="M11" s="62"/>
    </row>
    <row r="12" spans="1:13" x14ac:dyDescent="0.25">
      <c r="A12" s="24">
        <v>5</v>
      </c>
      <c r="B12" s="22">
        <f>SUMIFS('[2]05'!$G$25:$G$41,'[2]05'!$D$25:$D$41,"Сим-карты",'[2]05'!$F$25:$F$41,"продажа",'[2]05'!$M$25:$M$41,"ОК")</f>
        <v>3</v>
      </c>
      <c r="C12" s="22">
        <f>SUMIFS('[2]05'!$G$25:$G$41,'[2]05'!$D$25:$D$41,"Устройства",'[2]05'!$F$25:$F$41,"продажа",'[2]05'!$M$25:$M$41,"ОК")</f>
        <v>0</v>
      </c>
      <c r="D12" s="24">
        <f>SUMIFS('[2]05'!$K$25:$K$41,'[2]05'!$D$25:$D$41,"Услуги",'[2]05'!$F$25:$F$41,"продажа",'[2]05'!$M$25:$M$41,"ОК")</f>
        <v>0</v>
      </c>
      <c r="E12" s="24">
        <f>SUMIFS('[2]05'!$K$25:$K$41,'[2]05'!$D$25:$D$41,"Аксессуары",'[2]05'!$F$25:$F$41,"продажа",'[2]05'!$M$25:$M$41,"ОК")</f>
        <v>0</v>
      </c>
      <c r="F12" s="62"/>
      <c r="G12" s="62"/>
      <c r="H12" s="62"/>
      <c r="I12" s="62"/>
      <c r="J12" s="62"/>
      <c r="K12" s="62"/>
      <c r="L12" s="62"/>
      <c r="M12" s="62"/>
    </row>
    <row r="13" spans="1:13" x14ac:dyDescent="0.25">
      <c r="A13" s="24">
        <v>6</v>
      </c>
      <c r="B13" s="22">
        <f>SUMIFS('[2]06'!$G$25:$G$41,'[2]06'!$D$25:$D$41,"Сим-карты",'[2]06'!$F$25:$F$41,"продажа",'[2]06'!$M$25:$M$41,"ОК")</f>
        <v>1</v>
      </c>
      <c r="C13" s="22">
        <f>SUMIFS('[2]06'!$G$25:$G$41,'[2]06'!$D$25:$D$41,"Устройства",'[2]06'!$F$25:$F$41,"продажа",'[2]06'!$M$25:$M$41,"ОК")</f>
        <v>0</v>
      </c>
      <c r="D13" s="24">
        <f>SUMIFS('[2]06'!$K$25:$K$41,'[2]06'!$D$25:$D$41,"Услуги",'[2]06'!$F$25:$F$41,"продажа",'[2]06'!$M$25:$M$41,"ОК")</f>
        <v>0</v>
      </c>
      <c r="E13" s="24">
        <f>SUMIFS('[2]06'!$K$25:$K$41,'[2]06'!$D$25:$D$41,"Аксессуары",'[2]06'!$F$25:$F$41,"продажа",'[2]06'!$M$25:$M$41,"ОК")</f>
        <v>0</v>
      </c>
      <c r="F13" s="62"/>
      <c r="G13" s="62"/>
      <c r="H13" s="62"/>
      <c r="I13" s="62"/>
      <c r="J13" s="62"/>
      <c r="K13" s="62"/>
      <c r="L13" s="62"/>
      <c r="M13" s="62"/>
    </row>
    <row r="14" spans="1:13" x14ac:dyDescent="0.25">
      <c r="A14" s="24">
        <v>7</v>
      </c>
      <c r="B14" s="22">
        <f>SUMIFS('[2]07'!$G$25:$G$41,'[2]07'!$D$25:$D$41,"Сим-карты",'[2]07'!$F$25:$F$41,"продажа",'[2]07'!$M$25:$M$41,"ОК")</f>
        <v>2</v>
      </c>
      <c r="C14" s="22">
        <f>SUMIFS('[2]07'!$G$25:$G$41,'[2]07'!$D$25:$D$41,"Устройства",'[2]07'!$F$25:$F$41,"продажа",'[2]07'!$M$25:$M$41,"ОК")</f>
        <v>0</v>
      </c>
      <c r="D14" s="24">
        <f>SUMIFS('[2]07'!$K$25:$K$41,'[2]07'!$D$25:$D$41,"Услуги",'[2]07'!$F$25:$F$41,"продажа",'[2]07'!$M$25:$M$41,"ОК")</f>
        <v>0</v>
      </c>
      <c r="E14" s="24">
        <f>SUMIFS('[2]07'!$K$25:$K$41,'[2]07'!$D$25:$D$41,"Аксессуары",'[2]07'!$F$25:$F$41,"продажа",'[2]07'!$M$25:$M$41,"ОК")</f>
        <v>0</v>
      </c>
      <c r="F14" s="62"/>
      <c r="G14" s="62"/>
      <c r="H14" s="62"/>
      <c r="I14" s="62"/>
      <c r="J14" s="62"/>
      <c r="K14" s="62"/>
      <c r="L14" s="62"/>
      <c r="M14" s="62"/>
    </row>
    <row r="15" spans="1:13" x14ac:dyDescent="0.25">
      <c r="A15" s="24">
        <v>8</v>
      </c>
      <c r="B15" s="22">
        <f>SUMIFS('[2]08'!$G$25:$G$41,'[2]08'!$D$25:$D$41,"Сим-карты",'[2]08'!$F$25:$F$41,"продажа",'[2]08'!$M$25:$M$41,"ОК")</f>
        <v>4</v>
      </c>
      <c r="C15" s="22">
        <f>SUMIFS('[2]08'!$G$25:$G$41,'[2]08'!$D$25:$D$41,"Устройства",'[2]08'!$F$25:$F$41,"продажа",'[2]08'!$M$25:$M$41,"ОК")</f>
        <v>0</v>
      </c>
      <c r="D15" s="24">
        <f>SUMIFS('[2]08'!$K$25:$K$41,'[2]08'!$D$25:$D$41,"Услуги",'[2]08'!$F$25:$F$41,"продажа",'[2]08'!$M$25:$M$41,"ОК")</f>
        <v>0</v>
      </c>
      <c r="E15" s="24">
        <f>SUMIFS('[2]08'!$K$25:$K$41,'[2]08'!$D$25:$D$41,"Аксессуары",'[2]08'!$F$25:$F$41,"продажа",'[2]08'!$M$25:$M$41,"ОК")</f>
        <v>0</v>
      </c>
      <c r="F15" s="62"/>
      <c r="G15" s="62"/>
      <c r="H15" s="62"/>
      <c r="I15" s="62"/>
      <c r="J15" s="62"/>
      <c r="K15" s="62"/>
      <c r="L15" s="62"/>
      <c r="M15" s="62"/>
    </row>
    <row r="16" spans="1:13" x14ac:dyDescent="0.25">
      <c r="A16" s="24">
        <v>9</v>
      </c>
      <c r="B16" s="22">
        <f>SUMIFS('[2]09'!$G$25:$G$41,'[2]09'!$D$25:$D$41,"Сим-карты",'[2]09'!$F$25:$F$41,"продажа",'[2]09'!$M$25:$M$41,"ОК")</f>
        <v>2</v>
      </c>
      <c r="C16" s="22">
        <f>SUMIFS('[2]09'!$G$25:$G$41,'[2]09'!$D$25:$D$41,"Устройства",'[2]09'!$F$25:$F$41,"продажа",'[2]09'!$M$25:$M$41,"ОК")</f>
        <v>0</v>
      </c>
      <c r="D16" s="24">
        <f>SUMIFS('[2]09'!$K$25:$K$41,'[2]09'!$D$25:$D$41,"Услуги",'[2]09'!$F$25:$F$41,"продажа",'[2]09'!$M$25:$M$41,"ОК")</f>
        <v>0</v>
      </c>
      <c r="E16" s="24">
        <f>SUMIFS('[2]09'!$K$25:$K$41,'[2]09'!$D$25:$D$41,"Аксессуары",'[2]09'!$F$25:$F$41,"продажа",'[2]09'!$M$25:$M$41,"ОК")</f>
        <v>0</v>
      </c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24">
        <v>10</v>
      </c>
      <c r="B17" s="22">
        <f>SUMIFS('[2]10'!$G$25:$G$41,'[2]10'!$D$25:$D$41,"Сим-карты",'[2]10'!$F$25:$F$41,"продажа",'[2]10'!$M$25:$M$41,"ОК")</f>
        <v>1</v>
      </c>
      <c r="C17" s="22">
        <f>SUMIFS('[2]10'!$G$25:$G$41,'[2]10'!$D$25:$D$41,"Устройства",'[2]10'!$F$25:$F$41,"продажа",'[2]10'!$M$25:$M$41,"ОК")</f>
        <v>0</v>
      </c>
      <c r="D17" s="24">
        <f>SUMIFS('[2]10'!$K$25:$K$41,'[2]10'!$D$25:$D$41,"Услуги",'[2]10'!$F$25:$F$41,"продажа",'[2]10'!$M$25:$M$41,"ОК")</f>
        <v>0</v>
      </c>
      <c r="E17" s="24">
        <f>SUMIFS('[2]10'!$K$25:$K$41,'[2]10'!$D$25:$D$41,"Аксессуары",'[2]10'!$F$25:$F$41,"продажа",'[2]10'!$M$25:$M$41,"ОК")</f>
        <v>0</v>
      </c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24">
        <v>11</v>
      </c>
      <c r="B18" s="22">
        <f>SUMIFS('[2]11'!$G$25:$G$41,'[2]11'!$D$25:$D$41,"Сим-карты",'[2]11'!$F$25:$F$41,"продажа",'[2]11'!$M$25:$M$41,"ОК")</f>
        <v>2</v>
      </c>
      <c r="C18" s="22">
        <f>SUMIFS('[2]11'!$G$25:$G$41,'[2]11'!$D$25:$D$41,"Устройства",'[2]11'!$F$25:$F$41,"продажа",'[2]11'!$M$25:$M$41,"ОК")</f>
        <v>0</v>
      </c>
      <c r="D18" s="24">
        <f>SUMIFS('[2]11'!$K$25:$K$41,'[2]11'!$D$25:$D$41,"Услуги",'[2]11'!$F$25:$F$41,"продажа",'[2]11'!$M$25:$M$41,"ОК")</f>
        <v>0</v>
      </c>
      <c r="E18" s="24">
        <f>SUMIFS('[2]11'!$K$25:$K$41,'[2]11'!$D$25:$D$41,"Аксессуары",'[2]11'!$F$25:$F$41,"продажа",'[2]11'!$M$25:$M$41,"ОК")</f>
        <v>0</v>
      </c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24">
        <v>12</v>
      </c>
      <c r="B19" s="22">
        <f>SUMIFS('[2]12'!$G$25:$G$41,'[2]12'!$D$25:$D$41,"Сим-карты",'[2]12'!$F$25:$F$41,"продажа",'[2]12'!$M$25:$M$41,"ОК")</f>
        <v>2</v>
      </c>
      <c r="C19" s="22">
        <f>SUMIFS('[2]12'!$G$25:$G$41,'[2]12'!$D$25:$D$41,"Устройства",'[2]12'!$F$25:$F$41,"продажа",'[2]12'!$M$25:$M$41,"ОК")</f>
        <v>0</v>
      </c>
      <c r="D19" s="24">
        <f>SUMIFS('[2]12'!$K$25:$K$41,'[2]12'!$D$25:$D$41,"Услуги",'[2]12'!$F$25:$F$41,"продажа",'[2]12'!$M$25:$M$41,"ОК")</f>
        <v>0</v>
      </c>
      <c r="E19" s="24">
        <f>SUMIFS('[2]12'!$K$25:$K$41,'[2]12'!$D$25:$D$41,"Аксессуары",'[2]12'!$F$25:$F$41,"продажа",'[2]12'!$M$25:$M$41,"ОК")</f>
        <v>0</v>
      </c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24">
        <v>13</v>
      </c>
      <c r="B20" s="22">
        <f>SUMIFS('[2]13'!$G$25:$G$41,'[2]13'!$D$25:$D$41,"Сим-карты",'[2]13'!$F$25:$F$41,"продажа",'[2]13'!$M$25:$M$41,"ОК")</f>
        <v>2</v>
      </c>
      <c r="C20" s="22">
        <f>SUMIFS('[2]13'!$G$25:$G$41,'[2]13'!$D$25:$D$41,"Устройства",'[2]13'!$F$25:$F$41,"продажа",'[2]13'!$M$25:$M$41,"ОК")</f>
        <v>0</v>
      </c>
      <c r="D20" s="24">
        <f>SUMIFS('[2]13'!$K$25:$K$41,'[2]13'!$D$25:$D$41,"Услуги",'[2]13'!$F$25:$F$41,"продажа",'[2]13'!$M$25:$M$41,"ОК")</f>
        <v>0</v>
      </c>
      <c r="E20" s="24">
        <f>SUMIFS('[2]13'!$K$25:$K$41,'[2]13'!$D$25:$D$41,"Аксессуары",'[2]13'!$F$25:$F$41,"продажа",'[2]13'!$M$25:$M$41,"ОК")</f>
        <v>0</v>
      </c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24">
        <v>14</v>
      </c>
      <c r="B21" s="22">
        <f>SUMIFS('[2]14'!$G$25:$G$41,'[2]14'!$D$25:$D$41,"Сим-карты",'[2]14'!$F$25:$F$41,"продажа",'[2]14'!$M$25:$M$41,"ОК")</f>
        <v>0</v>
      </c>
      <c r="C21" s="22">
        <f>SUMIFS('[2]14'!$G$25:$G$41,'[2]14'!$D$25:$D$41,"Устройства",'[2]14'!$F$25:$F$41,"продажа",'[2]14'!$M$25:$M$41,"ОК")</f>
        <v>0</v>
      </c>
      <c r="D21" s="24">
        <f>SUMIFS('[2]14'!$K$25:$K$41,'[2]14'!$D$25:$D$41,"Услуги",'[2]14'!$F$25:$F$41,"продажа",'[2]14'!$M$25:$M$41,"ОК")</f>
        <v>0</v>
      </c>
      <c r="E21" s="24">
        <f>SUMIFS('[2]14'!$K$25:$K$41,'[2]14'!$D$25:$D$41,"Аксессуары",'[2]14'!$F$25:$F$41,"продажа",'[2]14'!$M$25:$M$41,"ОК")</f>
        <v>0</v>
      </c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24">
        <v>15</v>
      </c>
      <c r="B22" s="22">
        <f>SUMIFS('[2]15'!$G$25:$G$41,'[2]15'!$D$25:$D$41,"Сим-карты",'[2]15'!$F$25:$F$41,"продажа",'[2]15'!$M$25:$M$41,"ОК")</f>
        <v>1</v>
      </c>
      <c r="C22" s="22">
        <f>SUMIFS('[2]15'!$G$25:$G$41,'[2]15'!$D$25:$D$41,"Устройства",'[2]15'!$F$25:$F$41,"продажа",'[2]15'!$M$25:$M$41,"ОК")</f>
        <v>0</v>
      </c>
      <c r="D22" s="24">
        <f>SUMIFS('[2]15'!$K$25:$K$41,'[2]15'!$D$25:$D$41,"Услуги",'[2]15'!$F$25:$F$41,"продажа",'[2]15'!$M$25:$M$41,"ОК")</f>
        <v>0</v>
      </c>
      <c r="E22" s="24">
        <f>SUMIFS('[2]15'!$K$25:$K$41,'[2]15'!$D$25:$D$41,"Аксессуары",'[2]15'!$F$25:$F$41,"продажа",'[2]15'!$M$25:$M$41,"ОК")</f>
        <v>0</v>
      </c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24">
        <v>16</v>
      </c>
      <c r="B23" s="22">
        <f>SUMIFS('[2]16'!$G$25:$G$41,'[2]16'!$D$25:$D$41,"Сим-карты",'[2]16'!$F$25:$F$41,"продажа",'[2]16'!$M$25:$M$41,"ОК")</f>
        <v>1</v>
      </c>
      <c r="C23" s="22">
        <f>SUMIFS('[2]16'!$G$25:$G$41,'[2]16'!$D$25:$D$41,"Устройства",'[2]16'!$F$25:$F$41,"продажа",'[2]16'!$M$25:$M$41,"ОК")</f>
        <v>0</v>
      </c>
      <c r="D23" s="24">
        <f>SUMIFS('[2]16'!$K$25:$K$41,'[2]16'!$D$25:$D$41,"Услуги",'[2]16'!$F$25:$F$41,"продажа",'[2]16'!$M$25:$M$41,"ОК")</f>
        <v>0</v>
      </c>
      <c r="E23" s="24">
        <f>SUMIFS('[2]16'!$K$25:$K$41,'[2]16'!$D$25:$D$41,"Аксессуары",'[2]16'!$F$25:$F$41,"продажа",'[2]16'!$M$25:$M$41,"ОК")</f>
        <v>0</v>
      </c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24">
        <v>17</v>
      </c>
      <c r="B24" s="22">
        <f>SUMIFS('[2]17'!$G$25:$G$41,'[2]17'!$D$25:$D$41,"Сим-карты",'[2]17'!$F$25:$F$41,"продажа",'[2]17'!$M$25:$M$41,"ОК")</f>
        <v>0</v>
      </c>
      <c r="C24" s="22">
        <f>SUMIFS('[2]17'!$G$25:$G$41,'[2]17'!$D$25:$D$41,"Устройства",'[2]17'!$F$25:$F$41,"продажа",'[2]17'!$M$25:$M$41,"ОК")</f>
        <v>0</v>
      </c>
      <c r="D24" s="24">
        <f>SUMIFS('[2]17'!$K$25:$K$41,'[2]17'!$D$25:$D$41,"Услуги",'[2]17'!$F$25:$F$41,"продажа",'[2]17'!$M$25:$M$41,"ОК")</f>
        <v>0</v>
      </c>
      <c r="E24" s="24">
        <f>SUMIFS('[2]17'!$K$25:$K$41,'[2]17'!$D$25:$D$41,"Аксессуары",'[2]17'!$F$25:$F$41,"продажа",'[2]17'!$M$25:$M$41,"ОК")</f>
        <v>0</v>
      </c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24">
        <v>18</v>
      </c>
      <c r="B25" s="22">
        <f>SUMIFS('[2]18'!$G$25:$G$41,'[2]18'!$D$25:$D$41,"Сим-карты",'[2]18'!$F$25:$F$41,"продажа",'[2]18'!$M$25:$M$41,"ОК")</f>
        <v>2</v>
      </c>
      <c r="C25" s="22">
        <f>SUMIFS('[2]18'!$G$25:$G$41,'[2]18'!$D$25:$D$41,"Устройства",'[2]18'!$F$25:$F$41,"продажа",'[2]18'!$M$25:$M$41,"ОК")</f>
        <v>0</v>
      </c>
      <c r="D25" s="24">
        <f>SUMIFS('[2]18'!$K$25:$K$41,'[2]18'!$D$25:$D$41,"Услуги",'[2]18'!$F$25:$F$41,"продажа",'[2]18'!$M$25:$M$41,"ОК")</f>
        <v>0</v>
      </c>
      <c r="E25" s="24">
        <f>SUMIFS('[2]18'!$K$25:$K$41,'[2]18'!$D$25:$D$41,"Аксессуары",'[2]18'!$F$25:$F$41,"продажа",'[2]18'!$M$25:$M$41,"ОК")</f>
        <v>0</v>
      </c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24">
        <v>19</v>
      </c>
      <c r="B26" s="22">
        <f>SUMIFS('[2]19'!$G$25:$G$41,'[2]19'!$D$25:$D$41,"Сим-карты",'[2]19'!$F$25:$F$41,"продажа",'[2]19'!$M$25:$M$41,"ОК")</f>
        <v>0</v>
      </c>
      <c r="C26" s="22">
        <f>SUMIFS('[2]19'!$G$25:$G$41,'[2]19'!$D$25:$D$41,"Устройства",'[2]19'!$F$25:$F$41,"продажа",'[2]19'!$M$25:$M$41,"ОК")</f>
        <v>0</v>
      </c>
      <c r="D26" s="24">
        <f>SUMIFS('[2]19'!$K$25:$K$41,'[2]19'!$D$25:$D$41,"Услуги",'[2]19'!$F$25:$F$41,"продажа",'[2]19'!$M$25:$M$41,"ОК")</f>
        <v>0</v>
      </c>
      <c r="E26" s="24">
        <f>SUMIFS('[2]19'!$K$25:$K$41,'[2]19'!$D$25:$D$41,"Аксессуары",'[2]19'!$F$25:$F$41,"продажа",'[2]19'!$M$25:$M$41,"ОК")</f>
        <v>0</v>
      </c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24">
        <v>20</v>
      </c>
      <c r="B27" s="22">
        <f>SUMIFS('[2]20'!$G$25:$G$41,'[2]20'!$D$25:$D$41,"Сим-карты",'[2]20'!$F$25:$F$41,"продажа",'[2]20'!$M$25:$M$41,"ОК")</f>
        <v>0</v>
      </c>
      <c r="C27" s="22">
        <f>SUMIFS('[2]20'!$G$25:$G$41,'[2]20'!$D$25:$D$41,"Устройства",'[2]20'!$F$25:$F$41,"продажа",'[2]20'!$M$25:$M$41,"ОК")</f>
        <v>0</v>
      </c>
      <c r="D27" s="24">
        <f>SUMIFS('[2]20'!$K$25:$K$41,'[2]20'!$D$25:$D$41,"Услуги",'[2]20'!$F$25:$F$41,"продажа",'[2]20'!$M$25:$M$41,"ОК")</f>
        <v>0</v>
      </c>
      <c r="E27" s="24">
        <f>SUMIFS('[2]20'!$K$25:$K$41,'[2]20'!$D$25:$D$41,"Аксессуары",'[2]20'!$F$25:$F$41,"продажа",'[2]20'!$M$25:$M$41,"ОК")</f>
        <v>0</v>
      </c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24">
        <v>21</v>
      </c>
      <c r="B28" s="22">
        <f>SUMIFS('[2]21'!$G$25:$G$41,'[2]21'!$D$25:$D$41,"Сим-карты",'[2]21'!$F$25:$F$41,"продажа",'[2]21'!$M$25:$M$41,"ОК")</f>
        <v>1</v>
      </c>
      <c r="C28" s="22">
        <f>SUMIFS('[2]21'!$G$25:$G$41,'[2]21'!$D$25:$D$41,"Устройства",'[2]21'!$F$25:$F$41,"продажа",'[2]21'!$M$25:$M$41,"ОК")</f>
        <v>0</v>
      </c>
      <c r="D28" s="24">
        <f>SUMIFS('[2]21'!$K$25:$K$41,'[2]21'!$D$25:$D$41,"Услуги",'[2]21'!$F$25:$F$41,"продажа",'[2]21'!$M$25:$M$41,"ОК")</f>
        <v>0</v>
      </c>
      <c r="E28" s="24">
        <f>SUMIFS('[2]21'!$K$25:$K$41,'[2]21'!$D$25:$D$41,"Аксессуары",'[2]21'!$F$25:$F$41,"продажа",'[2]21'!$M$25:$M$41,"ОК")</f>
        <v>0</v>
      </c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24">
        <v>22</v>
      </c>
      <c r="B29" s="22">
        <f>SUMIFS('[2]22'!$G$25:$G$41,'[2]22'!$D$25:$D$41,"Сим-карты",'[2]22'!$F$25:$F$41,"продажа",'[2]22'!$M$25:$M$41,"ОК")</f>
        <v>4</v>
      </c>
      <c r="C29" s="22">
        <f>SUMIFS('[2]22'!$G$25:$G$41,'[2]22'!$D$25:$D$41,"Устройства",'[2]22'!$F$25:$F$41,"продажа",'[2]22'!$M$25:$M$41,"ОК")</f>
        <v>0</v>
      </c>
      <c r="D29" s="24">
        <f>SUMIFS('[2]22'!$K$25:$K$41,'[2]22'!$D$25:$D$41,"Услуги",'[2]22'!$F$25:$F$41,"продажа",'[2]22'!$M$25:$M$41,"ОК")</f>
        <v>0</v>
      </c>
      <c r="E29" s="24">
        <f>SUMIFS('[2]22'!$K$25:$K$41,'[2]22'!$D$25:$D$41,"Аксессуары",'[2]22'!$F$25:$F$41,"продажа",'[2]22'!$M$25:$M$41,"ОК")</f>
        <v>0</v>
      </c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24">
        <v>23</v>
      </c>
      <c r="B30" s="22">
        <f>SUMIFS('[2]23'!$G$25:$G$41,'[2]23'!$D$25:$D$41,"Сим-карты",'[2]23'!$F$25:$F$41,"продажа",'[2]23'!$M$25:$M$41,"ОК")</f>
        <v>1</v>
      </c>
      <c r="C30" s="22">
        <f>SUMIFS('[2]23'!$G$25:$G$41,'[2]23'!$D$25:$D$41,"Устройства",'[2]23'!$F$25:$F$41,"продажа",'[2]23'!$M$25:$M$41,"ОК")</f>
        <v>0</v>
      </c>
      <c r="D30" s="24">
        <f>SUMIFS('[2]23'!$K$25:$K$41,'[2]23'!$D$25:$D$41,"Услуги",'[2]23'!$F$25:$F$41,"продажа",'[2]23'!$M$25:$M$41,"ОК")</f>
        <v>0</v>
      </c>
      <c r="E30" s="24">
        <f>SUMIFS('[2]23'!$K$25:$K$41,'[2]23'!$D$25:$D$41,"Аксессуары",'[2]23'!$F$25:$F$41,"продажа",'[2]23'!$M$25:$M$41,"ОК")</f>
        <v>0</v>
      </c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24">
        <v>24</v>
      </c>
      <c r="B31" s="22">
        <f>SUMIFS('[2]24'!$G$25:$G$41,'[2]24'!$D$25:$D$41,"Сим-карты",'[2]24'!$F$25:$F$41,"продажа",'[2]24'!$M$25:$M$41,"ОК")</f>
        <v>2</v>
      </c>
      <c r="C31" s="22">
        <f>SUMIFS('[2]24'!$G$25:$G$41,'[2]24'!$D$25:$D$41,"Устройства",'[2]24'!$F$25:$F$41,"продажа",'[2]24'!$M$25:$M$41,"ОК")</f>
        <v>0</v>
      </c>
      <c r="D31" s="24">
        <f>SUMIFS('[2]24'!$K$25:$K$41,'[2]24'!$D$25:$D$41,"Услуги",'[2]24'!$F$25:$F$41,"продажа",'[2]24'!$M$25:$M$41,"ОК")</f>
        <v>0</v>
      </c>
      <c r="E31" s="24">
        <f>SUMIFS('[2]24'!$K$25:$K$41,'[2]24'!$D$25:$D$41,"Аксессуары",'[2]24'!$F$25:$F$41,"продажа",'[2]24'!$M$25:$M$41,"ОК")</f>
        <v>0</v>
      </c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24">
        <v>25</v>
      </c>
      <c r="B32" s="22">
        <f>SUMIFS('[2]25'!$G$25:$G$41,'[2]25'!$D$25:$D$41,"Сим-карты",'[2]25'!$F$25:$F$41,"продажа",'[2]25'!$M$25:$M$41,"ОК")</f>
        <v>2</v>
      </c>
      <c r="C32" s="22">
        <f>SUMIFS('[2]25'!$G$25:$G$41,'[2]25'!$D$25:$D$41,"Устройства",'[2]25'!$F$25:$F$41,"продажа",'[2]25'!$M$25:$M$41,"ОК")</f>
        <v>0</v>
      </c>
      <c r="D32" s="24">
        <f>SUMIFS('[2]25'!$K$25:$K$41,'[2]25'!$D$25:$D$41,"Услуги",'[2]25'!$F$25:$F$41,"продажа",'[2]25'!$M$25:$M$41,"ОК")</f>
        <v>0</v>
      </c>
      <c r="E32" s="24">
        <f>SUMIFS('[2]25'!$K$25:$K$41,'[2]25'!$D$25:$D$41,"Аксессуары",'[2]25'!$F$25:$F$41,"продажа",'[2]25'!$M$25:$M$41,"ОК")</f>
        <v>0</v>
      </c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24">
        <v>26</v>
      </c>
      <c r="B33" s="22">
        <f>SUMIFS('[2]26'!$G$25:$G$41,'[2]26'!$D$25:$D$41,"Сим-карты",'[2]26'!$F$25:$F$41,"продажа",'[2]26'!$M$25:$M$41,"ОК")</f>
        <v>2</v>
      </c>
      <c r="C33" s="22">
        <f>SUMIFS('[2]26'!$G$25:$G$41,'[2]26'!$D$25:$D$41,"Устройства",'[2]26'!$F$25:$F$41,"продажа",'[2]26'!$M$25:$M$41,"ОК")</f>
        <v>0</v>
      </c>
      <c r="D33" s="24">
        <f>SUMIFS('[2]26'!$K$25:$K$41,'[2]26'!$D$25:$D$41,"Услуги",'[2]26'!$F$25:$F$41,"продажа",'[2]26'!$M$25:$M$41,"ОК")</f>
        <v>0</v>
      </c>
      <c r="E33" s="24">
        <f>SUMIFS('[2]26'!$K$25:$K$41,'[2]26'!$D$25:$D$41,"Аксессуары",'[2]26'!$F$25:$F$41,"продажа",'[2]26'!$M$25:$M$41,"ОК")</f>
        <v>0</v>
      </c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24">
        <v>27</v>
      </c>
      <c r="B34" s="22">
        <f>SUMIFS('[2]27'!$G$25:$G$41,'[2]27'!$D$25:$D$41,"Сим-карты",'[2]27'!$F$25:$F$41,"продажа",'[2]27'!$M$25:$M$41,"ОК")</f>
        <v>2</v>
      </c>
      <c r="C34" s="22">
        <f>SUMIFS('[2]27'!$G$25:$G$41,'[2]27'!$D$25:$D$41,"Устройства",'[2]27'!$F$25:$F$41,"продажа",'[2]27'!$M$25:$M$41,"ОК")</f>
        <v>0</v>
      </c>
      <c r="D34" s="24">
        <f>SUMIFS('[2]27'!$K$25:$K$41,'[2]27'!$D$25:$D$41,"Услуги",'[2]27'!$F$25:$F$41,"продажа",'[2]27'!$M$25:$M$41,"ОК")</f>
        <v>0</v>
      </c>
      <c r="E34" s="24">
        <f>SUMIFS('[2]27'!$K$25:$K$41,'[2]27'!$D$25:$D$41,"Аксессуары",'[2]27'!$F$25:$F$41,"продажа",'[2]27'!$M$25:$M$41,"ОК")</f>
        <v>0</v>
      </c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24">
        <v>28</v>
      </c>
      <c r="B35" s="22">
        <f>SUMIFS('[2]28'!$G$25:$G$41,'[2]28'!$D$25:$D$41,"Сим-карты",'[2]28'!$F$25:$F$41,"продажа",'[2]28'!$M$25:$M$41,"ОК")</f>
        <v>0</v>
      </c>
      <c r="C35" s="22">
        <f>SUMIFS('[2]28'!$G$25:$G$41,'[2]28'!$D$25:$D$41,"Устройства",'[2]28'!$F$25:$F$41,"продажа",'[2]28'!$M$25:$M$41,"ОК")</f>
        <v>0</v>
      </c>
      <c r="D35" s="24">
        <f>SUMIFS('[2]28'!$K$25:$K$41,'[2]28'!$D$25:$D$41,"Услуги",'[2]28'!$F$25:$F$41,"продажа",'[2]28'!$M$25:$M$41,"ОК")</f>
        <v>0</v>
      </c>
      <c r="E35" s="24">
        <f>SUMIFS('[2]28'!$K$25:$K$41,'[2]28'!$D$25:$D$41,"Аксессуары",'[2]28'!$F$25:$F$41,"продажа",'[2]28'!$M$25:$M$41,"ОК")</f>
        <v>0</v>
      </c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24">
        <v>29</v>
      </c>
      <c r="B36" s="22">
        <f>SUMIFS('[2]29'!$G$25:$G$41,'[2]29'!$D$25:$D$41,"Сим-карты",'[2]29'!$F$25:$F$41,"продажа",'[2]29'!$M$25:$M$41,"ОК")</f>
        <v>0</v>
      </c>
      <c r="C36" s="22">
        <f>SUMIFS('[2]29'!$G$25:$G$41,'[2]29'!$D$25:$D$41,"Устройства",'[2]29'!$F$25:$F$41,"продажа",'[2]29'!$M$25:$M$41,"ОК")</f>
        <v>0</v>
      </c>
      <c r="D36" s="24">
        <f>SUMIFS('[2]29'!$K$25:$K$41,'[2]29'!$D$25:$D$41,"Услуги",'[2]29'!$F$25:$F$41,"продажа",'[2]29'!$M$25:$M$41,"ОК")</f>
        <v>0</v>
      </c>
      <c r="E36" s="24">
        <f>SUMIFS('[2]29'!$K$25:$K$41,'[2]29'!$D$25:$D$41,"Аксессуары",'[2]29'!$F$25:$F$41,"продажа",'[2]29'!$M$25:$M$41,"ОК")</f>
        <v>0</v>
      </c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24">
        <v>30</v>
      </c>
      <c r="B37" s="22">
        <f>SUMIFS('[2]30'!$G$25:$G$41,'[2]30'!$D$25:$D$41,"Сим-карты",'[2]30'!$F$25:$F$41,"продажа",'[2]30'!$M$25:$M$41,"ОК")</f>
        <v>0</v>
      </c>
      <c r="C37" s="22">
        <f>SUMIFS('[2]30'!$G$25:$G$41,'[2]30'!$D$25:$D$41,"Устройства",'[2]30'!$F$25:$F$41,"продажа",'[2]30'!$M$25:$M$41,"ОК")</f>
        <v>0</v>
      </c>
      <c r="D37" s="24">
        <f>SUMIFS('[2]30'!$K$25:$K$41,'[2]30'!$D$25:$D$41,"Услуги",'[2]30'!$F$25:$F$41,"продажа",'[2]30'!$M$25:$M$41,"ОК")</f>
        <v>0</v>
      </c>
      <c r="E37" s="24">
        <f>SUMIFS('[2]30'!$K$25:$K$41,'[2]30'!$D$25:$D$41,"Аксессуары",'[2]30'!$F$25:$F$41,"продажа",'[2]30'!$M$25:$M$41,"ОК")</f>
        <v>0</v>
      </c>
      <c r="F37" s="62"/>
      <c r="G37" s="62"/>
      <c r="H37" s="62"/>
      <c r="I37" s="62"/>
      <c r="J37" s="62"/>
      <c r="K37" s="62"/>
      <c r="L37" s="62"/>
      <c r="M37" s="62"/>
    </row>
    <row r="38" spans="1:13" ht="15.75" thickBot="1" x14ac:dyDescent="0.3">
      <c r="A38" s="24">
        <v>31</v>
      </c>
      <c r="B38" s="22">
        <f>SUMIFS('[2]31'!$G$25:$G$41,'[2]31'!$D$25:$D$41,"Сим-карты",'[2]31'!$F$25:$F$41,"продажа",'[2]31'!$M$25:$M$41,"ОК")</f>
        <v>0</v>
      </c>
      <c r="C38" s="22">
        <f>SUMIFS('[2]31'!$G$25:$G$41,'[2]31'!$D$25:$D$41,"Устройства",'[2]31'!$F$25:$F$41,"продажа",'[2]31'!$M$25:$M$41,"ОК")</f>
        <v>0</v>
      </c>
      <c r="D38" s="24">
        <f>SUMIFS('[2]31'!$K$25:$K$41,'[2]31'!$D$25:$D$41,"Услуги",'[2]31'!$F$25:$F$41,"продажа",'[2]31'!$M$25:$M$41,"ОК")</f>
        <v>0</v>
      </c>
      <c r="E38" s="24">
        <f>SUMIFS('[2]31'!$K$25:$K$41,'[2]31'!$D$25:$D$41,"Аксессуары",'[2]31'!$F$25:$F$41,"продажа",'[2]31'!$M$25:$M$41,"ОК")</f>
        <v>0</v>
      </c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25" t="s">
        <v>8</v>
      </c>
      <c r="B39" s="26">
        <f>SUM(B8:B38)</f>
        <v>38</v>
      </c>
      <c r="C39" s="27">
        <f>SUM(C8:C38)</f>
        <v>0</v>
      </c>
      <c r="D39" s="28">
        <f>SUM(D8:D38)</f>
        <v>300</v>
      </c>
      <c r="E39" s="29">
        <f>SUM(E8:E38)</f>
        <v>0</v>
      </c>
      <c r="F39" s="62"/>
      <c r="G39" s="63"/>
      <c r="H39" s="62"/>
      <c r="I39" s="62"/>
      <c r="J39" s="62"/>
      <c r="K39" s="62"/>
      <c r="L39" s="62"/>
      <c r="M39" s="62"/>
    </row>
    <row r="40" spans="1:13" x14ac:dyDescent="0.25">
      <c r="A40" s="30" t="s">
        <v>9</v>
      </c>
      <c r="B40" s="31">
        <f>IF(B39=0,0,B39/B2)</f>
        <v>0.31666666666666665</v>
      </c>
      <c r="C40" s="32">
        <f>IF(C39=0,0,C39/B3)</f>
        <v>0</v>
      </c>
      <c r="D40" s="33">
        <f>IF(D39=0,0,D39/B4)</f>
        <v>8.5714285714285715E-2</v>
      </c>
      <c r="E40" s="34">
        <f>IF(E39=0,0,E39/B5)</f>
        <v>0</v>
      </c>
      <c r="F40" s="62"/>
      <c r="G40" s="62"/>
      <c r="H40" s="62"/>
      <c r="I40" s="62"/>
      <c r="J40" s="62"/>
      <c r="K40" s="62"/>
      <c r="L40" s="62"/>
      <c r="M40" s="62"/>
    </row>
    <row r="41" spans="1:13" ht="15.75" thickBot="1" x14ac:dyDescent="0.3">
      <c r="A41" s="35" t="s">
        <v>10</v>
      </c>
      <c r="B41" s="36">
        <f ca="1">B39/$I$2*$J$2</f>
        <v>42.222222222222221</v>
      </c>
      <c r="C41" s="37">
        <f ca="1">C39/$I$2*$J$2</f>
        <v>0</v>
      </c>
      <c r="D41" s="38">
        <f t="shared" ref="D41:E41" ca="1" si="2">D39/$I$2*$J$2</f>
        <v>333.33333333333331</v>
      </c>
      <c r="E41" s="39">
        <f t="shared" ca="1" si="2"/>
        <v>0</v>
      </c>
      <c r="F41" s="62"/>
      <c r="G41" s="62"/>
      <c r="H41" s="62"/>
      <c r="I41" s="62"/>
      <c r="J41" s="62"/>
      <c r="K41" s="62"/>
      <c r="L41" s="62"/>
      <c r="M41" s="62"/>
    </row>
    <row r="42" spans="1:13" ht="15.75" thickBot="1" x14ac:dyDescent="0.3">
      <c r="A42" s="22"/>
      <c r="B42" s="22"/>
      <c r="C42" s="22"/>
      <c r="D42" s="22"/>
      <c r="E42" s="22"/>
      <c r="F42" s="62"/>
      <c r="G42" s="62"/>
      <c r="H42" s="62"/>
      <c r="I42" s="62"/>
      <c r="J42" s="62"/>
      <c r="K42" s="62"/>
      <c r="L42" s="62"/>
      <c r="M42" s="62"/>
    </row>
    <row r="43" spans="1:13" ht="15.75" thickBot="1" x14ac:dyDescent="0.3">
      <c r="A43" s="23" t="str">
        <f>'[2]График работы'!A40</f>
        <v>Голубев А.В</v>
      </c>
      <c r="B43" s="23" t="s">
        <v>2</v>
      </c>
      <c r="C43" s="23" t="s">
        <v>3</v>
      </c>
      <c r="D43" s="23" t="s">
        <v>4</v>
      </c>
      <c r="E43" s="23" t="s">
        <v>5</v>
      </c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24">
        <v>1</v>
      </c>
      <c r="B44" s="22">
        <f>SUMIFS('[2]01'!$G$25:$G$41,'[2]01'!$D$25:$D$41,B43,'[2]01'!$F$25:$F$41,"продажа",'[2]01'!$M$25:$M$41,"ОК",'[2]01'!$A$25:$A$41,'[2]Продажи (beta)'!$A43)</f>
        <v>0</v>
      </c>
      <c r="C44" s="22">
        <f>SUMIFS('[2]01'!$G$25:$G$41,'[2]01'!$D$25:$D$41,C43,'[2]01'!$F$25:$F$41,"продажа",'[2]01'!$M$25:$M$41,"ОК",'[2]01'!$A$25:$A$41,'[2]Продажи (beta)'!$A43)</f>
        <v>0</v>
      </c>
      <c r="D44" s="24">
        <f>SUM('[2]01'!J4)</f>
        <v>300</v>
      </c>
      <c r="E44" s="24">
        <f>SUM('[2]01'!L4)</f>
        <v>0</v>
      </c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24">
        <v>2</v>
      </c>
      <c r="B45" s="22">
        <f>SUMIFS('[2]02'!$G$25:$G$41,'[2]02'!$D$25:$D$41,B43,'[2]02'!$F$25:$F$41,"продажа",'[2]02'!$M$25:$M$41,"ОК",'[2]02'!$A$25:$A$41,'[2]Продажи (beta)'!$A43)</f>
        <v>0</v>
      </c>
      <c r="C45" s="22">
        <f>SUMIFS('[2]02'!$G$25:$G$41,'[2]02'!$D$25:$D$41,C43,'[2]02'!$F$25:$F$41,"продажа",'[2]02'!$M$25:$M$41,"ОК",'[2]02'!$A$25:$A$41,'[2]Продажи (beta)'!$A43)</f>
        <v>0</v>
      </c>
      <c r="D45" s="24">
        <f>SUM('[2]02'!J4)</f>
        <v>0</v>
      </c>
      <c r="E45" s="24">
        <f>SUM('[2]02'!L4)</f>
        <v>0</v>
      </c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24">
        <v>3</v>
      </c>
      <c r="B46" s="22">
        <f>SUMIFS('[2]03'!$G$25:$G$41,'[2]03'!$D$25:$D$41,B43,'[2]03'!$F$25:$F$41,"продажа",'[2]03'!$M$25:$M$41,"ОК",'[2]03'!$A$25:$A$41,'[2]Продажи (beta)'!$A43)</f>
        <v>0</v>
      </c>
      <c r="C46" s="22">
        <f>SUMIFS('[2]03'!$G$25:$G$41,'[2]03'!$D$25:$D$41,C43,'[2]03'!$F$25:$F$41,"продажа",'[2]03'!$M$25:$M$41,"ОК",'[2]03'!$A$25:$A$41,'[2]Продажи (beta)'!$A43)</f>
        <v>0</v>
      </c>
      <c r="D46" s="24">
        <f>SUM('[2]03'!J4)</f>
        <v>0</v>
      </c>
      <c r="E46" s="24">
        <f>SUM('[2]03'!L4)</f>
        <v>0</v>
      </c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24">
        <v>4</v>
      </c>
      <c r="B47" s="22">
        <f>SUMIFS('[2]04'!$G$25:$G$41,'[2]04'!$D$25:$D$41,B43,'[2]04'!$F$25:$F$41,"продажа",'[2]04'!$M$25:$M$41,"ОК",'[2]04'!$A$25:$A$41,'[2]Продажи (beta)'!$A43)</f>
        <v>0</v>
      </c>
      <c r="C47" s="22">
        <f>SUMIFS('[2]04'!$G$25:$G$41,'[2]04'!$D$25:$D$41,C43,'[2]04'!$F$25:$F$41,"продажа",'[2]04'!$M$25:$M$41,"ОК",'[2]04'!$A$25:$A$41,'[2]Продажи (beta)'!$A43)</f>
        <v>0</v>
      </c>
      <c r="D47" s="24">
        <f>SUM('[2]04'!J4)</f>
        <v>0</v>
      </c>
      <c r="E47" s="24">
        <f>SUM('[2]04'!L4)</f>
        <v>0</v>
      </c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24">
        <v>5</v>
      </c>
      <c r="B48" s="22">
        <f>SUMIFS('[2]05'!$G$25:$G$41,'[2]05'!$D$25:$D$41,B43,'[2]05'!$F$25:$F$41,"продажа",'[2]05'!$M$25:$M$41,"ОК",'[2]05'!$A$25:$A$41,'[2]Продажи (beta)'!$A43)</f>
        <v>3</v>
      </c>
      <c r="C48" s="22">
        <f>SUMIFS('[2]05'!$G$25:$G$41,'[2]05'!$D$25:$D$41,C43,'[2]05'!$F$25:$F$41,"продажа",'[2]05'!$M$25:$M$41,"ОК",'[2]05'!$A$25:$A$41,'[2]Продажи (beta)'!$A43)</f>
        <v>0</v>
      </c>
      <c r="D48" s="24">
        <f>SUM('[2]05'!J4)</f>
        <v>0</v>
      </c>
      <c r="E48" s="24">
        <f>SUM('[2]05'!L4)</f>
        <v>0</v>
      </c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24">
        <v>6</v>
      </c>
      <c r="B49" s="22">
        <f>SUMIFS('[2]06'!$G$25:$G$41,'[2]06'!$D$25:$D$41,B43,'[2]06'!$F$25:$F$41,"продажа",'[2]06'!$M$25:$M$41,"ОК",'[2]06'!$A$25:$A$41,'[2]Продажи (beta)'!$A43)</f>
        <v>1</v>
      </c>
      <c r="C49" s="22">
        <f>SUMIFS('[2]06'!$G$25:$G$41,'[2]06'!$D$25:$D$41,C43,'[2]06'!$F$25:$F$41,"продажа",'[2]06'!$M$25:$M$41,"ОК",'[2]06'!$A$25:$A$41,'[2]Продажи (beta)'!$A43)</f>
        <v>0</v>
      </c>
      <c r="D49" s="24">
        <f>SUM('[2]06'!J4)</f>
        <v>0</v>
      </c>
      <c r="E49" s="24">
        <f>SUM('[2]06'!L4)</f>
        <v>0</v>
      </c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24">
        <v>7</v>
      </c>
      <c r="B50" s="22">
        <f>SUMIFS('[2]07'!$G$25:$G$41,'[2]07'!$D$25:$D$41,B43,'[2]07'!$F$25:$F$41,"продажа",'[2]07'!$M$25:$M$41,"ОК",'[2]07'!$A$25:$A$41,'[2]Продажи (beta)'!$A43)</f>
        <v>2</v>
      </c>
      <c r="C50" s="22">
        <f>SUMIFS('[2]07'!$G$25:$G$41,'[2]07'!$D$25:$D$41,C43,'[2]07'!$F$25:$F$41,"продажа",'[2]07'!$M$25:$M$41,"ОК",'[2]07'!$A$25:$A$41,'[2]Продажи (beta)'!$A43)</f>
        <v>0</v>
      </c>
      <c r="D50" s="24">
        <f>SUM('[2]07'!J4)</f>
        <v>0</v>
      </c>
      <c r="E50" s="24">
        <f>SUM('[2]07'!L4)</f>
        <v>0</v>
      </c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24">
        <v>8</v>
      </c>
      <c r="B51" s="22">
        <f>SUMIFS('[2]08'!$G$25:$G$41,'[2]08'!$D$25:$D$41,B43,'[2]08'!$F$25:$F$41,"продажа",'[2]08'!$M$25:$M$41,"ОК",'[2]08'!$A$25:$A$41,'[2]Продажи (beta)'!$A43)</f>
        <v>4</v>
      </c>
      <c r="C51" s="22">
        <f>SUMIFS('[2]08'!$G$25:$G$41,'[2]08'!$D$25:$D$41,C43,'[2]08'!$F$25:$F$41,"продажа",'[2]08'!$M$25:$M$41,"ОК",'[2]08'!$A$25:$A$41,'[2]Продажи (beta)'!$A43)</f>
        <v>0</v>
      </c>
      <c r="D51" s="24">
        <f>SUM('[2]08'!J4)</f>
        <v>0</v>
      </c>
      <c r="E51" s="24">
        <f>SUM('[2]08'!L4)</f>
        <v>0</v>
      </c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24">
        <v>9</v>
      </c>
      <c r="B52" s="22">
        <f>SUMIFS('[2]09'!$G$25:$G$41,'[2]09'!$D$25:$D$41,B43,'[2]09'!$F$25:$F$41,"продажа",'[2]09'!$M$25:$M$41,"ОК",'[2]09'!$A$25:$A$41,'[2]Продажи (beta)'!$A43)</f>
        <v>0</v>
      </c>
      <c r="C52" s="22">
        <f>SUMIFS('[2]09'!$G$25:$G$41,'[2]09'!$D$25:$D$41,C43,'[2]09'!$F$25:$F$41,"продажа",'[2]09'!$M$25:$M$41,"ОК",'[2]09'!$A$25:$A$41,'[2]Продажи (beta)'!$A43)</f>
        <v>0</v>
      </c>
      <c r="D52" s="24">
        <f>SUM('[2]09'!J4)</f>
        <v>0</v>
      </c>
      <c r="E52" s="24">
        <f>SUM('[2]09'!L4)</f>
        <v>0</v>
      </c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24">
        <v>10</v>
      </c>
      <c r="B53" s="22">
        <f>SUMIFS('[2]10'!$G$25:$G$41,'[2]10'!$D$25:$D$41,B43,'[2]10'!$F$25:$F$41,"продажа",'[2]10'!$M$25:$M$41,"ОК",'[2]10'!$A$25:$A$41,'[2]Продажи (beta)'!$A43)</f>
        <v>0</v>
      </c>
      <c r="C53" s="22">
        <f>SUMIFS('[2]10'!$G$25:$G$41,'[2]10'!$D$25:$D$41,C43,'[2]10'!$F$25:$F$41,"продажа",'[2]10'!$M$25:$M$41,"ОК",'[2]10'!$A$25:$A$41,'[2]Продажи (beta)'!$A43)</f>
        <v>0</v>
      </c>
      <c r="D53" s="24">
        <f>SUM('[2]10'!J4)</f>
        <v>0</v>
      </c>
      <c r="E53" s="24">
        <f>SUM('[2]10'!L4)</f>
        <v>0</v>
      </c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24">
        <v>11</v>
      </c>
      <c r="B54" s="22">
        <f>SUMIFS('[2]11'!$G$25:$G$41,'[2]11'!$D$25:$D$41,B43,'[2]11'!$F$25:$F$41,"продажа",'[2]11'!$M$25:$M$41,"ОК",'[2]11'!$A$25:$A$41,'[2]Продажи (beta)'!$A43)</f>
        <v>2</v>
      </c>
      <c r="C54" s="22">
        <f>SUMIFS('[2]11'!$G$25:$G$41,'[2]11'!$D$25:$D$41,C43,'[2]11'!$F$25:$F$41,"продажа",'[2]11'!$M$25:$M$41,"ОК",'[2]11'!$A$25:$A$41,'[2]Продажи (beta)'!$A43)</f>
        <v>0</v>
      </c>
      <c r="D54" s="24">
        <f>SUM('[2]11'!J4)</f>
        <v>0</v>
      </c>
      <c r="E54" s="24">
        <f>SUM('[2]11'!L4)</f>
        <v>0</v>
      </c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24">
        <v>12</v>
      </c>
      <c r="B55" s="22">
        <f>SUMIFS('[2]12'!$G$25:$G$41,'[2]12'!$D$25:$D$41,B43,'[2]12'!$F$25:$F$41,"продажа",'[2]12'!$M$25:$M$41,"ОК",'[2]12'!$A$25:$A$41,'[2]Продажи (beta)'!$A43)</f>
        <v>2</v>
      </c>
      <c r="C55" s="22">
        <f>SUMIFS('[2]12'!$G$25:$G$41,'[2]12'!$D$25:$D$41,C43,'[2]12'!$F$25:$F$41,"продажа",'[2]12'!$M$25:$M$41,"ОК",'[2]12'!$A$25:$A$41,'[2]Продажи (beta)'!$A43)</f>
        <v>0</v>
      </c>
      <c r="D55" s="24">
        <f>SUM('[2]12'!J4)</f>
        <v>0</v>
      </c>
      <c r="E55" s="24">
        <f>SUM('[2]12'!L4)</f>
        <v>0</v>
      </c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24">
        <v>13</v>
      </c>
      <c r="B56" s="22">
        <f>SUMIFS('[2]13'!$G$25:$G$41,'[2]13'!$D$25:$D$41,B43,'[2]13'!$F$25:$F$41,"продажа",'[2]13'!$M$25:$M$41,"ОК",'[2]13'!$A$25:$A$41,'[2]Продажи (beta)'!$A43)</f>
        <v>2</v>
      </c>
      <c r="C56" s="22">
        <f>SUMIFS('[2]13'!$G$25:$G$41,'[2]13'!$D$25:$D$41,C43,'[2]13'!$F$25:$F$41,"продажа",'[2]13'!$M$25:$M$41,"ОК",'[2]13'!$A$25:$A$41,'[2]Продажи (beta)'!$A43)</f>
        <v>0</v>
      </c>
      <c r="D56" s="24">
        <f>SUM('[2]13'!J4)</f>
        <v>0</v>
      </c>
      <c r="E56" s="24">
        <f>SUM('[2]13'!L4)</f>
        <v>0</v>
      </c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24">
        <v>14</v>
      </c>
      <c r="B57" s="22">
        <f>SUMIFS('[2]14'!$G$25:$G$41,'[2]14'!$D$25:$D$41,B43,'[2]14'!$F$25:$F$41,"продажа",'[2]14'!$M$25:$M$41,"ОК",'[2]14'!$A$25:$A$41,'[2]Продажи (beta)'!$A43)</f>
        <v>0</v>
      </c>
      <c r="C57" s="22">
        <f>SUMIFS('[2]14'!$G$25:$G$41,'[2]14'!$D$25:$D$41,C43,'[2]14'!$F$25:$F$41,"продажа",'[2]14'!$M$25:$M$41,"ОК",'[2]14'!$A$25:$A$41,'[2]Продажи (beta)'!$A43)</f>
        <v>0</v>
      </c>
      <c r="D57" s="24">
        <f>SUM('[2]14'!J4)</f>
        <v>0</v>
      </c>
      <c r="E57" s="24">
        <f>SUM('[2]14'!L4)</f>
        <v>0</v>
      </c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24">
        <v>15</v>
      </c>
      <c r="B58" s="22">
        <f>SUMIFS('[2]15'!$G$25:$G$41,'[2]15'!$D$25:$D$41,B43,'[2]15'!$F$25:$F$41,"продажа",'[2]15'!$M$25:$M$41,"ОК",'[2]15'!$A$25:$A$41,'[2]Продажи (beta)'!$A43)</f>
        <v>0</v>
      </c>
      <c r="C58" s="22">
        <f>SUMIFS('[2]15'!$G$25:$G$41,'[2]15'!$D$25:$D$41,C43,'[2]15'!$F$25:$F$41,"продажа",'[2]15'!$M$25:$M$41,"ОК",'[2]15'!$A$25:$A$41,'[2]Продажи (beta)'!$A43)</f>
        <v>0</v>
      </c>
      <c r="D58" s="24">
        <f>SUM('[2]15'!J4)</f>
        <v>0</v>
      </c>
      <c r="E58" s="24">
        <f>SUM('[2]15'!L4)</f>
        <v>0</v>
      </c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24">
        <v>16</v>
      </c>
      <c r="B59" s="22">
        <f>SUMIFS('[2]16'!$G$25:$G$41,'[2]16'!$D$25:$D$41,B43,'[2]16'!$F$25:$F$41,"продажа",'[2]16'!$M$25:$M$41,"ОК",'[2]16'!$A$25:$A$41,'[2]Продажи (beta)'!$A43)</f>
        <v>0</v>
      </c>
      <c r="C59" s="22">
        <f>SUMIFS('[2]16'!$G$25:$G$41,'[2]16'!$D$25:$D$41,C43,'[2]16'!$F$25:$F$41,"продажа",'[2]16'!$M$25:$M$41,"ОК",'[2]16'!$A$25:$A$41,'[2]Продажи (beta)'!$A43)</f>
        <v>0</v>
      </c>
      <c r="D59" s="24">
        <f>SUM('[2]16'!J4)</f>
        <v>0</v>
      </c>
      <c r="E59" s="24">
        <f>SUM('[2]16'!L4)</f>
        <v>0</v>
      </c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24">
        <v>17</v>
      </c>
      <c r="B60" s="22">
        <f>SUMIFS('[2]17'!$G$25:$G$41,'[2]17'!$D$25:$D$41,B43,'[2]17'!$F$25:$F$41,"продажа",'[2]17'!$M$25:$M$41,"ОК",'[2]17'!$A$25:$A$41,'[2]Продажи (beta)'!$A43)</f>
        <v>0</v>
      </c>
      <c r="C60" s="22">
        <f>SUMIFS('[2]17'!$G$25:$G$41,'[2]17'!$D$25:$D$41,C43,'[2]17'!$F$25:$F$41,"продажа",'[2]17'!$M$25:$M$41,"ОК",'[2]17'!$A$25:$A$41,'[2]Продажи (beta)'!$A43)</f>
        <v>0</v>
      </c>
      <c r="D60" s="24">
        <f>SUM('[2]17'!J4)</f>
        <v>0</v>
      </c>
      <c r="E60" s="24">
        <f>SUM('[2]17'!L4)</f>
        <v>0</v>
      </c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24">
        <v>18</v>
      </c>
      <c r="B61" s="22">
        <f>SUMIFS('[2]18'!$G$25:$G$41,'[2]18'!$D$25:$D$41,B43,'[2]18'!$F$25:$F$41,"продажа",'[2]18'!$M$25:$M$41,"ОК",'[2]18'!$A$25:$A$41,'[2]Продажи (beta)'!$A43)</f>
        <v>0</v>
      </c>
      <c r="C61" s="22">
        <f>SUMIFS('[2]18'!$G$25:$G$41,'[2]18'!$D$25:$D$41,C43,'[2]18'!$F$25:$F$41,"продажа",'[2]18'!$M$25:$M$41,"ОК",'[2]18'!$A$25:$A$41,'[2]Продажи (beta)'!$A43)</f>
        <v>0</v>
      </c>
      <c r="D61" s="24">
        <f>SUM('[2]18'!J4)</f>
        <v>0</v>
      </c>
      <c r="E61" s="24">
        <f>SUM('[2]18'!L4)</f>
        <v>0</v>
      </c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24">
        <v>19</v>
      </c>
      <c r="B62" s="22">
        <f>SUMIFS('[2]19'!$G$25:$G$41,'[2]19'!$D$25:$D$41,B43,'[2]19'!$F$25:$F$41,"продажа",'[2]19'!$M$25:$M$41,"ОК",'[2]19'!$A$25:$A$41,'[2]Продажи (beta)'!v)</f>
        <v>0</v>
      </c>
      <c r="C62" s="22">
        <f>SUMIFS('[2]19'!$G$25:$G$41,'[2]19'!$D$25:$D$41,C43,'[2]19'!$F$25:$F$41,"продажа",'[2]19'!$M$25:$M$41,"ОК",'[2]19'!$A$25:$A$41,'[2]Продажи (beta)'!v)</f>
        <v>0</v>
      </c>
      <c r="D62" s="24">
        <f>SUM('[2]19'!J4)</f>
        <v>0</v>
      </c>
      <c r="E62" s="24">
        <f>SUM('[2]19'!L4)</f>
        <v>0</v>
      </c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24">
        <v>20</v>
      </c>
      <c r="B63" s="22">
        <f>SUMIFS('[2]20'!$G$25:$G$41,'[2]20'!$D$25:$D$41,B43,'[2]20'!$F$25:$F$41,"продажа",'[2]20'!$M$25:$M$41,"ОК",'[2]20'!$A$25:$A$41,'[2]Продажи (beta)'!$A43)</f>
        <v>0</v>
      </c>
      <c r="C63" s="22">
        <f>SUMIFS('[2]20'!$G$25:$G$41,'[2]20'!$D$25:$D$41,C43,'[2]20'!$F$25:$F$41,"продажа",'[2]20'!$M$25:$M$41,"ОК",'[2]20'!$A$25:$A$41,'[2]Продажи (beta)'!$A43)</f>
        <v>0</v>
      </c>
      <c r="D63" s="24">
        <f>SUM('[2]20'!J4)</f>
        <v>0</v>
      </c>
      <c r="E63" s="24">
        <f>SUM('[2]20'!L4)</f>
        <v>0</v>
      </c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24">
        <v>21</v>
      </c>
      <c r="B64" s="22">
        <f>SUMIFS('[2]21'!$G$25:$G$41,'[2]21'!$D$25:$D$41,B43,'[2]21'!$F$25:$F$41,"продажа",'[2]21'!$M$25:$M$41,"ОК",'[2]21'!$A$25:$A$41,'[2]Продажи (beta)'!$A43)</f>
        <v>1</v>
      </c>
      <c r="C64" s="22">
        <f>SUMIFS('[2]21'!$G$25:$G$41,'[2]21'!$D$25:$D$41,C43,'[2]21'!$F$25:$F$41,"продажа",'[2]21'!$M$25:$M$41,"ОК",'[2]21'!$A$25:$A$41,'[2]Продажи (beta)'!$A43)</f>
        <v>0</v>
      </c>
      <c r="D64" s="24">
        <f>SUM('[2]21'!J4)</f>
        <v>0</v>
      </c>
      <c r="E64" s="24">
        <f>SUM('[2]21'!L4)</f>
        <v>0</v>
      </c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24">
        <v>22</v>
      </c>
      <c r="B65" s="22">
        <f>SUMIFS('[2]22'!$G$25:$G$41,'[2]22'!$D$25:$D$41,B43,'[2]22'!$F$25:$F$41,"продажа",'[2]22'!$M$25:$M$41,"ОК",'[2]22'!$A$25:$A$41,'[2]Продажи (beta)'!$A43)</f>
        <v>4</v>
      </c>
      <c r="C65" s="22">
        <f>SUMIFS('[2]22'!$G$25:$G$41,'[2]22'!$D$25:$D$41,C43,'[2]22'!$F$25:$F$41,"продажа",'[2]22'!$M$25:$M$41,"ОК",'[2]22'!$A$25:$A$41,'[2]Продажи (beta)'!$A43)</f>
        <v>0</v>
      </c>
      <c r="D65" s="24">
        <f>SUM('[2]22'!J4)</f>
        <v>0</v>
      </c>
      <c r="E65" s="24">
        <f>SUM('[2]22'!L4)</f>
        <v>0</v>
      </c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24">
        <v>23</v>
      </c>
      <c r="B66" s="22">
        <f>SUMIFS('[2]23'!$G$25:$G$41,'[2]23'!$D$25:$D$41,B43,'[2]23'!$F$25:$F$41,"продажа",'[2]23'!$M$25:$M$41,"ОК",'[2]23'!$A$25:$A$41,'[2]Продажи (beta)'!$A43)</f>
        <v>0</v>
      </c>
      <c r="C66" s="22">
        <f>SUMIFS('[2]23'!$G$25:$G$41,'[2]23'!$D$25:$D$41,C43,'[2]23'!$F$25:$F$41,"продажа",'[2]23'!$M$25:$M$41,"ОК",'[2]23'!$A$25:$A$41,'[2]Продажи (beta)'!$A43)</f>
        <v>0</v>
      </c>
      <c r="D66" s="24">
        <f>SUM('[2]23'!J4)</f>
        <v>0</v>
      </c>
      <c r="E66" s="24">
        <f>SUM('[2]23'!L4)</f>
        <v>0</v>
      </c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24">
        <v>24</v>
      </c>
      <c r="B67" s="22">
        <f>SUMIFS('[2]24'!$G$25:$G$41,'[2]24'!$D$25:$D$41,B43,'[2]24'!$F$25:$F$41,"продажа",'[2]24'!$M$25:$M$41,"ОК",'[2]24'!$A$25:$A$41,'[2]Продажи (beta)'!$A43)</f>
        <v>0</v>
      </c>
      <c r="C67" s="22">
        <f>SUMIFS('[2]24'!$G$25:$G$41,'[2]24'!$D$25:$D$41,C43,'[2]24'!$F$25:$F$41,"продажа",'[2]24'!$M$25:$M$41,"ОК",'[2]24'!$A$25:$A$41,'[2]Продажи (beta)'!$A43)</f>
        <v>0</v>
      </c>
      <c r="D67" s="24">
        <f>SUM('[2]24'!J4)</f>
        <v>0</v>
      </c>
      <c r="E67" s="24">
        <f>SUM('[2]24'!L4)</f>
        <v>0</v>
      </c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24">
        <v>25</v>
      </c>
      <c r="B68" s="22">
        <f>SUMIFS('[2]25'!$G$25:$G$41,'[2]25'!$D$25:$D$41,B43,'[2]25'!$F$25:$F$41,"продажа",'[2]25'!$M$25:$M$41,"ОК",'[2]25'!$A$25:$A$41,'[2]Продажи (beta)'!$A43)</f>
        <v>2</v>
      </c>
      <c r="C68" s="22">
        <f>SUMIFS('[2]25'!$G$25:$G$41,'[2]25'!$D$25:$D$41,C43,'[2]25'!$F$25:$F$41,"продажа",'[2]25'!$M$25:$M$41,"ОК",'[2]25'!$A$25:$A$41,'[2]Продажи (beta)'!$A43)</f>
        <v>0</v>
      </c>
      <c r="D68" s="24">
        <f>SUM('[2]25'!J4)</f>
        <v>0</v>
      </c>
      <c r="E68" s="24">
        <f>SUM('[2]25'!L4)</f>
        <v>0</v>
      </c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24">
        <v>26</v>
      </c>
      <c r="B69" s="22">
        <f>SUMIFS('[2]26'!$G$25:$G$41,'[2]26'!$D$25:$D$41,B43,'[2]26'!$F$25:$F$41,"продажа",'[2]26'!$M$25:$M$41,"ОК",'[2]26'!$A$25:$A$41,'[2]Продажи (beta)'!$A43)</f>
        <v>2</v>
      </c>
      <c r="C69" s="22">
        <f>SUMIFS('[2]26'!$G$25:$G$41,'[2]26'!$D$25:$D$41,C43,'[2]26'!$F$25:$F$41,"продажа",'[2]26'!$M$25:$M$41,"ОК",'[2]26'!$A$25:$A$41,'[2]Продажи (beta)'!$A43)</f>
        <v>0</v>
      </c>
      <c r="D69" s="24">
        <f>SUM('[2]26'!J4)</f>
        <v>0</v>
      </c>
      <c r="E69" s="24">
        <f>SUM('[2]26'!L4)</f>
        <v>0</v>
      </c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24">
        <v>27</v>
      </c>
      <c r="B70" s="22">
        <f>SUMIFS('[2]27'!$G$25:$G$41,'[2]27'!$D$25:$D$41,B43,'[2]27'!$F$25:$F$41,"продажа",'[2]27'!$M$25:$M$41,"ОК",'[2]27'!$A$25:$A$41,'[2]Продажи (beta)'!$A43)</f>
        <v>2</v>
      </c>
      <c r="C70" s="22">
        <f>SUMIFS('[2]27'!$G$25:$G$41,'[2]27'!$D$25:$D$41,C43,'[2]27'!$F$25:$F$41,"продажа",'[2]27'!$M$25:$M$41,"ОК",'[2]27'!$A$25:$A$41,'[2]Продажи (beta)'!$A43)</f>
        <v>0</v>
      </c>
      <c r="D70" s="24">
        <f>SUM('[2]27'!J4)</f>
        <v>0</v>
      </c>
      <c r="E70" s="24">
        <f>SUM('[2]27'!L4)</f>
        <v>0</v>
      </c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24">
        <v>28</v>
      </c>
      <c r="B71" s="22">
        <f>SUMIFS('[2]28'!$G$25:$G$41,'[2]28'!$D$25:$D$41,B43,'[2]28'!$F$25:$F$41,"продажа",'[2]28'!$M$25:$M$41,"ОК",'[2]28'!$A$25:$A$41,'[2]Продажи (beta)'!$A43)</f>
        <v>0</v>
      </c>
      <c r="C71" s="22">
        <f>SUMIFS('[2]28'!$G$25:$G$41,'[2]28'!$D$25:$D$41,C43,'[2]28'!$F$25:$F$41,"продажа",'[2]28'!$M$25:$M$41,"ОК",'[2]28'!$A$25:$A$41,'[2]Продажи (beta)'!$A43)</f>
        <v>0</v>
      </c>
      <c r="D71" s="24">
        <f>SUM('[2]28'!J4)</f>
        <v>0</v>
      </c>
      <c r="E71" s="24">
        <f>SUM('[2]28'!L4)</f>
        <v>0</v>
      </c>
      <c r="F71" s="62"/>
      <c r="G71" s="62"/>
      <c r="H71" s="62"/>
      <c r="I71" s="62"/>
      <c r="J71" s="62"/>
      <c r="K71" s="62"/>
      <c r="L71" s="62"/>
      <c r="M71" s="62"/>
    </row>
    <row r="72" spans="1:13" ht="15.75" x14ac:dyDescent="0.25">
      <c r="A72" s="24">
        <v>29</v>
      </c>
      <c r="B72" s="22">
        <f>SUMIFS('[2]29'!$G$25:$G$41,'[2]29'!$D$25:$D$41,B43,'[2]29'!$F$25:$F$41,"продажа",'[2]29'!$M$25:$M$41,"ОК",'[2]29'!$A$25:$A$41,'[2]Продажи (beta)'!$A43)</f>
        <v>0</v>
      </c>
      <c r="C72" s="22">
        <f>SUMIFS('[2]29'!$G$25:$G$41,'[2]29'!$D$25:$D$41,C43,'[2]29'!$F$25:$F$41,"продажа",'[2]29'!$M$25:$M$41,"ОК",'[2]29'!$A$25:$A$41,'[2]Продажи (beta)'!$A43)</f>
        <v>0</v>
      </c>
      <c r="D72" s="24">
        <f>SUM('[2]29'!J4)</f>
        <v>0</v>
      </c>
      <c r="E72" s="24">
        <f>SUM('[2]29'!L4)</f>
        <v>0</v>
      </c>
      <c r="F72" s="62"/>
      <c r="G72" s="62"/>
      <c r="H72" s="65"/>
      <c r="I72" s="62"/>
      <c r="J72" s="62"/>
      <c r="K72" s="62"/>
      <c r="L72" s="62"/>
      <c r="M72" s="62"/>
    </row>
    <row r="73" spans="1:13" x14ac:dyDescent="0.25">
      <c r="A73" s="24">
        <v>30</v>
      </c>
      <c r="B73" s="22">
        <f>SUMIFS('[2]30'!$G$25:$G$41,'[2]30'!$D$25:$D$41,B43,'[2]30'!$F$25:$F$41,"продажа",'[2]30'!$M$25:$M$41,"ОК",'[2]30'!$A$25:$A$41,'[2]Продажи (beta)'!$A43)</f>
        <v>0</v>
      </c>
      <c r="C73" s="22">
        <f>SUMIFS('[2]30'!$G$25:$G$41,'[2]30'!$D$25:$D$41,C43,'[2]30'!$F$25:$F$41,"продажа",'[2]30'!$M$25:$M$41,"ОК",'[2]30'!$A$25:$A$41,'[2]Продажи (beta)'!$A43)</f>
        <v>0</v>
      </c>
      <c r="D73" s="24">
        <f>SUM('[2]30'!J4)</f>
        <v>0</v>
      </c>
      <c r="E73" s="24">
        <f>SUM('[2]30'!L4)</f>
        <v>0</v>
      </c>
      <c r="F73" s="62"/>
      <c r="G73" s="62"/>
      <c r="H73" s="62"/>
      <c r="I73" s="66"/>
      <c r="J73" s="62"/>
      <c r="K73" s="62"/>
      <c r="L73" s="62"/>
      <c r="M73" s="62"/>
    </row>
    <row r="74" spans="1:13" ht="15.75" thickBot="1" x14ac:dyDescent="0.3">
      <c r="A74" s="24">
        <v>31</v>
      </c>
      <c r="B74" s="22">
        <f>SUMIFS('[2]31'!$G$25:$G$41,'[2]31'!$D$25:$D$41,B43,'[2]31'!$F$25:$F$41,"продажа",'[2]31'!$M$25:$M$41,"ОК",'[2]31'!$A$25:$A$41,'[2]Продажи (beta)'!$A43)</f>
        <v>0</v>
      </c>
      <c r="C74" s="22">
        <f>SUMIFS('[2]31'!$G$25:$G$41,'[2]31'!$D$25:$D$41,C43,'[2]31'!$F$25:$F$41,"продажа",'[2]31'!$M$25:$M$41,"ОК",'[2]31'!$A$25:$A$41,'[2]Продажи (beta)'!$A43)</f>
        <v>0</v>
      </c>
      <c r="D74" s="24">
        <f>SUM('[2]31'!J4)</f>
        <v>0</v>
      </c>
      <c r="E74" s="24">
        <f>SUM('[2]31'!L4)</f>
        <v>0</v>
      </c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40" t="s">
        <v>8</v>
      </c>
      <c r="B75" s="41">
        <f>SUM(B44:B74)</f>
        <v>27</v>
      </c>
      <c r="C75" s="27">
        <f>SUM(C44:C74)</f>
        <v>0</v>
      </c>
      <c r="D75" s="28">
        <f>SUM(D44:D74)</f>
        <v>300</v>
      </c>
      <c r="E75" s="29">
        <f>SUM(E44:E74)</f>
        <v>0</v>
      </c>
      <c r="F75" s="62"/>
      <c r="G75" s="62"/>
      <c r="H75" s="62"/>
      <c r="I75" s="62"/>
      <c r="J75" s="62"/>
      <c r="K75" s="62"/>
      <c r="L75" s="22"/>
      <c r="M75" s="22"/>
    </row>
    <row r="76" spans="1:13" x14ac:dyDescent="0.25">
      <c r="A76" s="30" t="s">
        <v>11</v>
      </c>
      <c r="B76" s="42">
        <f ca="1">$B$2/$J$2*'[2]График работы'!$AH$7</f>
        <v>92</v>
      </c>
      <c r="C76" s="43">
        <f ca="1">$B$3/$J$2*'[2]График работы'!$AH$7</f>
        <v>7.6666666666666661</v>
      </c>
      <c r="D76" s="44">
        <f ca="1">$B$4/$J$2*'[2]График работы'!$AH$7</f>
        <v>2683.3333333333335</v>
      </c>
      <c r="E76" s="45">
        <f ca="1">$B$5/$J$2*'[2]График работы'!$AH$7</f>
        <v>3450</v>
      </c>
      <c r="F76" s="62"/>
      <c r="G76" s="62"/>
      <c r="H76" s="62"/>
      <c r="I76" s="62"/>
      <c r="J76" s="62"/>
      <c r="K76" s="62"/>
      <c r="L76" s="22"/>
      <c r="M76" s="22"/>
    </row>
    <row r="77" spans="1:13" x14ac:dyDescent="0.25">
      <c r="A77" s="30" t="s">
        <v>9</v>
      </c>
      <c r="B77" s="31">
        <f ca="1">IF(B75=0,0,B75/B76)</f>
        <v>0.29347826086956524</v>
      </c>
      <c r="C77" s="32">
        <f>IF(C75=0,0,C75/C76)</f>
        <v>0</v>
      </c>
      <c r="D77" s="33">
        <f ca="1">IF(D75=0,0,D75/D76)</f>
        <v>0.11180124223602483</v>
      </c>
      <c r="E77" s="34">
        <f>IF(E75=0,0,E75/E76)</f>
        <v>0</v>
      </c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30" t="s">
        <v>10</v>
      </c>
      <c r="B78" s="42">
        <f ca="1">B75/$I$2*$J$2</f>
        <v>30</v>
      </c>
      <c r="C78" s="42">
        <f ca="1">C75/$I$2*$J$2</f>
        <v>0</v>
      </c>
      <c r="D78" s="46">
        <f ca="1">D75/$I$2*$J$2</f>
        <v>333.33333333333331</v>
      </c>
      <c r="E78" s="45">
        <f ca="1">E75/$I$2*$J$2</f>
        <v>0</v>
      </c>
      <c r="F78" s="62"/>
      <c r="G78" s="62"/>
      <c r="H78" s="62"/>
      <c r="I78" s="62"/>
      <c r="J78" s="62"/>
      <c r="K78" s="62"/>
      <c r="L78" s="22"/>
      <c r="M78" s="22"/>
    </row>
    <row r="79" spans="1:13" ht="15.75" thickBot="1" x14ac:dyDescent="0.3">
      <c r="A79" s="35" t="s">
        <v>12</v>
      </c>
      <c r="B79" s="47">
        <f ca="1">IF(B75=0,0,(FORECAST($J$2,B44:B74,$A44:$A74)))</f>
        <v>0.7129032258064516</v>
      </c>
      <c r="C79" s="48">
        <f>IF(C75=0,0,(FORECAST($J$2,C44:C74,$A44:$A74)))</f>
        <v>0</v>
      </c>
      <c r="D79" s="49">
        <f ca="1">IF(D75=0,0,(FORECAST($J$2,D44:D74,$A44:$A74)))</f>
        <v>-15.725806451612904</v>
      </c>
      <c r="E79" s="50">
        <f>IF(E75=0,0,(FORECAST($J$2,E44:E74,$A44:$A74)))</f>
        <v>0</v>
      </c>
      <c r="F79" s="62"/>
      <c r="G79" s="62"/>
      <c r="H79" s="62"/>
      <c r="I79" s="62"/>
      <c r="J79" s="62"/>
      <c r="K79" s="62"/>
      <c r="L79" s="22"/>
      <c r="M79" s="22"/>
    </row>
    <row r="80" spans="1:13" ht="15.75" thickBot="1" x14ac:dyDescent="0.3">
      <c r="A80" s="22"/>
      <c r="B80" s="22"/>
      <c r="C80" s="22"/>
      <c r="D80" s="22"/>
      <c r="E80" s="22"/>
      <c r="F80" s="62"/>
      <c r="G80" s="62"/>
      <c r="H80" s="62"/>
      <c r="I80" s="62"/>
      <c r="J80" s="62"/>
      <c r="K80" s="62"/>
      <c r="L80" s="62"/>
      <c r="M80" s="62"/>
    </row>
    <row r="81" spans="1:13" ht="15.75" thickBot="1" x14ac:dyDescent="0.3">
      <c r="A81" s="23" t="str">
        <f>'[2]График работы'!A41</f>
        <v>Голубев В.Б</v>
      </c>
      <c r="B81" s="23" t="s">
        <v>2</v>
      </c>
      <c r="C81" s="23" t="s">
        <v>3</v>
      </c>
      <c r="D81" s="23" t="s">
        <v>4</v>
      </c>
      <c r="E81" s="23" t="s">
        <v>5</v>
      </c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1" t="s">
        <v>13</v>
      </c>
      <c r="B82" s="22">
        <f>SUMIFS('[2]01'!$G$25:$G$41,'[2]01'!$D$25:$D$41,B81,'[2]01'!$F$25:$F$41,"продажа",'[2]01'!$M$25:$M$41,"ОК",'[2]01'!$A$25:$A$41,'[2]Продажи (beta)'!$A81)</f>
        <v>1</v>
      </c>
      <c r="C82" s="22">
        <f>SUMIFS('[2]01'!$G$25:$G$41,'[2]01'!$D$25:$D$41,C81,'[2]01'!$F$25:$F$41,"продажа",'[2]01'!$M$25:$M$41,"ОК",'[2]01'!$A$25:$A$41,'[2]Продажи (beta)'!$A81)</f>
        <v>0</v>
      </c>
      <c r="D82" s="52">
        <f>SUM('[2]01'!J5)</f>
        <v>0</v>
      </c>
      <c r="E82" s="52">
        <f>SUM('[2]01'!L5)</f>
        <v>0</v>
      </c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1" t="s">
        <v>14</v>
      </c>
      <c r="B83" s="22">
        <f>SUMIFS('[2]02'!$G$25:$G$41,'[2]02'!$D$25:$D$41,B81,'[2]02'!$F$25:$F$41,"продажа",'[2]02'!$M$25:$M$41,"ОК",'[2]02'!$A$25:$A$41,'[2]Продажи (beta)'!$A81)</f>
        <v>0</v>
      </c>
      <c r="C83" s="22">
        <f>SUMIFS('[2]02'!$G$25:$G$41,'[2]02'!$D$25:$D$41,C81,'[2]02'!$F$25:$F$41,"продажа",'[2]02'!$M$25:$M$41,"ОК",'[2]02'!$A$25:$A$41,'[2]Продажи (beta)'!$A81)</f>
        <v>0</v>
      </c>
      <c r="D83" s="52">
        <f>SUM('[2]02'!J5)</f>
        <v>0</v>
      </c>
      <c r="E83" s="52">
        <f>SUM('[2]02'!L5)</f>
        <v>0</v>
      </c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1" t="s">
        <v>15</v>
      </c>
      <c r="B84" s="22">
        <f>SUMIFS('[2]03'!$G$25:$G$41,'[2]03'!$D$25:$D$41,B81,'[2]03'!$F$25:$F$41,"продажа",'[2]03'!$M$25:$M$41,"ОК",'[2]03'!$A$25:$A$41,'[2]Продажи (beta)'!$A81)</f>
        <v>0</v>
      </c>
      <c r="C84" s="22">
        <f>SUMIFS('[2]03'!$G$25:$G$41,'[2]03'!$D$25:$D$41,C81,'[2]03'!$F$25:$F$41,"продажа",'[2]03'!$M$25:$M$41,"ОК",'[2]03'!$A$25:$A$41,'[2]Продажи (beta)'!$A81)</f>
        <v>0</v>
      </c>
      <c r="D84" s="52">
        <f>SUM('[2]03'!J5)</f>
        <v>0</v>
      </c>
      <c r="E84" s="52">
        <f>SUM('[2]03'!L5)</f>
        <v>0</v>
      </c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1" t="s">
        <v>16</v>
      </c>
      <c r="B85" s="22">
        <f>SUMIFS('[2]04'!$G$25:$G$41,'[2]04'!$D$25:$D$41,B81,'[2]04'!$F$25:$F$41,"продажа",'[2]04'!$M$25:$M$41,"ОК",'[2]04'!$A$25:$A$41,'[2]Продажи (beta)'!$A81)</f>
        <v>0</v>
      </c>
      <c r="C85" s="22">
        <f>SUMIFS('[2]04'!$G$25:$G$41,'[2]04'!$D$25:$D$41,C81,'[2]04'!$F$25:$F$41,"продажа",'[2]04'!$M$25:$M$41,"ОК",'[2]04'!$A$25:$A$41,'[2]Продажи (beta)'!$A81)</f>
        <v>0</v>
      </c>
      <c r="D85" s="52">
        <f>SUM('[2]04'!J5)</f>
        <v>0</v>
      </c>
      <c r="E85" s="52">
        <f>SUM('[2]04'!L5)</f>
        <v>0</v>
      </c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1" t="s">
        <v>17</v>
      </c>
      <c r="B86" s="22">
        <f>SUMIFS('[2]05'!$G$25:$G$41,'[2]05'!$D$25:$D$41,B81,'[2]05'!$F$25:$F$41,"продажа",'[2]05'!$M$25:$M$41,"ОК",'[2]05'!$A$25:$A$41,'[2]Продажи (beta)'!$A81)</f>
        <v>0</v>
      </c>
      <c r="C86" s="22">
        <f>SUMIFS('[2]05'!$G$25:$G$41,'[2]05'!$D$25:$D$41,C81,'[2]05'!$F$25:$F$41,"продажа",'[2]05'!$M$25:$M$41,"ОК",'[2]05'!$A$25:$A$41,'[2]Продажи (beta)'!$A81)</f>
        <v>0</v>
      </c>
      <c r="D86" s="52">
        <f>SUM('[2]05'!J5)</f>
        <v>0</v>
      </c>
      <c r="E86" s="52">
        <f>SUM('[2]05'!L5)</f>
        <v>0</v>
      </c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1" t="s">
        <v>18</v>
      </c>
      <c r="B87" s="22">
        <f>SUMIFS('[2]06'!$G$25:$G$41,'[2]06'!$D$25:$D$41,B81,'[2]06'!$F$25:$F$41,"продажа",'[2]06'!$M$25:$M$41,"ОК",'[2]06'!$A$25:$A$41,'[2]Продажи (beta)'!$A81)</f>
        <v>0</v>
      </c>
      <c r="C87" s="22">
        <f>SUMIFS('[2]06'!$G$25:$G$41,'[2]06'!$D$25:$D$41,C81,'[2]06'!$F$25:$F$41,"продажа",'[2]06'!$M$25:$M$41,"ОК",'[2]06'!$A$25:$A$41,'[2]Продажи (beta)'!$A81)</f>
        <v>0</v>
      </c>
      <c r="D87" s="52">
        <f>SUM('[2]06'!J5)</f>
        <v>0</v>
      </c>
      <c r="E87" s="52">
        <f>SUM('[2]06'!L5)</f>
        <v>0</v>
      </c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1" t="s">
        <v>19</v>
      </c>
      <c r="B88" s="22">
        <f>SUMIFS('[2]07'!$G$25:$G$41,'[2]07'!$D$25:$D$41,B81,'[2]07'!$F$25:$F$41,"продажа",'[2]07'!$M$25:$M$41,"ОК",'[2]07'!$A$25:$A$41,'[2]Продажи (beta)'!$A81)</f>
        <v>0</v>
      </c>
      <c r="C88" s="22">
        <f>SUMIFS('[2]07'!$G$25:$G$41,'[2]07'!$D$25:$D$41,C81,'[2]07'!$F$25:$F$41,"продажа",'[2]07'!$M$25:$M$41,"ОК",'[2]07'!$A$25:$A$41,'[2]Продажи (beta)'!$A81)</f>
        <v>0</v>
      </c>
      <c r="D88" s="52">
        <f>SUM('[2]07'!J5)</f>
        <v>0</v>
      </c>
      <c r="E88" s="52">
        <f>SUM('[2]07'!L5)</f>
        <v>0</v>
      </c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1" t="s">
        <v>20</v>
      </c>
      <c r="B89" s="22">
        <f>SUMIFS('[2]08'!$G$25:$G$41,'[2]08'!$D$25:$D$41,B81,'[2]08'!$F$25:$F$41,"продажа",'[2]08'!$M$25:$M$41,"ОК",'[2]08'!$A$25:$A$41,'[2]Продажи (beta)'!$A81)</f>
        <v>0</v>
      </c>
      <c r="C89" s="22">
        <f>SUMIFS('[2]08'!$G$25:$G$41,'[2]08'!$D$25:$D$41,C81,'[2]08'!$F$25:$F$41,"продажа",'[2]08'!$M$25:$M$41,"ОК",'[2]08'!$A$25:$A$41,'[2]Продажи (beta)'!$A81)</f>
        <v>0</v>
      </c>
      <c r="D89" s="52">
        <f>SUM('[2]08'!J5)</f>
        <v>0</v>
      </c>
      <c r="E89" s="52">
        <f>SUM('[2]08'!L5)</f>
        <v>0</v>
      </c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1" t="s">
        <v>21</v>
      </c>
      <c r="B90" s="22">
        <f>SUMIFS('[2]09'!$G$25:$G$41,'[2]09'!$D$25:$D$41,B81,'[2]09'!$F$25:$F$41,"продажа",'[2]09'!$M$25:$M$41,"ОК",'[2]09'!$A$25:$A$41,'[2]Продажи (beta)'!$A81)</f>
        <v>2</v>
      </c>
      <c r="C90" s="22">
        <f>SUMIFS('[2]09'!$G$25:$G$41,'[2]09'!$D$25:$D$41,C81,'[2]09'!$F$25:$F$41,"продажа",'[2]09'!$M$25:$M$41,"ОК",'[2]09'!$A$25:$A$41,'[2]Продажи (beta)'!$A81)</f>
        <v>0</v>
      </c>
      <c r="D90" s="52">
        <f>SUM('[2]09'!J5)</f>
        <v>0</v>
      </c>
      <c r="E90" s="52">
        <f>SUM('[2]09'!L5)</f>
        <v>0</v>
      </c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1" t="s">
        <v>22</v>
      </c>
      <c r="B91" s="22">
        <f>SUMIFS('[2]10'!$G$25:$G$41,'[2]10'!$D$25:$D$41,B81,'[2]10'!$F$25:$F$41,"продажа",'[2]10'!$M$25:$M$41,"ОК",'[2]10'!$A$25:$A$41,'[2]Продажи (beta)'!$A81)</f>
        <v>1</v>
      </c>
      <c r="C91" s="22">
        <f>SUMIFS('[2]10'!$G$25:$G$41,'[2]10'!$D$25:$D$41,C81,'[2]10'!$F$25:$F$41,"продажа",'[2]10'!$M$25:$M$41,"ОК",'[2]10'!$A$25:$A$41,'[2]Продажи (beta)'!$A81)</f>
        <v>0</v>
      </c>
      <c r="D91" s="52">
        <f>SUM('[2]10'!J5)</f>
        <v>0</v>
      </c>
      <c r="E91" s="52">
        <f>SUM('[2]10'!L5)</f>
        <v>0</v>
      </c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1" t="s">
        <v>23</v>
      </c>
      <c r="B92" s="22">
        <f>SUMIFS('[2]11'!$G$25:$G$41,'[2]11'!$D$25:$D$41,B81,'[2]11'!$F$25:$F$41,"продажа",'[2]11'!$M$25:$M$41,"ОК",'[2]11'!$A$25:$A$41,'[2]Продажи (beta)'!$A81)</f>
        <v>0</v>
      </c>
      <c r="C92" s="22">
        <f>SUMIFS('[2]11'!$G$25:$G$41,'[2]11'!$D$25:$D$41,C81,'[2]11'!$F$25:$F$41,"продажа",'[2]11'!$M$25:$M$41,"ОК",'[2]11'!$A$25:$A$41,'[2]Продажи (beta)'!$A81)</f>
        <v>0</v>
      </c>
      <c r="D92" s="52">
        <f>SUM('[2]11'!J5)</f>
        <v>0</v>
      </c>
      <c r="E92" s="52">
        <f>SUM('[2]11'!L5)</f>
        <v>0</v>
      </c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1" t="s">
        <v>24</v>
      </c>
      <c r="B93" s="22">
        <f>SUMIFS('[2]12'!$G$25:$G$41,'[2]12'!$D$25:$D$41,B81,'[2]12'!$F$25:$F$41,"продажа",'[2]12'!$M$25:$M$41,"ОК",'[2]12'!$A$25:$A$41,'[2]Продажи (beta)'!$A81)</f>
        <v>0</v>
      </c>
      <c r="C93" s="22">
        <f>SUMIFS('[2]12'!$G$25:$G$41,'[2]12'!$D$25:$D$41,C81,'[2]12'!$F$25:$F$41,"продажа",'[2]12'!$M$25:$M$41,"ОК",'[2]12'!$A$25:$A$41,'[2]Продажи (beta)'!$A81)</f>
        <v>0</v>
      </c>
      <c r="D93" s="52">
        <f>SUM('[2]12'!J5)</f>
        <v>0</v>
      </c>
      <c r="E93" s="52">
        <f>SUM('[2]12'!L5)</f>
        <v>0</v>
      </c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1" t="s">
        <v>25</v>
      </c>
      <c r="B94" s="22">
        <f>SUMIFS('[2]13'!$G$25:$G$41,'[2]13'!$D$25:$D$41,B81,'[2]13'!$F$25:$F$41,"продажа",'[2]13'!$M$25:$M$41,"ОК",'[2]13'!$A$25:$A$41,'[2]Продажи (beta)'!$A81)</f>
        <v>0</v>
      </c>
      <c r="C94" s="22">
        <f>SUMIFS('[2]13'!$G$25:$G$41,'[2]13'!$D$25:$D$41,C81,'[2]13'!$F$25:$F$41,"продажа",'[2]13'!$M$25:$M$41,"ОК",'[2]13'!$A$25:$A$41,'[2]Продажи (beta)'!$A81)</f>
        <v>0</v>
      </c>
      <c r="D94" s="52">
        <f>SUM('[2]13'!J5)</f>
        <v>0</v>
      </c>
      <c r="E94" s="52">
        <f>SUM('[2]13'!L5)</f>
        <v>0</v>
      </c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1" t="s">
        <v>26</v>
      </c>
      <c r="B95" s="22">
        <f>SUMIFS('[2]14'!$G$25:$G$41,'[2]14'!$D$25:$D$41,B81,'[2]14'!$F$25:$F$41,"продажа",'[2]14'!$M$25:$M$41,"ОК",'[2]14'!$A$25:$A$41,'[2]Продажи (beta)'!$A81)</f>
        <v>0</v>
      </c>
      <c r="C95" s="22">
        <f>SUMIFS('[2]14'!$G$25:$G$41,'[2]14'!$D$25:$D$41,C81,'[2]14'!$F$25:$F$41,"продажа",'[2]14'!$M$25:$M$41,"ОК",'[2]14'!$A$25:$A$41,'[2]Продажи (beta)'!$A81)</f>
        <v>0</v>
      </c>
      <c r="D95" s="52">
        <f>SUM('[2]14'!J5)</f>
        <v>0</v>
      </c>
      <c r="E95" s="52">
        <f>SUM('[2]14'!L5)</f>
        <v>0</v>
      </c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1" t="s">
        <v>27</v>
      </c>
      <c r="B96" s="22">
        <f>SUMIFS('[2]15'!$G$25:$G$41,'[2]15'!$D$25:$D$41,B81,'[2]15'!$F$25:$F$41,"продажа",'[2]15'!$M$25:$M$41,"ОК",'[2]15'!$A$25:$A$41,'[2]Продажи (beta)'!$A81)</f>
        <v>1</v>
      </c>
      <c r="C96" s="22">
        <f>SUMIFS('[2]15'!$G$25:$G$41,'[2]15'!$D$25:$D$41,C81,'[2]15'!$F$25:$F$41,"продажа",'[2]15'!$M$25:$M$41,"ОК",'[2]15'!$A$25:$A$41,'[2]Продажи (beta)'!$A81)</f>
        <v>0</v>
      </c>
      <c r="D96" s="52">
        <f>SUM('[2]15'!J5)</f>
        <v>0</v>
      </c>
      <c r="E96" s="52">
        <f>SUM('[2]15'!L5)</f>
        <v>0</v>
      </c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1" t="s">
        <v>28</v>
      </c>
      <c r="B97" s="22">
        <f>SUMIFS('[2]16'!$G$25:$G$41,'[2]16'!$D$25:$D$41,B81,'[2]16'!$F$25:$F$41,"продажа",'[2]16'!$M$25:$M$41,"ОК",'[2]16'!$A$25:$A$41,'[2]Продажи (beta)'!$A81)</f>
        <v>1</v>
      </c>
      <c r="C97" s="22">
        <f>SUMIFS('[2]16'!$G$25:$G$41,'[2]16'!$D$25:$D$41,C81,'[2]16'!$F$25:$F$41,"продажа",'[2]16'!$M$25:$M$41,"ОК",'[2]16'!$A$25:$A$41,'[2]Продажи (beta)'!$A81)</f>
        <v>0</v>
      </c>
      <c r="D97" s="52">
        <f>SUM('[2]16'!J5)</f>
        <v>0</v>
      </c>
      <c r="E97" s="52">
        <f>SUM('[2]16'!L5)</f>
        <v>0</v>
      </c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1" t="s">
        <v>29</v>
      </c>
      <c r="B98" s="22">
        <f>SUMIFS('[2]17'!$G$25:$G$41,'[2]17'!$D$25:$D$41,B81,'[2]17'!$F$25:$F$41,"продажа",'[2]17'!$M$25:$M$41,"ОК",'[2]17'!$A$25:$A$41,'[2]Продажи (beta)'!$A81)</f>
        <v>0</v>
      </c>
      <c r="C98" s="22">
        <f>SUMIFS('[2]17'!$G$25:$G$41,'[2]17'!$D$25:$D$41,C81,'[2]17'!$F$25:$F$41,"продажа",'[2]17'!$M$25:$M$41,"ОК",'[2]17'!$A$25:$A$41,'[2]Продажи (beta)'!$A81)</f>
        <v>0</v>
      </c>
      <c r="D98" s="52">
        <f>SUM('[2]17'!J5)</f>
        <v>0</v>
      </c>
      <c r="E98" s="52">
        <f>SUM('[2]17'!L5)</f>
        <v>0</v>
      </c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1" t="s">
        <v>30</v>
      </c>
      <c r="B99" s="22">
        <f>SUMIFS('[2]18'!$G$25:$G$41,'[2]18'!$D$25:$D$41,B81,'[2]18'!$F$25:$F$41,"продажа",'[2]18'!$M$25:$M$41,"ОК",'[2]18'!$A$25:$A$41,'[2]Продажи (beta)'!$A81)</f>
        <v>2</v>
      </c>
      <c r="C99" s="22">
        <f>SUMIFS('[2]18'!$G$25:$G$41,'[2]18'!$D$25:$D$41,C81,'[2]18'!$F$25:$F$41,"продажа",'[2]18'!$M$25:$M$41,"ОК",'[2]18'!$A$25:$A$41,'[2]Продажи (beta)'!$A81)</f>
        <v>0</v>
      </c>
      <c r="D99" s="52">
        <f>SUM('[2]18'!J5)</f>
        <v>0</v>
      </c>
      <c r="E99" s="52">
        <f>SUM('[2]18'!L5)</f>
        <v>0</v>
      </c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1" t="s">
        <v>31</v>
      </c>
      <c r="B100" s="22">
        <f>SUMIFS('[2]19'!$G$25:$G$41,'[2]19'!$D$25:$D$41,B81,'[2]19'!$F$25:$F$41,"продажа",'[2]19'!$M$25:$M$41,"ОК",'[2]19'!$A$25:$A$41,'[2]Продажи (beta)'!v)</f>
        <v>0</v>
      </c>
      <c r="C100" s="22">
        <f>SUMIFS('[2]19'!$G$25:$G$41,'[2]19'!$D$25:$D$41,C81,'[2]19'!$F$25:$F$41,"продажа",'[2]19'!$M$25:$M$41,"ОК",'[2]19'!$A$25:$A$41,'[2]Продажи (beta)'!v)</f>
        <v>0</v>
      </c>
      <c r="D100" s="52">
        <f>SUM('[2]19'!J5)</f>
        <v>0</v>
      </c>
      <c r="E100" s="52">
        <f>SUM('[2]19'!L5)</f>
        <v>0</v>
      </c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1" t="s">
        <v>32</v>
      </c>
      <c r="B101" s="22">
        <f>SUMIFS('[2]20'!$G$25:$G$41,'[2]20'!$D$25:$D$41,B81,'[2]20'!$F$25:$F$41,"продажа",'[2]20'!$M$25:$M$41,"ОК",'[2]20'!$A$25:$A$41,'[2]Продажи (beta)'!$A81)</f>
        <v>0</v>
      </c>
      <c r="C101" s="22">
        <f>SUMIFS('[2]20'!$G$25:$G$41,'[2]20'!$D$25:$D$41,C81,'[2]20'!$F$25:$F$41,"продажа",'[2]20'!$M$25:$M$41,"ОК",'[2]20'!$A$25:$A$41,'[2]Продажи (beta)'!$A81)</f>
        <v>0</v>
      </c>
      <c r="D101" s="52">
        <f>SUM('[2]20'!J5)</f>
        <v>0</v>
      </c>
      <c r="E101" s="52">
        <f>SUM('[2]20'!L5)</f>
        <v>0</v>
      </c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1" t="s">
        <v>33</v>
      </c>
      <c r="B102" s="22">
        <f>SUMIFS('[2]21'!$G$25:$G$41,'[2]21'!$D$25:$D$41,B81,'[2]21'!$F$25:$F$41,"продажа",'[2]21'!$M$25:$M$41,"ОК",'[2]21'!$A$25:$A$41,'[2]Продажи (beta)'!$A81)</f>
        <v>0</v>
      </c>
      <c r="C102" s="22">
        <f>SUMIFS('[2]21'!$G$25:$G$41,'[2]21'!$D$25:$D$41,C81,'[2]21'!$F$25:$F$41,"продажа",'[2]21'!$M$25:$M$41,"ОК",'[2]21'!$A$25:$A$41,'[2]Продажи (beta)'!$A81)</f>
        <v>0</v>
      </c>
      <c r="D102" s="52">
        <f>SUM('[2]21'!J5)</f>
        <v>0</v>
      </c>
      <c r="E102" s="52">
        <f>SUM('[2]21'!L5)</f>
        <v>0</v>
      </c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1" t="s">
        <v>34</v>
      </c>
      <c r="B103" s="22">
        <f>SUMIFS('[2]22'!$G$25:$G$41,'[2]22'!$D$25:$D$41,B81,'[2]22'!$F$25:$F$41,"продажа",'[2]22'!$M$25:$M$41,"ОК",'[2]22'!$A$25:$A$41,'[2]Продажи (beta)'!$A81)</f>
        <v>0</v>
      </c>
      <c r="C103" s="22">
        <f>SUMIFS('[2]22'!$G$25:$G$41,'[2]22'!$D$25:$D$41,C81,'[2]22'!$F$25:$F$41,"продажа",'[2]22'!$M$25:$M$41,"ОК",'[2]22'!$A$25:$A$41,'[2]Продажи (beta)'!$A81)</f>
        <v>0</v>
      </c>
      <c r="D103" s="52">
        <f>SUM('[2]22'!J5)</f>
        <v>0</v>
      </c>
      <c r="E103" s="52">
        <f>SUM('[2]22'!L5)</f>
        <v>0</v>
      </c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1" t="s">
        <v>35</v>
      </c>
      <c r="B104" s="22">
        <f>SUMIFS('[2]23'!$G$25:$G$41,'[2]23'!$D$25:$D$41,B81,'[2]23'!$F$25:$F$41,"продажа",'[2]23'!$M$25:$M$41,"ОК",'[2]23'!$A$25:$A$41,'[2]Продажи (beta)'!$A81)</f>
        <v>1</v>
      </c>
      <c r="C104" s="22">
        <f>SUMIFS('[2]23'!$G$25:$G$41,'[2]23'!$D$25:$D$41,C81,'[2]23'!$F$25:$F$41,"продажа",'[2]23'!$M$25:$M$41,"ОК",'[2]23'!$A$25:$A$41,'[2]Продажи (beta)'!$A81)</f>
        <v>0</v>
      </c>
      <c r="D104" s="52">
        <f>SUM('[2]23'!J5)</f>
        <v>0</v>
      </c>
      <c r="E104" s="52">
        <f>SUM('[2]23'!L5)</f>
        <v>0</v>
      </c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1" t="s">
        <v>36</v>
      </c>
      <c r="B105" s="22">
        <f>SUMIFS('[2]24'!$G$25:$G$41,'[2]24'!$D$25:$D$41,B81,'[2]24'!$F$25:$F$41,"продажа",'[2]24'!$M$25:$M$41,"ОК",'[2]24'!$A$25:$A$41,'[2]Продажи (beta)'!$A81)</f>
        <v>2</v>
      </c>
      <c r="C105" s="22">
        <f>SUMIFS('[2]24'!$G$25:$G$41,'[2]24'!$D$25:$D$41,C81,'[2]24'!$F$25:$F$41,"продажа",'[2]24'!$M$25:$M$41,"ОК",'[2]24'!$A$25:$A$41,'[2]Продажи (beta)'!$A81)</f>
        <v>0</v>
      </c>
      <c r="D105" s="52">
        <f>SUM('[2]24'!J5)</f>
        <v>0</v>
      </c>
      <c r="E105" s="52">
        <f>SUM('[2]24'!L5)</f>
        <v>0</v>
      </c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1" t="s">
        <v>37</v>
      </c>
      <c r="B106" s="22">
        <f>SUMIFS('[2]25'!$G$25:$G$41,'[2]25'!$D$25:$D$41,B81,'[2]25'!$F$25:$F$41,"продажа",'[2]25'!$M$25:$M$41,"ОК",'[2]25'!$A$25:$A$41,'[2]Продажи (beta)'!$A81)</f>
        <v>0</v>
      </c>
      <c r="C106" s="22">
        <f>SUMIFS('[2]25'!$G$25:$G$41,'[2]25'!$D$25:$D$41,C81,'[2]25'!$F$25:$F$41,"продажа",'[2]25'!$M$25:$M$41,"ОК",'[2]25'!$A$25:$A$41,'[2]Продажи (beta)'!$A81)</f>
        <v>0</v>
      </c>
      <c r="D106" s="52">
        <f>SUM('[2]25'!J5)</f>
        <v>0</v>
      </c>
      <c r="E106" s="52">
        <f>SUM('[2]25'!L5)</f>
        <v>0</v>
      </c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1" t="s">
        <v>38</v>
      </c>
      <c r="B107" s="22">
        <f>SUMIFS('[2]26'!$G$25:$G$41,'[2]26'!$D$25:$D$41,B81,'[2]26'!$F$25:$F$41,"продажа",'[2]26'!$M$25:$M$41,"ОК",'[2]26'!$A$25:$A$41,'[2]Продажи (beta)'!$A81)</f>
        <v>0</v>
      </c>
      <c r="C107" s="22">
        <f>SUMIFS('[2]26'!$G$25:$G$41,'[2]26'!$D$25:$D$41,C81,'[2]26'!$F$25:$F$41,"продажа",'[2]26'!$M$25:$M$41,"ОК",'[2]26'!$A$25:$A$41,'[2]Продажи (beta)'!$A81)</f>
        <v>0</v>
      </c>
      <c r="D107" s="52">
        <f>SUM('[2]26'!J5)</f>
        <v>0</v>
      </c>
      <c r="E107" s="52">
        <f>SUM('[2]26'!L5)</f>
        <v>0</v>
      </c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1" t="s">
        <v>39</v>
      </c>
      <c r="B108" s="22">
        <f>SUMIFS('[2]27'!$G$25:$G$41,'[2]27'!$D$25:$D$41,B81,'[2]27'!$F$25:$F$41,"продажа",'[2]27'!$M$25:$M$41,"ОК",'[2]27'!$A$25:$A$41,'[2]Продажи (beta)'!$A81)</f>
        <v>0</v>
      </c>
      <c r="C108" s="22">
        <f>SUMIFS('[2]27'!$G$25:$G$41,'[2]27'!$D$25:$D$41,C81,'[2]27'!$F$25:$F$41,"продажа",'[2]27'!$M$25:$M$41,"ОК",'[2]27'!$A$25:$A$41,'[2]Продажи (beta)'!$A81)</f>
        <v>0</v>
      </c>
      <c r="D108" s="52">
        <f>SUM('[2]27'!J5)</f>
        <v>0</v>
      </c>
      <c r="E108" s="52">
        <f>SUM('[2]27'!L5)</f>
        <v>0</v>
      </c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1" t="s">
        <v>40</v>
      </c>
      <c r="B109" s="22">
        <f>SUMIFS('[2]28'!$G$25:$G$41,'[2]28'!$D$25:$D$41,B81,'[2]28'!$F$25:$F$41,"продажа",'[2]28'!$M$25:$M$41,"ОК",'[2]28'!$A$25:$A$41,'[2]Продажи (beta)'!$A81)</f>
        <v>0</v>
      </c>
      <c r="C109" s="22">
        <f>SUMIFS('[2]28'!$G$25:$G$41,'[2]28'!$D$25:$D$41,C81,'[2]28'!$F$25:$F$41,"продажа",'[2]28'!$M$25:$M$41,"ОК",'[2]28'!$A$25:$A$41,'[2]Продажи (beta)'!$A81)</f>
        <v>0</v>
      </c>
      <c r="D109" s="52">
        <f>SUM('[2]28'!J5)</f>
        <v>0</v>
      </c>
      <c r="E109" s="52">
        <f>SUM('[2]28'!L5)</f>
        <v>0</v>
      </c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1" t="s">
        <v>41</v>
      </c>
      <c r="B110" s="22">
        <f>SUMIFS('[2]29'!$G$25:$G$41,'[2]29'!$D$25:$D$41,B81,'[2]29'!$F$25:$F$41,"продажа",'[2]29'!$M$25:$M$41,"ОК",'[2]29'!$A$25:$A$41,'[2]Продажи (beta)'!$A81)</f>
        <v>0</v>
      </c>
      <c r="C110" s="22">
        <f>SUMIFS('[2]29'!$G$25:$G$41,'[2]29'!$D$25:$D$41,C81,'[2]29'!$F$25:$F$41,"продажа",'[2]29'!$M$25:$M$41,"ОК",'[2]29'!$A$25:$A$41,'[2]Продажи (beta)'!$A81)</f>
        <v>0</v>
      </c>
      <c r="D110" s="52">
        <f>SUM('[2]29'!J5)</f>
        <v>0</v>
      </c>
      <c r="E110" s="52">
        <f>SUM('[2]29'!L5)</f>
        <v>0</v>
      </c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1" t="s">
        <v>42</v>
      </c>
      <c r="B111" s="22">
        <f>SUMIFS('[2]30'!$G$25:$G$41,'[2]30'!$D$25:$D$41,B81,'[2]30'!$F$25:$F$41,"продажа",'[2]30'!$M$25:$M$41,"ОК",'[2]30'!$A$25:$A$41,'[2]Продажи (beta)'!$A81)</f>
        <v>0</v>
      </c>
      <c r="C111" s="22">
        <f>SUMIFS('[2]30'!$G$25:$G$41,'[2]30'!$D$25:$D$41,C81,'[2]30'!$F$25:$F$41,"продажа",'[2]30'!$M$25:$M$41,"ОК",'[2]30'!$A$25:$A$41,'[2]Продажи (beta)'!$A81)</f>
        <v>0</v>
      </c>
      <c r="D111" s="52">
        <f>SUM('[2]30'!J5)</f>
        <v>0</v>
      </c>
      <c r="E111" s="52">
        <f>SUM('[2]30'!L5)</f>
        <v>0</v>
      </c>
      <c r="F111" s="62"/>
      <c r="G111" s="62"/>
      <c r="H111" s="62"/>
      <c r="I111" s="62"/>
      <c r="J111" s="62"/>
      <c r="K111" s="62"/>
      <c r="L111" s="62"/>
      <c r="M111" s="62"/>
    </row>
    <row r="112" spans="1:13" ht="15.75" thickBot="1" x14ac:dyDescent="0.3">
      <c r="A112" s="51" t="s">
        <v>43</v>
      </c>
      <c r="B112" s="22">
        <f>SUMIFS('[2]31'!$G$25:$G$41,'[2]31'!$D$25:$D$41,B81,'[2]31'!$F$25:$F$41,"продажа",'[2]31'!$M$25:$M$41,"ОК",'[2]31'!$A$25:$A$41,'[2]Продажи (beta)'!$A81)</f>
        <v>0</v>
      </c>
      <c r="C112" s="22">
        <f>SUMIFS('[2]31'!$G$25:$G$41,'[2]31'!$D$25:$D$41,C81,'[2]31'!$F$25:$F$41,"продажа",'[2]31'!$M$25:$M$41,"ОК",'[2]31'!$A$25:$A$41,'[2]Продажи (beta)'!$A81)</f>
        <v>0</v>
      </c>
      <c r="D112" s="52">
        <f>SUM('[2]31'!J5)</f>
        <v>0</v>
      </c>
      <c r="E112" s="52">
        <f>SUM('[2]31'!L5)</f>
        <v>0</v>
      </c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40" t="s">
        <v>8</v>
      </c>
      <c r="B113" s="53">
        <f>SUM(B82:B112)</f>
        <v>11</v>
      </c>
      <c r="C113" s="54">
        <f>SUM(C82:C112)</f>
        <v>0</v>
      </c>
      <c r="D113" s="55">
        <f>SUM(D82:D112)</f>
        <v>0</v>
      </c>
      <c r="E113" s="56">
        <f>SUM(E82:E112)</f>
        <v>0</v>
      </c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30" t="s">
        <v>11</v>
      </c>
      <c r="B114" s="57">
        <f ca="1">$B$2/$J$2*'[2]График работы'!$AH$11</f>
        <v>32</v>
      </c>
      <c r="C114" s="58">
        <f ca="1">$B$3/$J$2*'[2]График работы'!$AH$11</f>
        <v>2.6666666666666665</v>
      </c>
      <c r="D114" s="59">
        <f ca="1">$B$4/$J$2*'[2]График работы'!$AH$7</f>
        <v>2683.3333333333335</v>
      </c>
      <c r="E114" s="60">
        <f ca="1">$B$5/$J$2*'[2]График работы'!$AH$11</f>
        <v>1200</v>
      </c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30" t="s">
        <v>9</v>
      </c>
      <c r="B115" s="31">
        <f ca="1">IF(B113=0,0,B113/B114)</f>
        <v>0.34375</v>
      </c>
      <c r="C115" s="32">
        <f>IF(C113=0,0,C113/C114)</f>
        <v>0</v>
      </c>
      <c r="D115" s="33">
        <f>IF(D113=0,0,D113/D114)</f>
        <v>0</v>
      </c>
      <c r="E115" s="34">
        <f>IF(E113=0,0,E113/E114)</f>
        <v>0</v>
      </c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30" t="s">
        <v>10</v>
      </c>
      <c r="B116" s="42">
        <f ca="1">B113/$I$2*$J$2</f>
        <v>12.222222222222221</v>
      </c>
      <c r="C116" s="42">
        <f ca="1">C113/$I$2*$J$2</f>
        <v>0</v>
      </c>
      <c r="D116" s="46">
        <f ca="1">D113/$I$2*$J$2</f>
        <v>0</v>
      </c>
      <c r="E116" s="45">
        <f ca="1">E113/$I$2*$J$2</f>
        <v>0</v>
      </c>
      <c r="F116" s="62"/>
      <c r="G116" s="62"/>
      <c r="H116" s="62"/>
      <c r="I116" s="62"/>
      <c r="J116" s="62"/>
      <c r="K116" s="62"/>
      <c r="L116" s="62"/>
      <c r="M116" s="62"/>
    </row>
    <row r="117" spans="1:13" ht="15.75" thickBot="1" x14ac:dyDescent="0.3">
      <c r="A117" s="35" t="s">
        <v>12</v>
      </c>
      <c r="B117" s="47" t="e">
        <f ca="1">IF(B113=0,0,(FORECAST($J$2,B82:B112,$A82:$A112)))</f>
        <v>#DIV/0!</v>
      </c>
      <c r="C117" s="48">
        <f>IF(C113=0,0,(FORECAST($J$2,C82:C112,$A82:$A112)))</f>
        <v>0</v>
      </c>
      <c r="D117" s="49">
        <f>IF(D113=0,0,(FORECAST($J$2,D82:D112,$A82:$A112)))</f>
        <v>0</v>
      </c>
      <c r="E117" s="50">
        <f>IF(E113=0,0,(FORECAST($J$2,E82:E112,$A82:$A112)))</f>
        <v>0</v>
      </c>
      <c r="F117" s="62"/>
      <c r="G117" s="62"/>
      <c r="H117" s="62"/>
      <c r="I117" s="62"/>
      <c r="J117" s="62"/>
      <c r="K117" s="62"/>
      <c r="L117" s="62"/>
      <c r="M117" s="62"/>
    </row>
    <row r="118" spans="1:13" ht="15.75" thickBot="1" x14ac:dyDescent="0.3">
      <c r="A118" s="22"/>
      <c r="B118" s="22"/>
      <c r="C118" s="22"/>
      <c r="D118" s="22"/>
      <c r="E118" s="22"/>
      <c r="F118" s="62"/>
      <c r="G118" s="62"/>
      <c r="H118" s="62"/>
      <c r="I118" s="62"/>
      <c r="J118" s="62"/>
      <c r="K118" s="62"/>
      <c r="L118" s="62"/>
      <c r="M118" s="62"/>
    </row>
    <row r="119" spans="1:13" ht="15.75" thickBot="1" x14ac:dyDescent="0.3">
      <c r="A119" s="23" t="str">
        <f>'[2]График работы'!A42</f>
        <v>-</v>
      </c>
      <c r="B119" s="23" t="s">
        <v>2</v>
      </c>
      <c r="C119" s="23" t="s">
        <v>3</v>
      </c>
      <c r="D119" s="23" t="s">
        <v>4</v>
      </c>
      <c r="E119" s="23" t="s">
        <v>5</v>
      </c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1" t="s">
        <v>13</v>
      </c>
      <c r="B120" s="22">
        <f>SUMIFS('[2]01'!$G$25:$G$41,'[2]01'!$D$25:$D$41,"Сим-карты",'[2]01'!$F$25:$F$41,"продажа",'[2]01'!$M$25:$M$41,"ОК",'[2]01'!$A$25:$A$41,'[2]Продажи (beta)'!A119)</f>
        <v>0</v>
      </c>
      <c r="C120" s="22">
        <f>SUMIFS('[2]01'!$G$25:$G$41,'[2]01'!$D$25:$D$41,"Устройства",'[2]01'!$F$25:$F$41,"продажа",'[2]01'!$M$25:$M$41,"ОК",'[2]01'!$A$25:$A$41,'[2]Продажи (beta)'!$A$119)</f>
        <v>0</v>
      </c>
      <c r="D120" s="52">
        <f>SUMIFS('[2]01'!$K$25:$K$41,'[2]01'!$D$25:$D$41,"Услуги",'[2]01'!$F$25:$F$41,"продажа",'[2]01'!$M$25:$M$41,"ОК",'[2]01'!$A$25:$A$41,'[2]Продажи (beta)'!$A119)</f>
        <v>0</v>
      </c>
      <c r="E120" s="52">
        <f>SUMIFS('[2]01'!$K$25:$K$41,'[2]01'!$D$25:$D$41,"Аксессуары",'[2]01'!$F$25:$F$41,"продажа",'[2]01'!$M$25:$M$41,"ОК",'[2]01'!$A$25:$A$41,'[2]Продажи (beta)'!$A119)</f>
        <v>0</v>
      </c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1" t="s">
        <v>14</v>
      </c>
      <c r="B121" s="22">
        <f>SUMIFS('[2]02'!$G$25:$G$41,'[2]02'!$D$25:$D$41,"Сим-карты",'[2]02'!$F$25:$F$41,"продажа",'[2]02'!$M$25:$M$41,"ОК",'[2]01'!$A$25:$A$41,'[2]Продажи (beta)'!A119)</f>
        <v>0</v>
      </c>
      <c r="C121" s="22">
        <f>SUMIFS('[2]02'!$G$25:$G$41,'[2]02'!$D$25:$D$41,"Устройства",'[2]02'!$F$25:$F$41,"продажа",'[2]02'!$M$25:$M$41,"ОК",'[2]01'!$A$25:$A$41,'[2]Продажи (beta)'!A119)</f>
        <v>0</v>
      </c>
      <c r="D121" s="52">
        <f>SUMIFS('[2]02'!$K$25:$K$41,'[2]02'!$D$25:$D$41,"Услуги",'[2]02'!$F$25:$F$41,"продажа",'[2]02'!$M$25:$M$41,"ОК",'[2]01'!$A$25:$A$41,'[2]Продажи (beta)'!$A119)</f>
        <v>0</v>
      </c>
      <c r="E121" s="52">
        <f>SUMIFS('[2]02'!$K$25:$K$41,'[2]02'!$D$25:$D$41,"Аксессуары",'[2]02'!$F$25:$F$41,"продажа",'[2]02'!$M$25:$M$41,"ОК",'[2]01'!$A$25:$A$41,'[2]Продажи (beta)'!$A119)</f>
        <v>0</v>
      </c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1" t="s">
        <v>15</v>
      </c>
      <c r="B122" s="22">
        <f>SUMIFS('[2]03'!$G$25:$G$41,'[2]03'!$D$25:$D$41,"Сим-карты",'[2]03'!$F$25:$F$41,"продажа",'[2]03'!$M$25:$M$41,"ОК",'[2]01'!$A$25:$A$41,'[2]Продажи (beta)'!A119)</f>
        <v>0</v>
      </c>
      <c r="C122" s="22">
        <f>SUMIFS('[2]03'!$G$25:$G$41,'[2]03'!$D$25:$D$41,"Устройства",'[2]03'!$F$25:$F$41,"продажа",'[2]03'!$M$25:$M$41,"ОК",'[2]01'!$A$25:$A$41,'[2]Продажи (beta)'!A119)</f>
        <v>0</v>
      </c>
      <c r="D122" s="52">
        <f>SUMIFS('[2]03'!$K$25:$K$41,'[2]03'!$D$25:$D$41,"Услуги",'[2]03'!$F$25:$F$41,"продажа",'[2]03'!$M$25:$M$41,"ОК",'[2]01'!$A$25:$A$41,'[2]Продажи (beta)'!$A119)</f>
        <v>0</v>
      </c>
      <c r="E122" s="52">
        <f>SUMIFS('[2]03'!$K$25:$K$41,'[2]03'!$D$25:$D$41,"Аксессуары",'[2]03'!$F$25:$F$41,"продажа",'[2]03'!$M$25:$M$41,"ОК",'[2]01'!$A$25:$A$41,'[2]Продажи (beta)'!$A119)</f>
        <v>0</v>
      </c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1" t="s">
        <v>16</v>
      </c>
      <c r="B123" s="22">
        <f>SUMIFS('[2]04'!$G$25:$G$41,'[2]04'!$D$25:$D$41,"Сим-карты",'[2]04'!$F$25:$F$41,"продажа",'[2]04'!$M$25:$M$41,"ОК",'[2]01'!$A$25:$A$41,'[2]Продажи (beta)'!A119)</f>
        <v>0</v>
      </c>
      <c r="C123" s="22">
        <f>SUMIFS('[2]04'!$G$25:$G$41,'[2]04'!$D$25:$D$41,"Устройства",'[2]04'!$F$25:$F$41,"продажа",'[2]04'!$M$25:$M$41,"ОК",'[2]01'!$A$25:$A$41,'[2]Продажи (beta)'!A119)</f>
        <v>0</v>
      </c>
      <c r="D123" s="52">
        <f>SUMIFS('[2]04'!$K$25:$K$41,'[2]04'!$D$25:$D$41,"Услуги",'[2]04'!$F$25:$F$41,"продажа",'[2]04'!$M$25:$M$41,"ОК",'[2]01'!$A$25:$A$41,'[2]Продажи (beta)'!$A119)</f>
        <v>0</v>
      </c>
      <c r="E123" s="52">
        <f>SUMIFS('[2]04'!$K$25:$K$41,'[2]04'!$D$25:$D$41,"Аксессуары",'[2]04'!$F$25:$F$41,"продажа",'[2]04'!$M$25:$M$41,"ОК",'[2]01'!$A$25:$A$41,'[2]Продажи (beta)'!$A119)</f>
        <v>0</v>
      </c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1" t="s">
        <v>17</v>
      </c>
      <c r="B124" s="22">
        <f>SUMIFS('[2]05'!$G$25:$G$41,'[2]05'!$D$25:$D$41,"Сим-карты",'[2]05'!$F$25:$F$41,"продажа",'[2]05'!$M$25:$M$41,"ОК",'[2]01'!$A$25:$A$41,'[2]Продажи (beta)'!A119)</f>
        <v>0</v>
      </c>
      <c r="C124" s="22">
        <f>SUMIFS('[2]05'!$G$25:$G$41,'[2]05'!$D$25:$D$41,"Устройства",'[2]05'!$F$25:$F$41,"продажа",'[2]05'!$M$25:$M$41,"ОК",'[2]01'!$A$25:$A$41,'[2]Продажи (beta)'!A119)</f>
        <v>0</v>
      </c>
      <c r="D124" s="52">
        <f>SUMIFS('[2]05'!$K$25:$K$41,'[2]05'!$D$25:$D$41,"Услуги",'[2]05'!$F$25:$F$41,"продажа",'[2]05'!$M$25:$M$41,"ОК",'[2]01'!$A$25:$A$41,'[2]Продажи (beta)'!$A119)</f>
        <v>0</v>
      </c>
      <c r="E124" s="52">
        <f>SUMIFS('[2]05'!$K$25:$K$41,'[2]05'!$D$25:$D$41,"Аксессуары",'[2]05'!$F$25:$F$41,"продажа",'[2]05'!$M$25:$M$41,"ОК",'[2]01'!$A$25:$A$41,'[2]Продажи (beta)'!$A119)</f>
        <v>0</v>
      </c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1" t="s">
        <v>18</v>
      </c>
      <c r="B125" s="22">
        <f>SUMIFS('[2]06'!$G$25:$G$41,'[2]06'!$D$25:$D$41,"Сим-карты",'[2]06'!$F$25:$F$41,"продажа",'[2]06'!$M$25:$M$41,"ОК",'[2]01'!$A$25:$A$41,'[2]Продажи (beta)'!A119)</f>
        <v>0</v>
      </c>
      <c r="C125" s="22">
        <f>SUMIFS('[2]06'!$G$25:$G$41,'[2]06'!$D$25:$D$41,"Устройства",'[2]06'!$F$25:$F$41,"продажа",'[2]06'!$M$25:$M$41,"ОК",'[2]01'!$A$25:$A$41,'[2]Продажи (beta)'!A119)</f>
        <v>0</v>
      </c>
      <c r="D125" s="52">
        <f>SUMIFS('[2]06'!$K$25:$K$41,'[2]06'!$D$25:$D$41,"Услуги",'[2]06'!$F$25:$F$41,"продажа",'[2]06'!$M$25:$M$41,"ОК",'[2]01'!$A$25:$A$41,'[2]Продажи (beta)'!$A119)</f>
        <v>0</v>
      </c>
      <c r="E125" s="52">
        <f>SUMIFS('[2]06'!$K$25:$K$41,'[2]06'!$D$25:$D$41,"Аксессуары",'[2]06'!$F$25:$F$41,"продажа",'[2]06'!$M$25:$M$41,"ОК",'[2]01'!$A$25:$A$41,'[2]Продажи (beta)'!$A119)</f>
        <v>0</v>
      </c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1" t="s">
        <v>19</v>
      </c>
      <c r="B126" s="22">
        <f>SUMIFS('[2]07'!$G$25:$G$41,'[2]07'!$D$25:$D$41,"Сим-карты",'[2]07'!$F$25:$F$41,"продажа",'[2]07'!$M$25:$M$41,"ОК",'[2]01'!$A$25:$A$41,'[2]Продажи (beta)'!A119)</f>
        <v>0</v>
      </c>
      <c r="C126" s="22">
        <f>SUMIFS('[2]07'!$G$25:$G$41,'[2]07'!$D$25:$D$41,"Устройства",'[2]07'!$F$25:$F$41,"продажа",'[2]07'!$M$25:$M$41,"ОК",'[2]01'!$A$25:$A$41,'[2]Продажи (beta)'!A119)</f>
        <v>0</v>
      </c>
      <c r="D126" s="52">
        <f>SUMIFS('[2]07'!$K$25:$K$41,'[2]07'!$D$25:$D$41,"Услуги",'[2]07'!$F$25:$F$41,"продажа",'[2]07'!$M$25:$M$41,"ОК",'[2]01'!$A$25:$A$41,'[2]Продажи (beta)'!$A119)</f>
        <v>0</v>
      </c>
      <c r="E126" s="52">
        <f>SUMIFS('[2]07'!$K$25:$K$41,'[2]07'!$D$25:$D$41,"Аксессуары",'[2]07'!$F$25:$F$41,"продажа",'[2]07'!$M$25:$M$41,"ОК",'[2]01'!$A$25:$A$41,'[2]Продажи (beta)'!$A119)</f>
        <v>0</v>
      </c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1" t="s">
        <v>20</v>
      </c>
      <c r="B127" s="22">
        <f>SUMIFS('[2]08'!$G$25:$G$41,'[2]08'!$D$25:$D$41,"Сим-карты",'[2]08'!$F$25:$F$41,"продажа",'[2]08'!$M$25:$M$41,"ОК",'[2]01'!$A$25:$A$41,'[2]Продажи (beta)'!A119)</f>
        <v>0</v>
      </c>
      <c r="C127" s="22">
        <f>SUMIFS('[2]08'!$G$25:$G$41,'[2]08'!$D$25:$D$41,"Устройства",'[2]08'!$F$25:$F$41,"продажа",'[2]08'!$M$25:$M$41,"ОК",'[2]01'!$A$25:$A$41,'[2]Продажи (beta)'!A119)</f>
        <v>0</v>
      </c>
      <c r="D127" s="52">
        <f>SUMIFS('[2]08'!$K$25:$K$41,'[2]08'!$D$25:$D$41,"Услуги",'[2]08'!$F$25:$F$41,"продажа",'[2]08'!$M$25:$M$41,"ОК",'[2]01'!$A$25:$A$41,'[2]Продажи (beta)'!$A119)</f>
        <v>0</v>
      </c>
      <c r="E127" s="52">
        <f>SUMIFS('[2]08'!$K$25:$K$41,'[2]08'!$D$25:$D$41,"Аксессуары",'[2]08'!$F$25:$F$41,"продажа",'[2]08'!$M$25:$M$41,"ОК",'[2]01'!$A$25:$A$41,'[2]Продажи (beta)'!$A119)</f>
        <v>0</v>
      </c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1" t="s">
        <v>21</v>
      </c>
      <c r="B128" s="22">
        <f>SUMIFS('[2]09'!$G$25:$G$41,'[2]09'!$D$25:$D$41,"Сим-карты",'[2]09'!$F$25:$F$41,"продажа",'[2]09'!$M$25:$M$41,"ОК",'[2]01'!$A$25:$A$41,'[2]Продажи (beta)'!A119)</f>
        <v>0</v>
      </c>
      <c r="C128" s="22">
        <f>SUMIFS('[2]09'!$G$25:$G$41,'[2]09'!$D$25:$D$41,"Устройства",'[2]09'!$F$25:$F$41,"продажа",'[2]09'!$M$25:$M$41,"ОК",'[2]01'!$A$25:$A$41,'[2]Продажи (beta)'!A119)</f>
        <v>0</v>
      </c>
      <c r="D128" s="52">
        <f>SUMIFS('[2]09'!$K$25:$K$41,'[2]09'!$D$25:$D$41,"Услуги",'[2]09'!$F$25:$F$41,"продажа",'[2]09'!$M$25:$M$41,"ОК",'[2]01'!$A$25:$A$41,'[2]Продажи (beta)'!$A119)</f>
        <v>0</v>
      </c>
      <c r="E128" s="52">
        <f>SUMIFS('[2]09'!$K$25:$K$41,'[2]09'!$D$25:$D$41,"Аксессуары",'[2]09'!$F$25:$F$41,"продажа",'[2]09'!$M$25:$M$41,"ОК",'[2]01'!$A$25:$A$41,'[2]Продажи (beta)'!$A119)</f>
        <v>0</v>
      </c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1" t="s">
        <v>22</v>
      </c>
      <c r="B129" s="22">
        <f>SUMIFS('[2]10'!$G$25:$G$41,'[2]10'!$D$25:$D$41,"Сим-карты",'[2]10'!$F$25:$F$41,"продажа",'[2]10'!$M$25:$M$41,"ОК",'[2]01'!$A$25:$A$41,'[2]Продажи (beta)'!A119)</f>
        <v>0</v>
      </c>
      <c r="C129" s="22">
        <f>SUMIFS('[2]10'!$G$25:$G$41,'[2]10'!$D$25:$D$41,"Устройства",'[2]10'!$F$25:$F$41,"продажа",'[2]10'!$M$25:$M$41,"ОК",'[2]01'!$A$25:$A$41,'[2]Продажи (beta)'!A119)</f>
        <v>0</v>
      </c>
      <c r="D129" s="52">
        <f>SUMIFS('[2]10'!$K$25:$K$41,'[2]10'!$D$25:$D$41,"Услуги",'[2]10'!$F$25:$F$41,"продажа",'[2]10'!$M$25:$M$41,"ОК",'[2]01'!$A$25:$A$41,'[2]Продажи (beta)'!$A119)</f>
        <v>0</v>
      </c>
      <c r="E129" s="52">
        <f>SUMIFS('[2]10'!$K$25:$K$41,'[2]10'!$D$25:$D$41,"Аксессуары",'[2]10'!$F$25:$F$41,"продажа",'[2]10'!$M$25:$M$41,"ОК",'[2]01'!$A$25:$A$41,'[2]Продажи (beta)'!$A119)</f>
        <v>0</v>
      </c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1" t="s">
        <v>23</v>
      </c>
      <c r="B130" s="22">
        <f>SUMIFS('[2]11'!$G$25:$G$41,'[2]11'!$D$25:$D$41,"Сим-карты",'[2]11'!$F$25:$F$41,"продажа",'[2]11'!$M$25:$M$41,"ОК",'[2]01'!$A$25:$A$41,'[2]Продажи (beta)'!A119)</f>
        <v>0</v>
      </c>
      <c r="C130" s="22">
        <f>SUMIFS('[2]11'!$G$25:$G$41,'[2]11'!$D$25:$D$41,"Устройства",'[2]11'!$F$25:$F$41,"продажа",'[2]11'!$M$25:$M$41,"ОК",'[2]01'!$A$25:$A$41,'[2]Продажи (beta)'!A119)</f>
        <v>0</v>
      </c>
      <c r="D130" s="52">
        <f>SUMIFS('[2]11'!$K$25:$K$41,'[2]11'!$D$25:$D$41,"Услуги",'[2]11'!$F$25:$F$41,"продажа",'[2]11'!$M$25:$M$41,"ОК",'[2]01'!$A$25:$A$41,'[2]Продажи (beta)'!$A119)</f>
        <v>0</v>
      </c>
      <c r="E130" s="52">
        <f>SUMIFS('[2]11'!$K$25:$K$41,'[2]11'!$D$25:$D$41,"Аксессуары",'[2]11'!$F$25:$F$41,"продажа",'[2]11'!$M$25:$M$41,"ОК",'[2]01'!$A$25:$A$41,'[2]Продажи (beta)'!$A119)</f>
        <v>0</v>
      </c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1" t="s">
        <v>24</v>
      </c>
      <c r="B131" s="22">
        <f>SUMIFS('[2]12'!$G$25:$G$41,'[2]12'!$D$25:$D$41,"Сим-карты",'[2]12'!$F$25:$F$41,"продажа",'[2]12'!$M$25:$M$41,"ОК",'[2]01'!$A$25:$A$41,'[2]Продажи (beta)'!A119)</f>
        <v>0</v>
      </c>
      <c r="C131" s="22">
        <f>SUMIFS('[2]12'!$G$25:$G$41,'[2]12'!$D$25:$D$41,"Устройства",'[2]12'!$F$25:$F$41,"продажа",'[2]12'!$M$25:$M$41,"ОК",'[2]01'!$A$25:$A$41,'[2]Продажи (beta)'!A119)</f>
        <v>0</v>
      </c>
      <c r="D131" s="52">
        <f>SUMIFS('[2]12'!$K$25:$K$41,'[2]12'!$D$25:$D$41,"Услуги",'[2]12'!$F$25:$F$41,"продажа",'[2]12'!$M$25:$M$41,"ОК",'[2]01'!$A$25:$A$41,'[2]Продажи (beta)'!$A119)</f>
        <v>0</v>
      </c>
      <c r="E131" s="52">
        <f>SUMIFS('[2]12'!$K$25:$K$41,'[2]12'!$D$25:$D$41,"Аксессуары",'[2]12'!$F$25:$F$41,"продажа",'[2]12'!$M$25:$M$41,"ОК",'[2]01'!$A$25:$A$41,'[2]Продажи (beta)'!$A119)</f>
        <v>0</v>
      </c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1" t="s">
        <v>25</v>
      </c>
      <c r="B132" s="22">
        <f>SUMIFS('[2]13'!$G$25:$G$41,'[2]13'!$D$25:$D$41,"Сим-карты",'[2]13'!$F$25:$F$41,"продажа",'[2]13'!$M$25:$M$41,"ОК",'[2]01'!$A$25:$A$41,'[2]Продажи (beta)'!A119)</f>
        <v>0</v>
      </c>
      <c r="C132" s="22">
        <f>SUMIFS('[2]13'!$G$25:$G$41,'[2]13'!$D$25:$D$41,"Устройства",'[2]13'!$F$25:$F$41,"продажа",'[2]13'!$M$25:$M$41,"ОК",'[2]01'!$A$25:$A$41,'[2]Продажи (beta)'!A119)</f>
        <v>0</v>
      </c>
      <c r="D132" s="52">
        <f>SUMIFS('[2]13'!$K$25:$K$41,'[2]13'!$D$25:$D$41,"Услуги",'[2]13'!$F$25:$F$41,"продажа",'[2]13'!$M$25:$M$41,"ОК",'[2]01'!$A$25:$A$41,'[2]Продажи (beta)'!$A119)</f>
        <v>0</v>
      </c>
      <c r="E132" s="52">
        <f>SUMIFS('[2]13'!$K$25:$K$41,'[2]13'!$D$25:$D$41,"Аксессуары",'[2]13'!$F$25:$F$41,"продажа",'[2]13'!$M$25:$M$41,"ОК",'[2]01'!$A$25:$A$41,'[2]Продажи (beta)'!$A119)</f>
        <v>0</v>
      </c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1" t="s">
        <v>26</v>
      </c>
      <c r="B133" s="22">
        <f>SUMIFS('[2]14'!$G$25:$G$41,'[2]14'!$D$25:$D$41,"Сим-карты",'[2]14'!$F$25:$F$41,"продажа",'[2]14'!$M$25:$M$41,"ОК",'[2]01'!$A$25:$A$41,'[2]Продажи (beta)'!A119)</f>
        <v>0</v>
      </c>
      <c r="C133" s="22">
        <f>SUMIFS('[2]14'!$G$25:$G$41,'[2]14'!$D$25:$D$41,"Устройства",'[2]14'!$F$25:$F$41,"продажа",'[2]14'!$M$25:$M$41,"ОК",'[2]01'!$A$25:$A$41,'[2]Продажи (beta)'!A119)</f>
        <v>0</v>
      </c>
      <c r="D133" s="52">
        <f>SUMIFS('[2]14'!$K$25:$K$41,'[2]14'!$D$25:$D$41,"Услуги",'[2]14'!$F$25:$F$41,"продажа",'[2]14'!$M$25:$M$41,"ОК",'[2]01'!$A$25:$A$41,'[2]Продажи (beta)'!$A119)</f>
        <v>0</v>
      </c>
      <c r="E133" s="52">
        <f>SUMIFS('[2]14'!$K$25:$K$41,'[2]14'!$D$25:$D$41,"Аксессуары",'[2]14'!$F$25:$F$41,"продажа",'[2]14'!$M$25:$M$41,"ОК",'[2]01'!$A$25:$A$41,'[2]Продажи (beta)'!$A119)</f>
        <v>0</v>
      </c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1" t="s">
        <v>27</v>
      </c>
      <c r="B134" s="22">
        <f>SUMIFS('[2]15'!$G$25:$G$41,'[2]15'!$D$25:$D$41,"Сим-карты",'[2]15'!$F$25:$F$41,"продажа",'[2]15'!$M$25:$M$41,"ОК",'[2]01'!$A$25:$A$41,'[2]Продажи (beta)'!A119)</f>
        <v>0</v>
      </c>
      <c r="C134" s="22">
        <f>SUMIFS('[2]15'!$G$25:$G$41,'[2]15'!$D$25:$D$41,"Устройства",'[2]15'!$F$25:$F$41,"продажа",'[2]15'!$M$25:$M$41,"ОК",'[2]01'!$A$25:$A$41,'[2]Продажи (beta)'!A119)</f>
        <v>0</v>
      </c>
      <c r="D134" s="52">
        <f>SUMIFS('[2]15'!$K$25:$K$41,'[2]15'!$D$25:$D$41,"Услуги",'[2]15'!$F$25:$F$41,"продажа",'[2]15'!$M$25:$M$41,"ОК",'[2]01'!$A$25:$A$41,'[2]Продажи (beta)'!$A119)</f>
        <v>0</v>
      </c>
      <c r="E134" s="52">
        <f>SUMIFS('[2]15'!$K$25:$K$41,'[2]15'!$D$25:$D$41,"Аксессуары",'[2]15'!$F$25:$F$41,"продажа",'[2]15'!$M$25:$M$41,"ОК",'[2]01'!$A$25:$A$41,'[2]Продажи (beta)'!$A119)</f>
        <v>0</v>
      </c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1" t="s">
        <v>28</v>
      </c>
      <c r="B135" s="22">
        <f>SUMIFS('[2]16'!$G$25:$G$41,'[2]16'!$D$25:$D$41,"Сим-карты",'[2]16'!$F$25:$F$41,"продажа",'[2]16'!$M$25:$M$41,"ОК",'[2]01'!$A$25:$A$41,'[2]Продажи (beta)'!A119)</f>
        <v>0</v>
      </c>
      <c r="C135" s="22">
        <f>SUMIFS('[2]16'!$G$25:$G$41,'[2]16'!$D$25:$D$41,"Устройства",'[2]16'!$F$25:$F$41,"продажа",'[2]16'!$M$25:$M$41,"ОК",'[2]01'!$A$25:$A$41,'[2]Продажи (beta)'!A119)</f>
        <v>0</v>
      </c>
      <c r="D135" s="52">
        <f>SUMIFS('[2]16'!$K$25:$K$41,'[2]16'!$D$25:$D$41,"Услуги",'[2]16'!$F$25:$F$41,"продажа",'[2]16'!$M$25:$M$41,"ОК",'[2]01'!$A$25:$A$41,'[2]Продажи (beta)'!$A119)</f>
        <v>0</v>
      </c>
      <c r="E135" s="52">
        <f>SUMIFS('[2]16'!$K$25:$K$41,'[2]16'!$D$25:$D$41,"Аксессуары",'[2]16'!$F$25:$F$41,"продажа",'[2]16'!$M$25:$M$41,"ОК",'[2]01'!$A$25:$A$41,'[2]Продажи (beta)'!$A119)</f>
        <v>0</v>
      </c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1" t="s">
        <v>29</v>
      </c>
      <c r="B136" s="22">
        <f>SUMIFS('[2]17'!$G$25:$G$41,'[2]17'!$D$25:$D$41,"Сим-карты",'[2]17'!$F$25:$F$41,"продажа",'[2]17'!$M$25:$M$41,"ОК",'[2]01'!$A$25:$A$41,'[2]Продажи (beta)'!A119)</f>
        <v>0</v>
      </c>
      <c r="C136" s="22">
        <f>SUMIFS('[2]17'!$G$25:$G$41,'[2]17'!$D$25:$D$41,"Устройства",'[2]17'!$F$25:$F$41,"продажа",'[2]17'!$M$25:$M$41,"ОК",'[2]01'!$A$25:$A$41,'[2]Продажи (beta)'!A119)</f>
        <v>0</v>
      </c>
      <c r="D136" s="52">
        <f>SUMIFS('[2]17'!$K$25:$K$41,'[2]17'!$D$25:$D$41,"Услуги",'[2]17'!$F$25:$F$41,"продажа",'[2]17'!$M$25:$M$41,"ОК",'[2]01'!$A$25:$A$41,'[2]Продажи (beta)'!$A119)</f>
        <v>0</v>
      </c>
      <c r="E136" s="52">
        <f>SUMIFS('[2]17'!$K$25:$K$41,'[2]17'!$D$25:$D$41,"Аксессуары",'[2]17'!$F$25:$F$41,"продажа",'[2]17'!$M$25:$M$41,"ОК",'[2]01'!$A$25:$A$41,'[2]Продажи (beta)'!$A119)</f>
        <v>0</v>
      </c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1" t="s">
        <v>30</v>
      </c>
      <c r="B137" s="22">
        <f>SUMIFS('[2]18'!$G$25:$G$41,'[2]18'!$D$25:$D$41,"Сим-карты",'[2]18'!$F$25:$F$41,"продажа",'[2]18'!$M$25:$M$41,"ОК",'[2]01'!$A$25:$A$41,'[2]Продажи (beta)'!A119)</f>
        <v>0</v>
      </c>
      <c r="C137" s="22">
        <f>SUMIFS('[2]18'!$G$25:$G$41,'[2]18'!$D$25:$D$41,"Устройства",'[2]18'!$F$25:$F$41,"продажа",'[2]18'!$M$25:$M$41,"ОК",'[2]01'!$A$25:$A$41,'[2]Продажи (beta)'!A119)</f>
        <v>0</v>
      </c>
      <c r="D137" s="52">
        <f>SUMIFS('[2]18'!$K$25:$K$41,'[2]18'!$D$25:$D$41,"Услуги",'[2]18'!$F$25:$F$41,"продажа",'[2]18'!$M$25:$M$41,"ОК",'[2]01'!$A$25:$A$41,'[2]Продажи (beta)'!$A119)</f>
        <v>0</v>
      </c>
      <c r="E137" s="52">
        <f>SUMIFS('[2]18'!$K$25:$K$41,'[2]18'!$D$25:$D$41,"Аксессуары",'[2]18'!$F$25:$F$41,"продажа",'[2]18'!$M$25:$M$41,"ОК",'[2]01'!$A$25:$A$41,'[2]Продажи (beta)'!$A119)</f>
        <v>0</v>
      </c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1" t="s">
        <v>31</v>
      </c>
      <c r="B138" s="22">
        <f>SUMIFS('[2]19'!$G$25:$G$41,'[2]19'!$D$25:$D$41,"Сим-карты",'[2]19'!$F$25:$F$41,"продажа",'[2]19'!$M$25:$M$41,"ОК",'[2]01'!$A$25:$A$41,'[2]Продажи (beta)'!A119)</f>
        <v>0</v>
      </c>
      <c r="C138" s="22">
        <f>SUMIFS('[2]19'!$G$25:$G$41,'[2]19'!$D$25:$D$41,"Устройства",'[2]19'!$F$25:$F$41,"продажа",'[2]19'!$M$25:$M$41,"ОК",'[2]01'!$A$25:$A$41,'[2]Продажи (beta)'!A119)</f>
        <v>0</v>
      </c>
      <c r="D138" s="52">
        <f>SUMIFS('[2]19'!$K$25:$K$41,'[2]19'!$D$25:$D$41,"Услуги",'[2]19'!$F$25:$F$41,"продажа",'[2]19'!$M$25:$M$41,"ОК",'[2]01'!$A$25:$A$41,'[2]Продажи (beta)'!$A119)</f>
        <v>0</v>
      </c>
      <c r="E138" s="52">
        <f>SUMIFS('[2]19'!$K$25:$K$41,'[2]19'!$D$25:$D$41,"Аксессуары",'[2]19'!$F$25:$F$41,"продажа",'[2]19'!$M$25:$M$41,"ОК",'[2]01'!$A$25:$A$41,'[2]Продажи (beta)'!$A119)</f>
        <v>0</v>
      </c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1" t="s">
        <v>32</v>
      </c>
      <c r="B139" s="22">
        <f>SUMIFS('[2]20'!$G$25:$G$41,'[2]20'!$D$25:$D$41,"Сим-карты",'[2]20'!$F$25:$F$41,"продажа",'[2]20'!$M$25:$M$41,"ОК",'[2]01'!$A$25:$A$41,'[2]Продажи (beta)'!A119)</f>
        <v>0</v>
      </c>
      <c r="C139" s="22">
        <f>SUMIFS('[2]20'!$G$25:$G$41,'[2]20'!$D$25:$D$41,"Устройства",'[2]20'!$F$25:$F$41,"продажа",'[2]20'!$M$25:$M$41,"ОК",'[2]01'!$A$25:$A$41,'[2]Продажи (beta)'!A119)</f>
        <v>0</v>
      </c>
      <c r="D139" s="52">
        <f>SUMIFS('[2]20'!$K$25:$K$41,'[2]20'!$D$25:$D$41,"Услуги",'[2]20'!$F$25:$F$41,"продажа",'[2]20'!$M$25:$M$41,"ОК",'[2]01'!$A$25:$A$41,'[2]Продажи (beta)'!$A119)</f>
        <v>0</v>
      </c>
      <c r="E139" s="52">
        <f>SUMIFS('[2]20'!$K$25:$K$41,'[2]20'!$D$25:$D$41,"Аксессуары",'[2]20'!$F$25:$F$41,"продажа",'[2]20'!$M$25:$M$41,"ОК",'[2]01'!$A$25:$A$41,'[2]Продажи (beta)'!$A119)</f>
        <v>0</v>
      </c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1" t="s">
        <v>33</v>
      </c>
      <c r="B140" s="22">
        <f>SUMIFS('[2]21'!$G$25:$G$41,'[2]21'!$D$25:$D$41,"Сим-карты",'[2]21'!$F$25:$F$41,"продажа",'[2]21'!$M$25:$M$41,"ОК",'[2]01'!$A$25:$A$41,'[2]Продажи (beta)'!A119)</f>
        <v>0</v>
      </c>
      <c r="C140" s="22">
        <f>SUMIFS('[2]21'!$G$25:$G$41,'[2]21'!$D$25:$D$41,"Устройства",'[2]21'!$F$25:$F$41,"продажа",'[2]21'!$M$25:$M$41,"ОК",'[2]01'!$A$25:$A$41,'[2]Продажи (beta)'!A119)</f>
        <v>0</v>
      </c>
      <c r="D140" s="52">
        <f>SUMIFS('[2]21'!$K$25:$K$41,'[2]21'!$D$25:$D$41,"Услуги",'[2]21'!$F$25:$F$41,"продажа",'[2]21'!$M$25:$M$41,"ОК",'[2]01'!$A$25:$A$41,'[2]Продажи (beta)'!$A119)</f>
        <v>0</v>
      </c>
      <c r="E140" s="52">
        <f>SUMIFS('[2]21'!$K$25:$K$41,'[2]21'!$D$25:$D$41,"Аксессуары",'[2]21'!$F$25:$F$41,"продажа",'[2]21'!$M$25:$M$41,"ОК",'[2]01'!$A$25:$A$41,'[2]Продажи (beta)'!$A119)</f>
        <v>0</v>
      </c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1" t="s">
        <v>34</v>
      </c>
      <c r="B141" s="22">
        <f>SUMIFS('[2]22'!$G$25:$G$41,'[2]22'!$D$25:$D$41,"Сим-карты",'[2]22'!$F$25:$F$41,"продажа",'[2]22'!$M$25:$M$41,"ОК",'[2]01'!$A$25:$A$41,'[2]Продажи (beta)'!A119)</f>
        <v>0</v>
      </c>
      <c r="C141" s="22">
        <f>SUMIFS('[2]22'!$G$25:$G$41,'[2]22'!$D$25:$D$41,"Устройства",'[2]22'!$F$25:$F$41,"продажа",'[2]22'!$M$25:$M$41,"ОК",'[2]01'!$A$25:$A$41,'[2]Продажи (beta)'!A119)</f>
        <v>0</v>
      </c>
      <c r="D141" s="52">
        <f>SUMIFS('[2]22'!$K$25:$K$41,'[2]22'!$D$25:$D$41,"Услуги",'[2]22'!$F$25:$F$41,"продажа",'[2]22'!$M$25:$M$41,"ОК",'[2]01'!$A$25:$A$41,'[2]Продажи (beta)'!$A119)</f>
        <v>0</v>
      </c>
      <c r="E141" s="52">
        <f>SUMIFS('[2]22'!$K$25:$K$41,'[2]22'!$D$25:$D$41,"Аксессуары",'[2]22'!$F$25:$F$41,"продажа",'[2]22'!$M$25:$M$41,"ОК",'[2]01'!$A$25:$A$41,'[2]Продажи (beta)'!$A119)</f>
        <v>0</v>
      </c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1" t="s">
        <v>35</v>
      </c>
      <c r="B142" s="22">
        <f>SUMIFS('[2]23'!$G$25:$G$41,'[2]23'!$D$25:$D$41,"Сим-карты",'[2]23'!$F$25:$F$41,"продажа",'[2]23'!$M$25:$M$41,"ОК",'[2]01'!$A$25:$A$41,'[2]Продажи (beta)'!A119)</f>
        <v>0</v>
      </c>
      <c r="C142" s="22">
        <f>SUMIFS('[2]23'!$G$25:$G$41,'[2]23'!$D$25:$D$41,"Устройства",'[2]23'!$F$25:$F$41,"продажа",'[2]23'!$M$25:$M$41,"ОК",'[2]01'!$A$25:$A$41,'[2]Продажи (beta)'!A119)</f>
        <v>0</v>
      </c>
      <c r="D142" s="52">
        <f>SUMIFS('[2]23'!$K$25:$K$41,'[2]23'!$D$25:$D$41,"Услуги",'[2]23'!$F$25:$F$41,"продажа",'[2]23'!$M$25:$M$41,"ОК",'[2]01'!$A$25:$A$41,'[2]Продажи (beta)'!$A119)</f>
        <v>0</v>
      </c>
      <c r="E142" s="52">
        <f>SUMIFS('[2]23'!$K$25:$K$41,'[2]23'!$D$25:$D$41,"Аксессуары",'[2]23'!$F$25:$F$41,"продажа",'[2]23'!$M$25:$M$41,"ОК",'[2]01'!$A$25:$A$41,'[2]Продажи (beta)'!$A119)</f>
        <v>0</v>
      </c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1" t="s">
        <v>36</v>
      </c>
      <c r="B143" s="22">
        <f>SUMIFS('[2]24'!$G$25:$G$41,'[2]24'!$D$25:$D$41,"Сим-карты",'[2]24'!$F$25:$F$41,"продажа",'[2]24'!$M$25:$M$41,"ОК",'[2]01'!$A$25:$A$41,'[2]Продажи (beta)'!A119)</f>
        <v>0</v>
      </c>
      <c r="C143" s="22">
        <f>SUMIFS('[2]24'!$G$25:$G$41,'[2]24'!$D$25:$D$41,"Устройства",'[2]24'!$F$25:$F$41,"продажа",'[2]24'!$M$25:$M$41,"ОК",'[2]01'!$A$25:$A$41,'[2]Продажи (beta)'!A119)</f>
        <v>0</v>
      </c>
      <c r="D143" s="52">
        <f>SUMIFS('[2]24'!$K$25:$K$41,'[2]24'!$D$25:$D$41,"Услуги",'[2]24'!$F$25:$F$41,"продажа",'[2]24'!$M$25:$M$41,"ОК",'[2]01'!$A$25:$A$41,'[2]Продажи (beta)'!$A119)</f>
        <v>0</v>
      </c>
      <c r="E143" s="52">
        <f>SUMIFS('[2]24'!$K$25:$K$41,'[2]24'!$D$25:$D$41,"Аксессуары",'[2]24'!$F$25:$F$41,"продажа",'[2]24'!$M$25:$M$41,"ОК",'[2]01'!$A$25:$A$41,'[2]Продажи (beta)'!$A119)</f>
        <v>0</v>
      </c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1" t="s">
        <v>37</v>
      </c>
      <c r="B144" s="22">
        <f>SUMIFS('[2]25'!$G$25:$G$41,'[2]25'!$D$25:$D$41,"Сим-карты",'[2]25'!$F$25:$F$41,"продажа",'[2]25'!$M$25:$M$41,"ОК",'[2]01'!$A$25:$A$41,'[2]Продажи (beta)'!A119)</f>
        <v>0</v>
      </c>
      <c r="C144" s="22">
        <f>SUMIFS('[2]25'!$G$25:$G$41,'[2]25'!$D$25:$D$41,"Устройства",'[2]25'!$F$25:$F$41,"продажа",'[2]25'!$M$25:$M$41,"ОК",'[2]01'!$A$25:$A$41,'[2]Продажи (beta)'!A119)</f>
        <v>0</v>
      </c>
      <c r="D144" s="52">
        <f>SUMIFS('[2]25'!$K$25:$K$41,'[2]25'!$D$25:$D$41,"Услуги",'[2]25'!$F$25:$F$41,"продажа",'[2]25'!$M$25:$M$41,"ОК",'[2]01'!$A$25:$A$41,'[2]Продажи (beta)'!$A119)</f>
        <v>0</v>
      </c>
      <c r="E144" s="52">
        <f>SUMIFS('[2]25'!$K$25:$K$41,'[2]25'!$D$25:$D$41,"Аксессуары",'[2]25'!$F$25:$F$41,"продажа",'[2]25'!$M$25:$M$41,"ОК",'[2]01'!$A$25:$A$41,'[2]Продажи (beta)'!$A119)</f>
        <v>0</v>
      </c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1" t="s">
        <v>38</v>
      </c>
      <c r="B145" s="22">
        <f>SUMIFS('[2]26'!$G$25:$G$41,'[2]26'!$D$25:$D$41,"Сим-карты",'[2]26'!$F$25:$F$41,"продажа",'[2]26'!$M$25:$M$41,"ОК",'[2]01'!$A$25:$A$41,'[2]Продажи (beta)'!A119)</f>
        <v>0</v>
      </c>
      <c r="C145" s="22">
        <f>SUMIFS('[2]26'!$G$25:$G$41,'[2]26'!$D$25:$D$41,"Устройства",'[2]26'!$F$25:$F$41,"продажа",'[2]26'!$M$25:$M$41,"ОК",'[2]01'!$A$25:$A$41,'[2]Продажи (beta)'!A119)</f>
        <v>0</v>
      </c>
      <c r="D145" s="52">
        <f>SUMIFS('[2]26'!$K$25:$K$41,'[2]26'!$D$25:$D$41,"Услуги",'[2]26'!$F$25:$F$41,"продажа",'[2]26'!$M$25:$M$41,"ОК",'[2]01'!$A$25:$A$41,'[2]Продажи (beta)'!$A119)</f>
        <v>0</v>
      </c>
      <c r="E145" s="52">
        <f>SUMIFS('[2]26'!$K$25:$K$41,'[2]26'!$D$25:$D$41,"Аксессуары",'[2]26'!$F$25:$F$41,"продажа",'[2]26'!$M$25:$M$41,"ОК",'[2]01'!$A$25:$A$41,'[2]Продажи (beta)'!$A119)</f>
        <v>0</v>
      </c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1" t="s">
        <v>39</v>
      </c>
      <c r="B146" s="22">
        <f>SUMIFS('[2]27'!$G$25:$G$41,'[2]27'!$D$25:$D$41,"Сим-карты",'[2]27'!$F$25:$F$41,"продажа",'[2]27'!$M$25:$M$41,"ОК",'[2]01'!$A$25:$A$41,'[2]Продажи (beta)'!A119)</f>
        <v>0</v>
      </c>
      <c r="C146" s="22">
        <f>SUMIFS('[2]27'!$G$25:$G$41,'[2]27'!$D$25:$D$41,"Устройства",'[2]27'!$F$25:$F$41,"продажа",'[2]27'!$M$25:$M$41,"ОК",'[2]01'!$A$25:$A$41,'[2]Продажи (beta)'!A119)</f>
        <v>0</v>
      </c>
      <c r="D146" s="52">
        <f>SUMIFS('[2]27'!$K$25:$K$41,'[2]27'!$D$25:$D$41,"Услуги",'[2]27'!$F$25:$F$41,"продажа",'[2]27'!$M$25:$M$41,"ОК",'[2]01'!$A$25:$A$41,'[2]Продажи (beta)'!$A119)</f>
        <v>0</v>
      </c>
      <c r="E146" s="52">
        <f>SUMIFS('[2]27'!$K$25:$K$41,'[2]27'!$D$25:$D$41,"Аксессуары",'[2]27'!$F$25:$F$41,"продажа",'[2]27'!$M$25:$M$41,"ОК",'[2]01'!$A$25:$A$41,'[2]Продажи (beta)'!$A119)</f>
        <v>0</v>
      </c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1" t="s">
        <v>40</v>
      </c>
      <c r="B147" s="22">
        <f>SUMIFS('[2]28'!$G$25:$G$41,'[2]28'!$D$25:$D$41,"Сим-карты",'[2]28'!$F$25:$F$41,"продажа",'[2]28'!$M$25:$M$41,"ОК",'[2]01'!$A$25:$A$41,'[2]Продажи (beta)'!A119)</f>
        <v>0</v>
      </c>
      <c r="C147" s="22">
        <f>SUMIFS('[2]28'!$G$25:$G$41,'[2]28'!$D$25:$D$41,"Устройства",'[2]28'!$F$25:$F$41,"продажа",'[2]28'!$M$25:$M$41,"ОК",'[2]01'!$A$25:$A$41,'[2]Продажи (beta)'!A119)</f>
        <v>0</v>
      </c>
      <c r="D147" s="52">
        <f>SUMIFS('[2]28'!$K$25:$K$41,'[2]28'!$D$25:$D$41,"Услуги",'[2]28'!$F$25:$F$41,"продажа",'[2]28'!$M$25:$M$41,"ОК",'[2]01'!$A$25:$A$41,'[2]Продажи (beta)'!$A119)</f>
        <v>0</v>
      </c>
      <c r="E147" s="52">
        <f>SUMIFS('[2]28'!$K$25:$K$41,'[2]28'!$D$25:$D$41,"Аксессуары",'[2]28'!$F$25:$F$41,"продажа",'[2]28'!$M$25:$M$41,"ОК",'[2]01'!$A$25:$A$41,'[2]Продажи (beta)'!$A119)</f>
        <v>0</v>
      </c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1" t="s">
        <v>41</v>
      </c>
      <c r="B148" s="22">
        <f>SUMIFS('[2]29'!$G$25:$G$41,'[2]29'!$D$25:$D$41,"Сим-карты",'[2]29'!$F$25:$F$41,"продажа",'[2]29'!$M$25:$M$41,"ОК",'[2]01'!$A$25:$A$41,'[2]Продажи (beta)'!A119)</f>
        <v>0</v>
      </c>
      <c r="C148" s="22">
        <f>SUMIFS('[2]29'!$G$25:$G$41,'[2]29'!$D$25:$D$41,"Устройства",'[2]29'!$F$25:$F$41,"продажа",'[2]29'!$M$25:$M$41,"ОК",'[2]01'!$A$25:$A$41,'[2]Продажи (beta)'!A119)</f>
        <v>0</v>
      </c>
      <c r="D148" s="52">
        <f>SUMIFS('[2]29'!$K$25:$K$41,'[2]29'!$D$25:$D$41,"Услуги",'[2]29'!$F$25:$F$41,"продажа",'[2]29'!$M$25:$M$41,"ОК",'[2]01'!$A$25:$A$41,'[2]Продажи (beta)'!$A119)</f>
        <v>0</v>
      </c>
      <c r="E148" s="52">
        <f>SUMIFS('[2]29'!$K$25:$K$41,'[2]29'!$D$25:$D$41,"Аксессуары",'[2]29'!$F$25:$F$41,"продажа",'[2]29'!$M$25:$M$41,"ОК",'[2]01'!$A$25:$A$41,'[2]Продажи (beta)'!$A119)</f>
        <v>0</v>
      </c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1" t="s">
        <v>42</v>
      </c>
      <c r="B149" s="22">
        <f>SUMIFS('[2]30'!$G$25:$G$41,'[2]30'!$D$25:$D$41,"Сим-карты",'[2]30'!$F$25:$F$41,"продажа",'[2]30'!$M$25:$M$41,"ОК",'[2]01'!$A$25:$A$41,'[2]Продажи (beta)'!A119)</f>
        <v>0</v>
      </c>
      <c r="C149" s="22">
        <f>SUMIFS('[2]30'!$G$25:$G$41,'[2]30'!$D$25:$D$41,"Устройства",'[2]30'!$F$25:$F$41,"продажа",'[2]30'!$M$25:$M$41,"ОК",'[2]01'!$A$25:$A$41,'[2]Продажи (beta)'!A119)</f>
        <v>0</v>
      </c>
      <c r="D149" s="52">
        <f>SUMIFS('[2]30'!$K$25:$K$41,'[2]30'!$D$25:$D$41,"Услуги",'[2]30'!$F$25:$F$41,"продажа",'[2]30'!$M$25:$M$41,"ОК",'[2]01'!$A$25:$A$41,'[2]Продажи (beta)'!$A119)</f>
        <v>0</v>
      </c>
      <c r="E149" s="52">
        <f>SUMIFS('[2]30'!$K$25:$K$41,'[2]30'!$D$25:$D$41,"Аксессуары",'[2]30'!$F$25:$F$41,"продажа",'[2]30'!$M$25:$M$41,"ОК",'[2]01'!$A$25:$A$41,'[2]Продажи (beta)'!$A119)</f>
        <v>0</v>
      </c>
      <c r="F149" s="62"/>
      <c r="G149" s="62"/>
      <c r="H149" s="62"/>
      <c r="I149" s="62"/>
      <c r="J149" s="62"/>
      <c r="K149" s="62"/>
      <c r="L149" s="62"/>
      <c r="M149" s="62"/>
    </row>
    <row r="150" spans="1:13" ht="15.75" thickBot="1" x14ac:dyDescent="0.3">
      <c r="A150" s="51" t="s">
        <v>43</v>
      </c>
      <c r="B150" s="22">
        <f>SUMIFS('[2]31'!$G$25:$G$41,'[2]31'!$D$25:$D$41,"Сим-карты",'[2]31'!$F$25:$F$41,"продажа",'[2]31'!$M$25:$M$41,"ОК",'[2]01'!$A$25:$A$41,'[2]Продажи (beta)'!A119)</f>
        <v>0</v>
      </c>
      <c r="C150" s="22">
        <f>SUMIFS('[2]31'!$G$25:$G$41,'[2]31'!$D$25:$D$41,"Устройства",'[2]31'!$F$25:$F$41,"продажа",'[2]31'!$M$25:$M$41,"ОК",'[2]01'!$A$25:$A$41,'[2]Продажи (beta)'!A119)</f>
        <v>0</v>
      </c>
      <c r="D150" s="52">
        <f>SUMIFS('[2]31'!$K$25:$K$41,'[2]31'!$D$25:$D$41,"Услуги",'[2]31'!$F$25:$F$41,"продажа",'[2]31'!$M$25:$M$41,"ОК")</f>
        <v>0</v>
      </c>
      <c r="E150" s="52">
        <f>SUMIFS('[2]31'!$K$25:$K$41,'[2]31'!$D$25:$D$41,"Аксессуары",'[2]31'!$F$25:$F$41,"продажа",'[2]31'!$M$25:$M$41,"ОК")</f>
        <v>0</v>
      </c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40" t="s">
        <v>8</v>
      </c>
      <c r="B151" s="53">
        <f>SUM(B120:B150)</f>
        <v>0</v>
      </c>
      <c r="C151" s="54">
        <f>SUM(C120:C150)</f>
        <v>0</v>
      </c>
      <c r="D151" s="55">
        <f>SUM(D120:D150)</f>
        <v>0</v>
      </c>
      <c r="E151" s="56">
        <f>SUM(E120:E150)</f>
        <v>0</v>
      </c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30" t="s">
        <v>11</v>
      </c>
      <c r="B152" s="61">
        <f ca="1">$B$2/$J$2*'[2]График работы'!$AH$15</f>
        <v>0</v>
      </c>
      <c r="C152" s="58">
        <f ca="1">$B$3/$J$2*'[2]График работы'!$AH$15</f>
        <v>0</v>
      </c>
      <c r="D152" s="59">
        <f ca="1">$B$4/$J$2*'[2]График работы'!$AH$15</f>
        <v>0</v>
      </c>
      <c r="E152" s="60">
        <f ca="1">$B$5/$J$2*'[2]График работы'!$AH$15</f>
        <v>0</v>
      </c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30" t="s">
        <v>9</v>
      </c>
      <c r="B153" s="31">
        <f>IF(B151=0,0,B151/B152)</f>
        <v>0</v>
      </c>
      <c r="C153" s="32">
        <f>IF(C151=0,0,C151/C152)</f>
        <v>0</v>
      </c>
      <c r="D153" s="33">
        <f>IF(D151=0,0,D151/D152)</f>
        <v>0</v>
      </c>
      <c r="E153" s="34">
        <f>IF(E151=0,0,E151/E152)</f>
        <v>0</v>
      </c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30" t="s">
        <v>10</v>
      </c>
      <c r="B154" s="42">
        <f ca="1">B151/$I$2*$J$2</f>
        <v>0</v>
      </c>
      <c r="C154" s="42">
        <f ca="1">C151/$I$2*$J$2</f>
        <v>0</v>
      </c>
      <c r="D154" s="46">
        <f ca="1">D151/$I$2*$J$2</f>
        <v>0</v>
      </c>
      <c r="E154" s="45">
        <f ca="1">E151/$I$2*$J$2</f>
        <v>0</v>
      </c>
      <c r="F154" s="62"/>
      <c r="G154" s="62"/>
      <c r="H154" s="62"/>
      <c r="I154" s="62"/>
      <c r="J154" s="62"/>
      <c r="K154" s="62"/>
      <c r="L154" s="62"/>
      <c r="M154" s="62"/>
    </row>
    <row r="155" spans="1:13" ht="15.75" thickBot="1" x14ac:dyDescent="0.3">
      <c r="A155" s="35" t="s">
        <v>12</v>
      </c>
      <c r="B155" s="47">
        <f>IF(B151=0,0,(FORECAST($J$2,B120:B150,$A120:$A150)))</f>
        <v>0</v>
      </c>
      <c r="C155" s="48">
        <f>IF(C151=0,0,(FORECAST($J$2,C120:C150,$A120:$A150)))</f>
        <v>0</v>
      </c>
      <c r="D155" s="49">
        <f>IF(D151=0,0,(FORECAST($J$2,D120:D150,$A120:$A150)))</f>
        <v>0</v>
      </c>
      <c r="E155" s="50">
        <f>IF(E151=0,0,(FORECAST($J$2,E120:E150,$A120:$A150)))</f>
        <v>0</v>
      </c>
      <c r="F155" s="62"/>
      <c r="G155" s="62"/>
      <c r="H155" s="62"/>
      <c r="I155" s="62"/>
      <c r="J155" s="62"/>
      <c r="K155" s="62"/>
      <c r="L155" s="62"/>
      <c r="M155" s="62"/>
    </row>
    <row r="156" spans="1:13" ht="15.75" thickBot="1" x14ac:dyDescent="0.3">
      <c r="A156" s="22"/>
      <c r="B156" s="22"/>
      <c r="C156" s="22"/>
      <c r="D156" s="22"/>
      <c r="E156" s="22"/>
      <c r="F156" s="62"/>
      <c r="G156" s="62"/>
      <c r="H156" s="62"/>
      <c r="I156" s="62"/>
      <c r="J156" s="62"/>
      <c r="K156" s="62"/>
      <c r="L156" s="62"/>
      <c r="M156" s="62"/>
    </row>
    <row r="157" spans="1:13" ht="15.75" thickBot="1" x14ac:dyDescent="0.3">
      <c r="A157" s="23" t="str">
        <f>'[2]График работы'!A43</f>
        <v>-</v>
      </c>
      <c r="B157" s="23" t="s">
        <v>2</v>
      </c>
      <c r="C157" s="23" t="s">
        <v>3</v>
      </c>
      <c r="D157" s="23" t="s">
        <v>4</v>
      </c>
      <c r="E157" s="23" t="s">
        <v>5</v>
      </c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1" t="s">
        <v>13</v>
      </c>
      <c r="B158" s="22">
        <f>SUMIFS('[2]01'!$G$25:$G$41,'[2]01'!$D$25:$D$41,"Сим-карты",'[2]01'!$F$25:$F$41,"продажа",'[2]01'!$M$25:$M$41,"ОК",'[2]01'!$A$25:$A$41,'[2]Продажи (beta)'!A157)</f>
        <v>0</v>
      </c>
      <c r="C158" s="22">
        <f>SUMIFS('[2]01'!$G$25:$G$41,'[2]01'!$D$25:$D$41,"Устройства",'[2]01'!$F$25:$F$41,"продажа",'[2]01'!$M$25:$M$41,"ОК",'[2]01'!$A$25:$A$41,'[2]Продажи (beta)'!$A$157)</f>
        <v>0</v>
      </c>
      <c r="D158" s="52">
        <f>SUMIFS('[2]01'!$K$25:$K$41,'[2]01'!$D$25:$D$41,"Услуги",'[2]01'!$F$25:$F$41,"продажа",'[2]01'!$M$25:$M$41,"ОК",'[2]01'!$A$25:$A$41,'[2]Продажи (beta)'!$A157)</f>
        <v>0</v>
      </c>
      <c r="E158" s="52">
        <f>SUMIFS('[2]01'!$K$25:$K$41,'[2]01'!$D$25:$D$41,"Аксессуары",'[2]01'!$F$25:$F$41,"продажа",'[2]01'!$M$25:$M$41,"ОК",'[2]01'!$A$25:$A$41,'[2]Продажи (beta)'!$A157)</f>
        <v>0</v>
      </c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1" t="s">
        <v>14</v>
      </c>
      <c r="B159" s="22">
        <f>SUMIFS('[2]02'!$G$25:$G$41,'[2]02'!$D$25:$D$41,"Сим-карты",'[2]02'!$F$25:$F$41,"продажа",'[2]02'!$M$25:$M$41,"ОК",'[2]01'!$A$25:$A$41,'[2]Продажи (beta)'!A157)</f>
        <v>0</v>
      </c>
      <c r="C159" s="22">
        <f>SUMIFS('[2]02'!$G$25:$G$41,'[2]02'!$D$25:$D$41,"Устройства",'[2]02'!$F$25:$F$41,"продажа",'[2]02'!$M$25:$M$41,"ОК",'[2]01'!$A$25:$A$41,'[2]Продажи (beta)'!A157)</f>
        <v>0</v>
      </c>
      <c r="D159" s="52">
        <f>SUMIFS('[2]02'!$K$25:$K$41,'[2]02'!$D$25:$D$41,"Услуги",'[2]02'!$F$25:$F$41,"продажа",'[2]02'!$M$25:$M$41,"ОК",'[2]01'!$A$25:$A$41,'[2]Продажи (beta)'!$A157)</f>
        <v>0</v>
      </c>
      <c r="E159" s="52">
        <f>SUMIFS('[2]02'!$K$25:$K$41,'[2]02'!$D$25:$D$41,"Аксессуары",'[2]02'!$F$25:$F$41,"продажа",'[2]02'!$M$25:$M$41,"ОК",'[2]01'!$A$25:$A$41,'[2]Продажи (beta)'!$A157)</f>
        <v>0</v>
      </c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1" t="s">
        <v>15</v>
      </c>
      <c r="B160" s="22">
        <f>SUMIFS('[2]03'!$G$25:$G$41,'[2]03'!$D$25:$D$41,"Сим-карты",'[2]03'!$F$25:$F$41,"продажа",'[2]03'!$M$25:$M$41,"ОК",'[2]01'!$A$25:$A$41,'[2]Продажи (beta)'!A157)</f>
        <v>0</v>
      </c>
      <c r="C160" s="22">
        <f>SUMIFS('[2]03'!$G$25:$G$41,'[2]03'!$D$25:$D$41,"Устройства",'[2]03'!$F$25:$F$41,"продажа",'[2]03'!$M$25:$M$41,"ОК",'[2]01'!$A$25:$A$41,'[2]Продажи (beta)'!A157)</f>
        <v>0</v>
      </c>
      <c r="D160" s="52">
        <f>SUMIFS('[2]03'!$K$25:$K$41,'[2]03'!$D$25:$D$41,"Услуги",'[2]03'!$F$25:$F$41,"продажа",'[2]03'!$M$25:$M$41,"ОК",'[2]01'!$A$25:$A$41,'[2]Продажи (beta)'!$A157)</f>
        <v>0</v>
      </c>
      <c r="E160" s="52">
        <f>SUMIFS('[2]03'!$K$25:$K$41,'[2]03'!$D$25:$D$41,"Аксессуары",'[2]03'!$F$25:$F$41,"продажа",'[2]03'!$M$25:$M$41,"ОК",'[2]01'!$A$25:$A$41,'[2]Продажи (beta)'!$A157)</f>
        <v>0</v>
      </c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1" t="s">
        <v>16</v>
      </c>
      <c r="B161" s="22">
        <f>SUMIFS('[2]04'!$G$25:$G$41,'[2]04'!$D$25:$D$41,"Сим-карты",'[2]04'!$F$25:$F$41,"продажа",'[2]04'!$M$25:$M$41,"ОК",'[2]01'!$A$25:$A$41,'[2]Продажи (beta)'!A157)</f>
        <v>0</v>
      </c>
      <c r="C161" s="22">
        <f>SUMIFS('[2]04'!$G$25:$G$41,'[2]04'!$D$25:$D$41,"Устройства",'[2]04'!$F$25:$F$41,"продажа",'[2]04'!$M$25:$M$41,"ОК",'[2]01'!$A$25:$A$41,'[2]Продажи (beta)'!A157)</f>
        <v>0</v>
      </c>
      <c r="D161" s="52">
        <f>SUMIFS('[2]04'!$K$25:$K$41,'[2]04'!$D$25:$D$41,"Услуги",'[2]04'!$F$25:$F$41,"продажа",'[2]04'!$M$25:$M$41,"ОК",'[2]01'!$A$25:$A$41,'[2]Продажи (beta)'!$A157)</f>
        <v>0</v>
      </c>
      <c r="E161" s="52">
        <f>SUMIFS('[2]04'!$K$25:$K$41,'[2]04'!$D$25:$D$41,"Аксессуары",'[2]04'!$F$25:$F$41,"продажа",'[2]04'!$M$25:$M$41,"ОК",'[2]01'!$A$25:$A$41,'[2]Продажи (beta)'!$A157)</f>
        <v>0</v>
      </c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1" t="s">
        <v>17</v>
      </c>
      <c r="B162" s="22">
        <f>SUMIFS('[2]05'!$G$25:$G$41,'[2]05'!$D$25:$D$41,"Сим-карты",'[2]05'!$F$25:$F$41,"продажа",'[2]05'!$M$25:$M$41,"ОК",'[2]01'!$A$25:$A$41,'[2]Продажи (beta)'!A157)</f>
        <v>0</v>
      </c>
      <c r="C162" s="22">
        <f>SUMIFS('[2]05'!$G$25:$G$41,'[2]05'!$D$25:$D$41,"Устройства",'[2]05'!$F$25:$F$41,"продажа",'[2]05'!$M$25:$M$41,"ОК",'[2]01'!$A$25:$A$41,'[2]Продажи (beta)'!A157)</f>
        <v>0</v>
      </c>
      <c r="D162" s="52">
        <f>SUMIFS('[2]05'!$K$25:$K$41,'[2]05'!$D$25:$D$41,"Услуги",'[2]05'!$F$25:$F$41,"продажа",'[2]05'!$M$25:$M$41,"ОК",'[2]01'!$A$25:$A$41,'[2]Продажи (beta)'!$A157)</f>
        <v>0</v>
      </c>
      <c r="E162" s="52">
        <f>SUMIFS('[2]05'!$K$25:$K$41,'[2]05'!$D$25:$D$41,"Аксессуары",'[2]05'!$F$25:$F$41,"продажа",'[2]05'!$M$25:$M$41,"ОК",'[2]01'!$A$25:$A$41,'[2]Продажи (beta)'!$A157)</f>
        <v>0</v>
      </c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1" t="s">
        <v>18</v>
      </c>
      <c r="B163" s="22">
        <f>SUMIFS('[2]06'!$G$25:$G$41,'[2]06'!$D$25:$D$41,"Сим-карты",'[2]06'!$F$25:$F$41,"продажа",'[2]06'!$M$25:$M$41,"ОК",'[2]01'!$A$25:$A$41,'[2]Продажи (beta)'!A157)</f>
        <v>0</v>
      </c>
      <c r="C163" s="22">
        <f>SUMIFS('[2]06'!$G$25:$G$41,'[2]06'!$D$25:$D$41,"Устройства",'[2]06'!$F$25:$F$41,"продажа",'[2]06'!$M$25:$M$41,"ОК",'[2]01'!$A$25:$A$41,'[2]Продажи (beta)'!A157)</f>
        <v>0</v>
      </c>
      <c r="D163" s="52">
        <f>SUMIFS('[2]06'!$K$25:$K$41,'[2]06'!$D$25:$D$41,"Услуги",'[2]06'!$F$25:$F$41,"продажа",'[2]06'!$M$25:$M$41,"ОК",'[2]01'!$A$25:$A$41,'[2]Продажи (beta)'!$A157)</f>
        <v>0</v>
      </c>
      <c r="E163" s="52">
        <f>SUMIFS('[2]06'!$K$25:$K$41,'[2]06'!$D$25:$D$41,"Аксессуары",'[2]06'!$F$25:$F$41,"продажа",'[2]06'!$M$25:$M$41,"ОК",'[2]01'!$A$25:$A$41,'[2]Продажи (beta)'!$A157)</f>
        <v>0</v>
      </c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1" t="s">
        <v>19</v>
      </c>
      <c r="B164" s="22">
        <f>SUMIFS('[2]07'!$G$25:$G$41,'[2]07'!$D$25:$D$41,"Сим-карты",'[2]07'!$F$25:$F$41,"продажа",'[2]07'!$M$25:$M$41,"ОК",'[2]01'!$A$25:$A$41,'[2]Продажи (beta)'!A157)</f>
        <v>0</v>
      </c>
      <c r="C164" s="22">
        <f>SUMIFS('[2]07'!$G$25:$G$41,'[2]07'!$D$25:$D$41,"Устройства",'[2]07'!$F$25:$F$41,"продажа",'[2]07'!$M$25:$M$41,"ОК",'[2]01'!$A$25:$A$41,'[2]Продажи (beta)'!A157)</f>
        <v>0</v>
      </c>
      <c r="D164" s="52">
        <f>SUMIFS('[2]07'!$K$25:$K$41,'[2]07'!$D$25:$D$41,"Услуги",'[2]07'!$F$25:$F$41,"продажа",'[2]07'!$M$25:$M$41,"ОК",'[2]01'!$A$25:$A$41,'[2]Продажи (beta)'!$A157)</f>
        <v>0</v>
      </c>
      <c r="E164" s="52">
        <f>SUMIFS('[2]07'!$K$25:$K$41,'[2]07'!$D$25:$D$41,"Аксессуары",'[2]07'!$F$25:$F$41,"продажа",'[2]07'!$M$25:$M$41,"ОК",'[2]01'!$A$25:$A$41,'[2]Продажи (beta)'!$A157)</f>
        <v>0</v>
      </c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1" t="s">
        <v>20</v>
      </c>
      <c r="B165" s="22">
        <f>SUMIFS('[2]08'!$G$25:$G$41,'[2]08'!$D$25:$D$41,"Сим-карты",'[2]08'!$F$25:$F$41,"продажа",'[2]08'!$M$25:$M$41,"ОК",'[2]01'!$A$25:$A$41,'[2]Продажи (beta)'!A157)</f>
        <v>0</v>
      </c>
      <c r="C165" s="22">
        <f>SUMIFS('[2]08'!$G$25:$G$41,'[2]08'!$D$25:$D$41,"Устройства",'[2]08'!$F$25:$F$41,"продажа",'[2]08'!$M$25:$M$41,"ОК",'[2]01'!$A$25:$A$41,'[2]Продажи (beta)'!A157)</f>
        <v>0</v>
      </c>
      <c r="D165" s="52">
        <f>SUMIFS('[2]08'!$K$25:$K$41,'[2]08'!$D$25:$D$41,"Услуги",'[2]08'!$F$25:$F$41,"продажа",'[2]08'!$M$25:$M$41,"ОК",'[2]01'!$A$25:$A$41,'[2]Продажи (beta)'!$A157)</f>
        <v>0</v>
      </c>
      <c r="E165" s="52">
        <f>SUMIFS('[2]08'!$K$25:$K$41,'[2]08'!$D$25:$D$41,"Аксессуары",'[2]08'!$F$25:$F$41,"продажа",'[2]08'!$M$25:$M$41,"ОК",'[2]01'!$A$25:$A$41,'[2]Продажи (beta)'!$A157)</f>
        <v>0</v>
      </c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1" t="s">
        <v>21</v>
      </c>
      <c r="B166" s="22">
        <f>SUMIFS('[2]09'!$G$25:$G$41,'[2]09'!$D$25:$D$41,"Сим-карты",'[2]09'!$F$25:$F$41,"продажа",'[2]09'!$M$25:$M$41,"ОК",'[2]01'!$A$25:$A$41,'[2]Продажи (beta)'!A157)</f>
        <v>0</v>
      </c>
      <c r="C166" s="22">
        <f>SUMIFS('[2]09'!$G$25:$G$41,'[2]09'!$D$25:$D$41,"Устройства",'[2]09'!$F$25:$F$41,"продажа",'[2]09'!$M$25:$M$41,"ОК",'[2]01'!$A$25:$A$41,'[2]Продажи (beta)'!A157)</f>
        <v>0</v>
      </c>
      <c r="D166" s="52">
        <f>SUMIFS('[2]09'!$K$25:$K$41,'[2]09'!$D$25:$D$41,"Услуги",'[2]09'!$F$25:$F$41,"продажа",'[2]09'!$M$25:$M$41,"ОК",'[2]01'!$A$25:$A$41,'[2]Продажи (beta)'!$A157)</f>
        <v>0</v>
      </c>
      <c r="E166" s="52">
        <f>SUMIFS('[2]09'!$K$25:$K$41,'[2]09'!$D$25:$D$41,"Аксессуары",'[2]09'!$F$25:$F$41,"продажа",'[2]09'!$M$25:$M$41,"ОК",'[2]01'!$A$25:$A$41,'[2]Продажи (beta)'!$A157)</f>
        <v>0</v>
      </c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1" t="s">
        <v>22</v>
      </c>
      <c r="B167" s="22">
        <f>SUMIFS('[2]10'!$G$25:$G$41,'[2]10'!$D$25:$D$41,"Сим-карты",'[2]10'!$F$25:$F$41,"продажа",'[2]10'!$M$25:$M$41,"ОК",'[2]01'!$A$25:$A$41,'[2]Продажи (beta)'!A157)</f>
        <v>0</v>
      </c>
      <c r="C167" s="22">
        <f>SUMIFS('[2]10'!$G$25:$G$41,'[2]10'!$D$25:$D$41,"Устройства",'[2]10'!$F$25:$F$41,"продажа",'[2]10'!$M$25:$M$41,"ОК",'[2]01'!$A$25:$A$41,'[2]Продажи (beta)'!A157)</f>
        <v>0</v>
      </c>
      <c r="D167" s="52">
        <f>SUMIFS('[2]10'!$K$25:$K$41,'[2]10'!$D$25:$D$41,"Услуги",'[2]10'!$F$25:$F$41,"продажа",'[2]10'!$M$25:$M$41,"ОК",'[2]01'!$A$25:$A$41,'[2]Продажи (beta)'!$A157)</f>
        <v>0</v>
      </c>
      <c r="E167" s="52">
        <f>SUMIFS('[2]10'!$K$25:$K$41,'[2]10'!$D$25:$D$41,"Аксессуары",'[2]10'!$F$25:$F$41,"продажа",'[2]10'!$M$25:$M$41,"ОК",'[2]01'!$A$25:$A$41,'[2]Продажи (beta)'!$A157)</f>
        <v>0</v>
      </c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1" t="s">
        <v>23</v>
      </c>
      <c r="B168" s="22">
        <f>SUMIFS('[2]11'!$G$25:$G$41,'[2]11'!$D$25:$D$41,"Сим-карты",'[2]11'!$F$25:$F$41,"продажа",'[2]11'!$M$25:$M$41,"ОК",'[2]01'!$A$25:$A$41,'[2]Продажи (beta)'!A157)</f>
        <v>0</v>
      </c>
      <c r="C168" s="22">
        <f>SUMIFS('[2]11'!$G$25:$G$41,'[2]11'!$D$25:$D$41,"Устройства",'[2]11'!$F$25:$F$41,"продажа",'[2]11'!$M$25:$M$41,"ОК",'[2]01'!$A$25:$A$41,'[2]Продажи (beta)'!A157)</f>
        <v>0</v>
      </c>
      <c r="D168" s="52">
        <f>SUMIFS('[2]11'!$K$25:$K$41,'[2]11'!$D$25:$D$41,"Услуги",'[2]11'!$F$25:$F$41,"продажа",'[2]11'!$M$25:$M$41,"ОК",'[2]01'!$A$25:$A$41,'[2]Продажи (beta)'!$A157)</f>
        <v>0</v>
      </c>
      <c r="E168" s="52">
        <f>SUMIFS('[2]11'!$K$25:$K$41,'[2]11'!$D$25:$D$41,"Аксессуары",'[2]11'!$F$25:$F$41,"продажа",'[2]11'!$M$25:$M$41,"ОК",'[2]01'!$A$25:$A$41,'[2]Продажи (beta)'!$A157)</f>
        <v>0</v>
      </c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1" t="s">
        <v>24</v>
      </c>
      <c r="B169" s="22">
        <f>SUMIFS('[2]12'!$G$25:$G$41,'[2]12'!$D$25:$D$41,"Сим-карты",'[2]12'!$F$25:$F$41,"продажа",'[2]12'!$M$25:$M$41,"ОК",'[2]01'!$A$25:$A$41,'[2]Продажи (beta)'!A157)</f>
        <v>0</v>
      </c>
      <c r="C169" s="22">
        <f>SUMIFS('[2]12'!$G$25:$G$41,'[2]12'!$D$25:$D$41,"Устройства",'[2]12'!$F$25:$F$41,"продажа",'[2]12'!$M$25:$M$41,"ОК",'[2]01'!$A$25:$A$41,'[2]Продажи (beta)'!A157)</f>
        <v>0</v>
      </c>
      <c r="D169" s="52">
        <f>SUMIFS('[2]12'!$K$25:$K$41,'[2]12'!$D$25:$D$41,"Услуги",'[2]12'!$F$25:$F$41,"продажа",'[2]12'!$M$25:$M$41,"ОК",'[2]01'!$A$25:$A$41,'[2]Продажи (beta)'!$A157)</f>
        <v>0</v>
      </c>
      <c r="E169" s="52">
        <f>SUMIFS('[2]12'!$K$25:$K$41,'[2]12'!$D$25:$D$41,"Аксессуары",'[2]12'!$F$25:$F$41,"продажа",'[2]12'!$M$25:$M$41,"ОК",'[2]01'!$A$25:$A$41,'[2]Продажи (beta)'!$A157)</f>
        <v>0</v>
      </c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1" t="s">
        <v>25</v>
      </c>
      <c r="B170" s="22">
        <f>SUMIFS('[2]13'!$G$25:$G$41,'[2]13'!$D$25:$D$41,"Сим-карты",'[2]13'!$F$25:$F$41,"продажа",'[2]13'!$M$25:$M$41,"ОК",'[2]01'!$A$25:$A$41,'[2]Продажи (beta)'!A157)</f>
        <v>0</v>
      </c>
      <c r="C170" s="22">
        <f>SUMIFS('[2]13'!$G$25:$G$41,'[2]13'!$D$25:$D$41,"Устройства",'[2]13'!$F$25:$F$41,"продажа",'[2]13'!$M$25:$M$41,"ОК",'[2]01'!$A$25:$A$41,'[2]Продажи (beta)'!A157)</f>
        <v>0</v>
      </c>
      <c r="D170" s="52">
        <f>SUMIFS('[2]13'!$K$25:$K$41,'[2]13'!$D$25:$D$41,"Услуги",'[2]13'!$F$25:$F$41,"продажа",'[2]13'!$M$25:$M$41,"ОК",'[2]01'!$A$25:$A$41,'[2]Продажи (beta)'!$A157)</f>
        <v>0</v>
      </c>
      <c r="E170" s="52">
        <f>SUMIFS('[2]13'!$K$25:$K$41,'[2]13'!$D$25:$D$41,"Аксессуары",'[2]13'!$F$25:$F$41,"продажа",'[2]13'!$M$25:$M$41,"ОК",'[2]01'!$A$25:$A$41,'[2]Продажи (beta)'!$A157)</f>
        <v>0</v>
      </c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1" t="s">
        <v>26</v>
      </c>
      <c r="B171" s="22">
        <f>SUMIFS('[2]14'!$G$25:$G$41,'[2]14'!$D$25:$D$41,"Сим-карты",'[2]14'!$F$25:$F$41,"продажа",'[2]14'!$M$25:$M$41,"ОК",'[2]01'!$A$25:$A$41,'[2]Продажи (beta)'!A157)</f>
        <v>0</v>
      </c>
      <c r="C171" s="22">
        <f>SUMIFS('[2]14'!$G$25:$G$41,'[2]14'!$D$25:$D$41,"Устройства",'[2]14'!$F$25:$F$41,"продажа",'[2]14'!$M$25:$M$41,"ОК",'[2]01'!$A$25:$A$41,'[2]Продажи (beta)'!A157)</f>
        <v>0</v>
      </c>
      <c r="D171" s="52">
        <f>SUMIFS('[2]14'!$K$25:$K$41,'[2]14'!$D$25:$D$41,"Услуги",'[2]14'!$F$25:$F$41,"продажа",'[2]14'!$M$25:$M$41,"ОК",'[2]01'!$A$25:$A$41,'[2]Продажи (beta)'!$A157)</f>
        <v>0</v>
      </c>
      <c r="E171" s="52">
        <f>SUMIFS('[2]14'!$K$25:$K$41,'[2]14'!$D$25:$D$41,"Аксессуары",'[2]14'!$F$25:$F$41,"продажа",'[2]14'!$M$25:$M$41,"ОК",'[2]01'!$A$25:$A$41,'[2]Продажи (beta)'!$A157)</f>
        <v>0</v>
      </c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1" t="s">
        <v>27</v>
      </c>
      <c r="B172" s="22">
        <f>SUMIFS('[2]15'!$G$25:$G$41,'[2]15'!$D$25:$D$41,"Сим-карты",'[2]15'!$F$25:$F$41,"продажа",'[2]15'!$M$25:$M$41,"ОК",'[2]01'!$A$25:$A$41,'[2]Продажи (beta)'!A157)</f>
        <v>0</v>
      </c>
      <c r="C172" s="22">
        <f>SUMIFS('[2]15'!$G$25:$G$41,'[2]15'!$D$25:$D$41,"Устройства",'[2]15'!$F$25:$F$41,"продажа",'[2]15'!$M$25:$M$41,"ОК",'[2]01'!$A$25:$A$41,'[2]Продажи (beta)'!A157)</f>
        <v>0</v>
      </c>
      <c r="D172" s="52">
        <f>SUMIFS('[2]15'!$K$25:$K$41,'[2]15'!$D$25:$D$41,"Услуги",'[2]15'!$F$25:$F$41,"продажа",'[2]15'!$M$25:$M$41,"ОК",'[2]01'!$A$25:$A$41,'[2]Продажи (beta)'!$A157)</f>
        <v>0</v>
      </c>
      <c r="E172" s="52">
        <f>SUMIFS('[2]15'!$K$25:$K$41,'[2]15'!$D$25:$D$41,"Аксессуары",'[2]15'!$F$25:$F$41,"продажа",'[2]15'!$M$25:$M$41,"ОК",'[2]01'!$A$25:$A$41,'[2]Продажи (beta)'!$A157)</f>
        <v>0</v>
      </c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1" t="s">
        <v>28</v>
      </c>
      <c r="B173" s="22">
        <f>SUMIFS('[2]16'!$G$25:$G$41,'[2]16'!$D$25:$D$41,"Сим-карты",'[2]16'!$F$25:$F$41,"продажа",'[2]16'!$M$25:$M$41,"ОК",'[2]01'!$A$25:$A$41,'[2]Продажи (beta)'!A157)</f>
        <v>0</v>
      </c>
      <c r="C173" s="22">
        <f>SUMIFS('[2]16'!$G$25:$G$41,'[2]16'!$D$25:$D$41,"Устройства",'[2]16'!$F$25:$F$41,"продажа",'[2]16'!$M$25:$M$41,"ОК",'[2]01'!$A$25:$A$41,'[2]Продажи (beta)'!A157)</f>
        <v>0</v>
      </c>
      <c r="D173" s="52">
        <f>SUMIFS('[2]16'!$K$25:$K$41,'[2]16'!$D$25:$D$41,"Услуги",'[2]16'!$F$25:$F$41,"продажа",'[2]16'!$M$25:$M$41,"ОК",'[2]01'!$A$25:$A$41,'[2]Продажи (beta)'!$A157)</f>
        <v>0</v>
      </c>
      <c r="E173" s="52">
        <f>SUMIFS('[2]16'!$K$25:$K$41,'[2]16'!$D$25:$D$41,"Аксессуары",'[2]16'!$F$25:$F$41,"продажа",'[2]16'!$M$25:$M$41,"ОК",'[2]01'!$A$25:$A$41,'[2]Продажи (beta)'!$A157)</f>
        <v>0</v>
      </c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1" t="s">
        <v>29</v>
      </c>
      <c r="B174" s="22">
        <f>SUMIFS('[2]17'!$G$25:$G$41,'[2]17'!$D$25:$D$41,"Сим-карты",'[2]17'!$F$25:$F$41,"продажа",'[2]17'!$M$25:$M$41,"ОК",'[2]01'!$A$25:$A$41,'[2]Продажи (beta)'!A157)</f>
        <v>0</v>
      </c>
      <c r="C174" s="22">
        <f>SUMIFS('[2]17'!$G$25:$G$41,'[2]17'!$D$25:$D$41,"Устройства",'[2]17'!$F$25:$F$41,"продажа",'[2]17'!$M$25:$M$41,"ОК",'[2]01'!$A$25:$A$41,'[2]Продажи (beta)'!A157)</f>
        <v>0</v>
      </c>
      <c r="D174" s="52">
        <f>SUMIFS('[2]17'!$K$25:$K$41,'[2]17'!$D$25:$D$41,"Услуги",'[2]17'!$F$25:$F$41,"продажа",'[2]17'!$M$25:$M$41,"ОК",'[2]01'!$A$25:$A$41,'[2]Продажи (beta)'!$A157)</f>
        <v>0</v>
      </c>
      <c r="E174" s="52">
        <f>SUMIFS('[2]17'!$K$25:$K$41,'[2]17'!$D$25:$D$41,"Аксессуары",'[2]17'!$F$25:$F$41,"продажа",'[2]17'!$M$25:$M$41,"ОК",'[2]01'!$A$25:$A$41,'[2]Продажи (beta)'!$A157)</f>
        <v>0</v>
      </c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1" t="s">
        <v>30</v>
      </c>
      <c r="B175" s="22">
        <f>SUMIFS('[2]18'!$G$25:$G$41,'[2]18'!$D$25:$D$41,"Сим-карты",'[2]18'!$F$25:$F$41,"продажа",'[2]18'!$M$25:$M$41,"ОК",'[2]01'!$A$25:$A$41,'[2]Продажи (beta)'!A157)</f>
        <v>0</v>
      </c>
      <c r="C175" s="22">
        <f>SUMIFS('[2]18'!$G$25:$G$41,'[2]18'!$D$25:$D$41,"Устройства",'[2]18'!$F$25:$F$41,"продажа",'[2]18'!$M$25:$M$41,"ОК",'[2]01'!$A$25:$A$41,'[2]Продажи (beta)'!A157)</f>
        <v>0</v>
      </c>
      <c r="D175" s="52">
        <f>SUMIFS('[2]18'!$K$25:$K$41,'[2]18'!$D$25:$D$41,"Услуги",'[2]18'!$F$25:$F$41,"продажа",'[2]18'!$M$25:$M$41,"ОК",'[2]01'!$A$25:$A$41,'[2]Продажи (beta)'!$A157)</f>
        <v>0</v>
      </c>
      <c r="E175" s="52">
        <f>SUMIFS('[2]18'!$K$25:$K$41,'[2]18'!$D$25:$D$41,"Аксессуары",'[2]18'!$F$25:$F$41,"продажа",'[2]18'!$M$25:$M$41,"ОК",'[2]01'!$A$25:$A$41,'[2]Продажи (beta)'!$A157)</f>
        <v>0</v>
      </c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1" t="s">
        <v>31</v>
      </c>
      <c r="B176" s="22">
        <f>SUMIFS('[2]19'!$G$25:$G$41,'[2]19'!$D$25:$D$41,"Сим-карты",'[2]19'!$F$25:$F$41,"продажа",'[2]19'!$M$25:$M$41,"ОК",'[2]01'!$A$25:$A$41,'[2]Продажи (beta)'!A157)</f>
        <v>0</v>
      </c>
      <c r="C176" s="22">
        <f>SUMIFS('[2]19'!$G$25:$G$41,'[2]19'!$D$25:$D$41,"Устройства",'[2]19'!$F$25:$F$41,"продажа",'[2]19'!$M$25:$M$41,"ОК",'[2]01'!$A$25:$A$41,'[2]Продажи (beta)'!A157)</f>
        <v>0</v>
      </c>
      <c r="D176" s="52">
        <f>SUMIFS('[2]19'!$K$25:$K$41,'[2]19'!$D$25:$D$41,"Услуги",'[2]19'!$F$25:$F$41,"продажа",'[2]19'!$M$25:$M$41,"ОК",'[2]01'!$A$25:$A$41,'[2]Продажи (beta)'!$A157)</f>
        <v>0</v>
      </c>
      <c r="E176" s="52">
        <f>SUMIFS('[2]19'!$K$25:$K$41,'[2]19'!$D$25:$D$41,"Аксессуары",'[2]19'!$F$25:$F$41,"продажа",'[2]19'!$M$25:$M$41,"ОК",'[2]01'!$A$25:$A$41,'[2]Продажи (beta)'!$A157)</f>
        <v>0</v>
      </c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1" t="s">
        <v>32</v>
      </c>
      <c r="B177" s="22">
        <f>SUMIFS('[2]20'!$G$25:$G$41,'[2]20'!$D$25:$D$41,"Сим-карты",'[2]20'!$F$25:$F$41,"продажа",'[2]20'!$M$25:$M$41,"ОК",'[2]01'!$A$25:$A$41,'[2]Продажи (beta)'!A157)</f>
        <v>0</v>
      </c>
      <c r="C177" s="22">
        <f>SUMIFS('[2]20'!$G$25:$G$41,'[2]20'!$D$25:$D$41,"Устройства",'[2]20'!$F$25:$F$41,"продажа",'[2]20'!$M$25:$M$41,"ОК",'[2]01'!$A$25:$A$41,'[2]Продажи (beta)'!A157)</f>
        <v>0</v>
      </c>
      <c r="D177" s="52">
        <f>SUMIFS('[2]20'!$K$25:$K$41,'[2]20'!$D$25:$D$41,"Услуги",'[2]20'!$F$25:$F$41,"продажа",'[2]20'!$M$25:$M$41,"ОК",'[2]01'!$A$25:$A$41,'[2]Продажи (beta)'!$A157)</f>
        <v>0</v>
      </c>
      <c r="E177" s="52">
        <f>SUMIFS('[2]20'!$K$25:$K$41,'[2]20'!$D$25:$D$41,"Аксессуары",'[2]20'!$F$25:$F$41,"продажа",'[2]20'!$M$25:$M$41,"ОК",'[2]01'!$A$25:$A$41,'[2]Продажи (beta)'!$A157)</f>
        <v>0</v>
      </c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1" t="s">
        <v>33</v>
      </c>
      <c r="B178" s="22">
        <f>SUMIFS('[2]21'!$G$25:$G$41,'[2]21'!$D$25:$D$41,"Сим-карты",'[2]21'!$F$25:$F$41,"продажа",'[2]21'!$M$25:$M$41,"ОК",'[2]01'!$A$25:$A$41,'[2]Продажи (beta)'!A157)</f>
        <v>0</v>
      </c>
      <c r="C178" s="22">
        <f>SUMIFS('[2]21'!$G$25:$G$41,'[2]21'!$D$25:$D$41,"Устройства",'[2]21'!$F$25:$F$41,"продажа",'[2]21'!$M$25:$M$41,"ОК",'[2]01'!$A$25:$A$41,'[2]Продажи (beta)'!A157)</f>
        <v>0</v>
      </c>
      <c r="D178" s="52">
        <f>SUMIFS('[2]21'!$K$25:$K$41,'[2]21'!$D$25:$D$41,"Услуги",'[2]21'!$F$25:$F$41,"продажа",'[2]21'!$M$25:$M$41,"ОК",'[2]01'!$A$25:$A$41,'[2]Продажи (beta)'!$A157)</f>
        <v>0</v>
      </c>
      <c r="E178" s="52">
        <f>SUMIFS('[2]21'!$K$25:$K$41,'[2]21'!$D$25:$D$41,"Аксессуары",'[2]21'!$F$25:$F$41,"продажа",'[2]21'!$M$25:$M$41,"ОК",'[2]01'!$A$25:$A$41,'[2]Продажи (beta)'!$A157)</f>
        <v>0</v>
      </c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1" t="s">
        <v>34</v>
      </c>
      <c r="B179" s="22">
        <f>SUMIFS('[2]22'!$G$25:$G$41,'[2]22'!$D$25:$D$41,"Сим-карты",'[2]22'!$F$25:$F$41,"продажа",'[2]22'!$M$25:$M$41,"ОК",'[2]01'!$A$25:$A$41,'[2]Продажи (beta)'!A157)</f>
        <v>0</v>
      </c>
      <c r="C179" s="22">
        <f>SUMIFS('[2]22'!$G$25:$G$41,'[2]22'!$D$25:$D$41,"Устройства",'[2]22'!$F$25:$F$41,"продажа",'[2]22'!$M$25:$M$41,"ОК",'[2]01'!$A$25:$A$41,'[2]Продажи (beta)'!A157)</f>
        <v>0</v>
      </c>
      <c r="D179" s="52">
        <f>SUMIFS('[2]22'!$K$25:$K$41,'[2]22'!$D$25:$D$41,"Услуги",'[2]22'!$F$25:$F$41,"продажа",'[2]22'!$M$25:$M$41,"ОК",'[2]01'!$A$25:$A$41,'[2]Продажи (beta)'!$A157)</f>
        <v>0</v>
      </c>
      <c r="E179" s="52">
        <f>SUMIFS('[2]22'!$K$25:$K$41,'[2]22'!$D$25:$D$41,"Аксессуары",'[2]22'!$F$25:$F$41,"продажа",'[2]22'!$M$25:$M$41,"ОК",'[2]01'!$A$25:$A$41,'[2]Продажи (beta)'!$A157)</f>
        <v>0</v>
      </c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1" t="s">
        <v>35</v>
      </c>
      <c r="B180" s="22">
        <f>SUMIFS('[2]23'!$G$25:$G$41,'[2]23'!$D$25:$D$41,"Сим-карты",'[2]23'!$F$25:$F$41,"продажа",'[2]23'!$M$25:$M$41,"ОК",'[2]01'!$A$25:$A$41,'[2]Продажи (beta)'!A157)</f>
        <v>0</v>
      </c>
      <c r="C180" s="22">
        <f>SUMIFS('[2]23'!$G$25:$G$41,'[2]23'!$D$25:$D$41,"Устройства",'[2]23'!$F$25:$F$41,"продажа",'[2]23'!$M$25:$M$41,"ОК",'[2]01'!$A$25:$A$41,'[2]Продажи (beta)'!A157)</f>
        <v>0</v>
      </c>
      <c r="D180" s="52">
        <f>SUMIFS('[2]23'!$K$25:$K$41,'[2]23'!$D$25:$D$41,"Услуги",'[2]23'!$F$25:$F$41,"продажа",'[2]23'!$M$25:$M$41,"ОК",'[2]01'!$A$25:$A$41,'[2]Продажи (beta)'!$A157)</f>
        <v>0</v>
      </c>
      <c r="E180" s="52">
        <f>SUMIFS('[2]23'!$K$25:$K$41,'[2]23'!$D$25:$D$41,"Аксессуары",'[2]23'!$F$25:$F$41,"продажа",'[2]23'!$M$25:$M$41,"ОК",'[2]01'!$A$25:$A$41,'[2]Продажи (beta)'!$A157)</f>
        <v>0</v>
      </c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1" t="s">
        <v>36</v>
      </c>
      <c r="B181" s="22">
        <f>SUMIFS('[2]24'!$G$25:$G$41,'[2]24'!$D$25:$D$41,"Сим-карты",'[2]24'!$F$25:$F$41,"продажа",'[2]24'!$M$25:$M$41,"ОК",'[2]01'!$A$25:$A$41,'[2]Продажи (beta)'!A157)</f>
        <v>0</v>
      </c>
      <c r="C181" s="22">
        <f>SUMIFS('[2]24'!$G$25:$G$41,'[2]24'!$D$25:$D$41,"Устройства",'[2]24'!$F$25:$F$41,"продажа",'[2]24'!$M$25:$M$41,"ОК",'[2]01'!$A$25:$A$41,'[2]Продажи (beta)'!A157)</f>
        <v>0</v>
      </c>
      <c r="D181" s="52">
        <f>SUMIFS('[2]24'!$K$25:$K$41,'[2]24'!$D$25:$D$41,"Услуги",'[2]24'!$F$25:$F$41,"продажа",'[2]24'!$M$25:$M$41,"ОК",'[2]01'!$A$25:$A$41,'[2]Продажи (beta)'!$A157)</f>
        <v>0</v>
      </c>
      <c r="E181" s="52">
        <f>SUMIFS('[2]24'!$K$25:$K$41,'[2]24'!$D$25:$D$41,"Аксессуары",'[2]24'!$F$25:$F$41,"продажа",'[2]24'!$M$25:$M$41,"ОК",'[2]01'!$A$25:$A$41,'[2]Продажи (beta)'!$A157)</f>
        <v>0</v>
      </c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1" t="s">
        <v>37</v>
      </c>
      <c r="B182" s="22">
        <f>SUMIFS('[2]25'!$G$25:$G$41,'[2]25'!$D$25:$D$41,"Сим-карты",'[2]25'!$F$25:$F$41,"продажа",'[2]25'!$M$25:$M$41,"ОК",'[2]01'!$A$25:$A$41,'[2]Продажи (beta)'!A157)</f>
        <v>0</v>
      </c>
      <c r="C182" s="22">
        <f>SUMIFS('[2]25'!$G$25:$G$41,'[2]25'!$D$25:$D$41,"Устройства",'[2]25'!$F$25:$F$41,"продажа",'[2]25'!$M$25:$M$41,"ОК",'[2]01'!$A$25:$A$41,'[2]Продажи (beta)'!A157)</f>
        <v>0</v>
      </c>
      <c r="D182" s="52">
        <f>SUMIFS('[2]25'!$K$25:$K$41,'[2]25'!$D$25:$D$41,"Услуги",'[2]25'!$F$25:$F$41,"продажа",'[2]25'!$M$25:$M$41,"ОК",'[2]01'!$A$25:$A$41,'[2]Продажи (beta)'!$A157)</f>
        <v>0</v>
      </c>
      <c r="E182" s="52">
        <f>SUMIFS('[2]25'!$K$25:$K$41,'[2]25'!$D$25:$D$41,"Аксессуары",'[2]25'!$F$25:$F$41,"продажа",'[2]25'!$M$25:$M$41,"ОК",'[2]01'!$A$25:$A$41,'[2]Продажи (beta)'!$A157)</f>
        <v>0</v>
      </c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1" t="s">
        <v>38</v>
      </c>
      <c r="B183" s="22">
        <f>SUMIFS('[2]26'!$G$25:$G$41,'[2]26'!$D$25:$D$41,"Сим-карты",'[2]26'!$F$25:$F$41,"продажа",'[2]26'!$M$25:$M$41,"ОК",'[2]01'!$A$25:$A$41,'[2]Продажи (beta)'!A157)</f>
        <v>0</v>
      </c>
      <c r="C183" s="22">
        <f>SUMIFS('[2]26'!$G$25:$G$41,'[2]26'!$D$25:$D$41,"Устройства",'[2]26'!$F$25:$F$41,"продажа",'[2]26'!$M$25:$M$41,"ОК",'[2]01'!$A$25:$A$41,'[2]Продажи (beta)'!A157)</f>
        <v>0</v>
      </c>
      <c r="D183" s="52">
        <f>SUMIFS('[2]26'!$K$25:$K$41,'[2]26'!$D$25:$D$41,"Услуги",'[2]26'!$F$25:$F$41,"продажа",'[2]26'!$M$25:$M$41,"ОК",'[2]01'!$A$25:$A$41,'[2]Продажи (beta)'!$A157)</f>
        <v>0</v>
      </c>
      <c r="E183" s="52">
        <f>SUMIFS('[2]26'!$K$25:$K$41,'[2]26'!$D$25:$D$41,"Аксессуары",'[2]26'!$F$25:$F$41,"продажа",'[2]26'!$M$25:$M$41,"ОК",'[2]01'!$A$25:$A$41,'[2]Продажи (beta)'!$A157)</f>
        <v>0</v>
      </c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1" t="s">
        <v>39</v>
      </c>
      <c r="B184" s="22">
        <f>SUMIFS('[2]27'!$G$25:$G$41,'[2]27'!$D$25:$D$41,"Сим-карты",'[2]27'!$F$25:$F$41,"продажа",'[2]27'!$M$25:$M$41,"ОК",'[2]01'!$A$25:$A$41,'[2]Продажи (beta)'!A157)</f>
        <v>0</v>
      </c>
      <c r="C184" s="22">
        <f>SUMIFS('[2]27'!$G$25:$G$41,'[2]27'!$D$25:$D$41,"Устройства",'[2]27'!$F$25:$F$41,"продажа",'[2]27'!$M$25:$M$41,"ОК",'[2]01'!$A$25:$A$41,'[2]Продажи (beta)'!A157)</f>
        <v>0</v>
      </c>
      <c r="D184" s="52">
        <f>SUMIFS('[2]27'!$K$25:$K$41,'[2]27'!$D$25:$D$41,"Услуги",'[2]27'!$F$25:$F$41,"продажа",'[2]27'!$M$25:$M$41,"ОК",'[2]01'!$A$25:$A$41,'[2]Продажи (beta)'!$A157)</f>
        <v>0</v>
      </c>
      <c r="E184" s="52">
        <f>SUMIFS('[2]27'!$K$25:$K$41,'[2]27'!$D$25:$D$41,"Аксессуары",'[2]27'!$F$25:$F$41,"продажа",'[2]27'!$M$25:$M$41,"ОК",'[2]01'!$A$25:$A$41,'[2]Продажи (beta)'!$A157)</f>
        <v>0</v>
      </c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1" t="s">
        <v>40</v>
      </c>
      <c r="B185" s="22">
        <f>SUMIFS('[2]28'!$G$25:$G$41,'[2]28'!$D$25:$D$41,"Сим-карты",'[2]28'!$F$25:$F$41,"продажа",'[2]28'!$M$25:$M$41,"ОК",'[2]01'!$A$25:$A$41,'[2]Продажи (beta)'!A157)</f>
        <v>0</v>
      </c>
      <c r="C185" s="22">
        <f>SUMIFS('[2]28'!$G$25:$G$41,'[2]28'!$D$25:$D$41,"Устройства",'[2]28'!$F$25:$F$41,"продажа",'[2]28'!$M$25:$M$41,"ОК",'[2]01'!$A$25:$A$41,'[2]Продажи (beta)'!A157)</f>
        <v>0</v>
      </c>
      <c r="D185" s="52">
        <f>SUMIFS('[2]28'!$K$25:$K$41,'[2]28'!$D$25:$D$41,"Услуги",'[2]28'!$F$25:$F$41,"продажа",'[2]28'!$M$25:$M$41,"ОК",'[2]01'!$A$25:$A$41,'[2]Продажи (beta)'!$A157)</f>
        <v>0</v>
      </c>
      <c r="E185" s="52">
        <f>SUMIFS('[2]28'!$K$25:$K$41,'[2]28'!$D$25:$D$41,"Аксессуары",'[2]28'!$F$25:$F$41,"продажа",'[2]28'!$M$25:$M$41,"ОК",'[2]01'!$A$25:$A$41,'[2]Продажи (beta)'!$A157)</f>
        <v>0</v>
      </c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1" t="s">
        <v>41</v>
      </c>
      <c r="B186" s="22">
        <f>SUMIFS('[2]29'!$G$25:$G$41,'[2]29'!$D$25:$D$41,"Сим-карты",'[2]29'!$F$25:$F$41,"продажа",'[2]29'!$M$25:$M$41,"ОК",'[2]01'!$A$25:$A$41,'[2]Продажи (beta)'!A157)</f>
        <v>0</v>
      </c>
      <c r="C186" s="22">
        <f>SUMIFS('[2]29'!$G$25:$G$41,'[2]29'!$D$25:$D$41,"Устройства",'[2]29'!$F$25:$F$41,"продажа",'[2]29'!$M$25:$M$41,"ОК",'[2]01'!$A$25:$A$41,'[2]Продажи (beta)'!A157)</f>
        <v>0</v>
      </c>
      <c r="D186" s="52">
        <f>SUMIFS('[2]29'!$K$25:$K$41,'[2]29'!$D$25:$D$41,"Услуги",'[2]29'!$F$25:$F$41,"продажа",'[2]29'!$M$25:$M$41,"ОК",'[2]01'!$A$25:$A$41,'[2]Продажи (beta)'!$A157)</f>
        <v>0</v>
      </c>
      <c r="E186" s="52">
        <f>SUMIFS('[2]29'!$K$25:$K$41,'[2]29'!$D$25:$D$41,"Аксессуары",'[2]29'!$F$25:$F$41,"продажа",'[2]29'!$M$25:$M$41,"ОК",'[2]01'!$A$25:$A$41,'[2]Продажи (beta)'!$A157)</f>
        <v>0</v>
      </c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1" t="s">
        <v>42</v>
      </c>
      <c r="B187" s="22">
        <f>SUMIFS('[2]30'!$G$25:$G$41,'[2]30'!$D$25:$D$41,"Сим-карты",'[2]30'!$F$25:$F$41,"продажа",'[2]30'!$M$25:$M$41,"ОК",'[2]01'!$A$25:$A$41,'[2]Продажи (beta)'!A157)</f>
        <v>0</v>
      </c>
      <c r="C187" s="22">
        <f>SUMIFS('[2]30'!$G$25:$G$41,'[2]30'!$D$25:$D$41,"Устройства",'[2]30'!$F$25:$F$41,"продажа",'[2]30'!$M$25:$M$41,"ОК",'[2]01'!$A$25:$A$41,'[2]Продажи (beta)'!A157)</f>
        <v>0</v>
      </c>
      <c r="D187" s="52">
        <f>SUMIFS('[2]30'!$K$25:$K$41,'[2]30'!$D$25:$D$41,"Услуги",'[2]30'!$F$25:$F$41,"продажа",'[2]30'!$M$25:$M$41,"ОК",'[2]01'!$A$25:$A$41,'[2]Продажи (beta)'!$A157)</f>
        <v>0</v>
      </c>
      <c r="E187" s="52">
        <f>SUMIFS('[2]30'!$K$25:$K$41,'[2]30'!$D$25:$D$41,"Аксессуары",'[2]30'!$F$25:$F$41,"продажа",'[2]30'!$M$25:$M$41,"ОК",'[2]01'!$A$25:$A$41,'[2]Продажи (beta)'!$A157)</f>
        <v>0</v>
      </c>
      <c r="F187" s="62"/>
      <c r="G187" s="62"/>
      <c r="H187" s="62"/>
      <c r="I187" s="62"/>
      <c r="J187" s="62"/>
      <c r="K187" s="62"/>
      <c r="L187" s="62"/>
      <c r="M187" s="62"/>
    </row>
    <row r="188" spans="1:13" ht="15.75" thickBot="1" x14ac:dyDescent="0.3">
      <c r="A188" s="51" t="s">
        <v>43</v>
      </c>
      <c r="B188" s="22">
        <f>SUMIFS('[2]31'!$G$25:$G$41,'[2]31'!$D$25:$D$41,"Сим-карты",'[2]31'!$F$25:$F$41,"продажа",'[2]31'!$M$25:$M$41,"ОК",'[2]01'!$A$25:$A$41,'[2]Продажи (beta)'!A157)</f>
        <v>0</v>
      </c>
      <c r="C188" s="22">
        <f>SUMIFS('[2]31'!$G$25:$G$41,'[2]31'!$D$25:$D$41,"Устройства",'[2]31'!$F$25:$F$41,"продажа",'[2]31'!$M$25:$M$41,"ОК",'[2]01'!$A$25:$A$41,'[2]Продажи (beta)'!A157)</f>
        <v>0</v>
      </c>
      <c r="D188" s="52">
        <f>SUMIFS('[2]31'!$K$25:$K$41,'[2]31'!$D$25:$D$41,"Услуги",'[2]31'!$F$25:$F$41,"продажа",'[2]31'!$M$25:$M$41,"ОК")</f>
        <v>0</v>
      </c>
      <c r="E188" s="52">
        <f>SUMIFS('[2]31'!$K$25:$K$41,'[2]31'!$D$25:$D$41,"Аксессуары",'[2]31'!$F$25:$F$41,"продажа",'[2]31'!$M$25:$M$41,"ОК")</f>
        <v>0</v>
      </c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40" t="s">
        <v>8</v>
      </c>
      <c r="B189" s="53">
        <f>SUM(B158:B188)</f>
        <v>0</v>
      </c>
      <c r="C189" s="54">
        <f>SUM(C158:C188)</f>
        <v>0</v>
      </c>
      <c r="D189" s="55">
        <f>SUM(D158:D188)</f>
        <v>0</v>
      </c>
      <c r="E189" s="56">
        <f>SUM(E158:E188)</f>
        <v>0</v>
      </c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30" t="s">
        <v>11</v>
      </c>
      <c r="B190" s="61">
        <f ca="1">$B$2/$J$2*'[2]График работы'!$AH$19</f>
        <v>0</v>
      </c>
      <c r="C190" s="58">
        <f ca="1">$B$3/$J$2*'[2]График работы'!$AH$19</f>
        <v>0</v>
      </c>
      <c r="D190" s="59">
        <f ca="1">$B$4/$J$2*'[2]График работы'!$AH$19</f>
        <v>0</v>
      </c>
      <c r="E190" s="60">
        <f ca="1">$B$5/$J$2*'[2]График работы'!$AH$19</f>
        <v>0</v>
      </c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30" t="s">
        <v>9</v>
      </c>
      <c r="B191" s="31">
        <f>IF(B189=0,0,B189/B190)</f>
        <v>0</v>
      </c>
      <c r="C191" s="32">
        <f>IF(C189=0,0,C189/C190)</f>
        <v>0</v>
      </c>
      <c r="D191" s="33">
        <f>IF(D189=0,0,D189/D190)</f>
        <v>0</v>
      </c>
      <c r="E191" s="34">
        <f>IF(E189=0,0,E189/E190)</f>
        <v>0</v>
      </c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30" t="s">
        <v>10</v>
      </c>
      <c r="B192" s="42">
        <f ca="1">B189/$I$2*$J$2</f>
        <v>0</v>
      </c>
      <c r="C192" s="42">
        <f ca="1">C189/$I$2*$J$2</f>
        <v>0</v>
      </c>
      <c r="D192" s="46">
        <f ca="1">D189/$I$2*$J$2</f>
        <v>0</v>
      </c>
      <c r="E192" s="45">
        <f ca="1">E189/$I$2*$J$2</f>
        <v>0</v>
      </c>
      <c r="F192" s="62"/>
      <c r="G192" s="62"/>
      <c r="H192" s="62"/>
      <c r="I192" s="62"/>
      <c r="J192" s="62"/>
      <c r="K192" s="62"/>
      <c r="L192" s="62"/>
      <c r="M192" s="62"/>
    </row>
    <row r="193" spans="1:13" ht="15.75" thickBot="1" x14ac:dyDescent="0.3">
      <c r="A193" s="35" t="s">
        <v>12</v>
      </c>
      <c r="B193" s="47">
        <f>IF(B189=0,0,(FORECAST($J$2,B158:B188,$A158:$A188)))</f>
        <v>0</v>
      </c>
      <c r="C193" s="48">
        <f>IF(C189=0,0,(FORECAST($J$2,C158:C188,$A158:$A188)))</f>
        <v>0</v>
      </c>
      <c r="D193" s="49">
        <f>IF(D189=0,0,(FORECAST($J$2,D158:D188,$A158:$A188)))</f>
        <v>0</v>
      </c>
      <c r="E193" s="50">
        <f>IF(E189=0,0,(FORECAST($J$2,E158:E188,$A158:$A188)))</f>
        <v>0</v>
      </c>
      <c r="F193" s="62"/>
      <c r="G193" s="62"/>
      <c r="H193" s="62"/>
      <c r="I193" s="62"/>
      <c r="J193" s="62"/>
      <c r="K193" s="62"/>
      <c r="L193" s="62"/>
      <c r="M193" s="62"/>
    </row>
    <row r="194" spans="1:13" ht="15.75" thickBot="1" x14ac:dyDescent="0.3">
      <c r="A194" s="22"/>
      <c r="B194" s="22"/>
      <c r="C194" s="22"/>
      <c r="D194" s="22"/>
      <c r="E194" s="22"/>
      <c r="F194" s="62"/>
      <c r="G194" s="62"/>
      <c r="H194" s="62"/>
      <c r="I194" s="62"/>
      <c r="J194" s="62"/>
      <c r="K194" s="62"/>
      <c r="L194" s="62"/>
      <c r="M194" s="62"/>
    </row>
    <row r="195" spans="1:13" ht="15.75" thickBot="1" x14ac:dyDescent="0.3">
      <c r="A195" s="23" t="str">
        <f>'[2]График работы'!A44</f>
        <v>-</v>
      </c>
      <c r="B195" s="23" t="s">
        <v>2</v>
      </c>
      <c r="C195" s="23" t="s">
        <v>3</v>
      </c>
      <c r="D195" s="23" t="s">
        <v>4</v>
      </c>
      <c r="E195" s="23" t="s">
        <v>5</v>
      </c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1" t="s">
        <v>13</v>
      </c>
      <c r="B196" s="22">
        <f>SUMIFS('[2]01'!$G$25:$G$41,'[2]01'!$D$25:$D$41,"Сим-карты",'[2]01'!$F$25:$F$41,"продажа",'[2]01'!$M$25:$M$41,"ОК",'[2]01'!$A$25:$A$41,'[2]Продажи (beta)'!A195)</f>
        <v>0</v>
      </c>
      <c r="C196" s="22">
        <f>SUMIFS('[2]01'!$G$25:$G$41,'[2]01'!$D$25:$D$41,"Устройства",'[2]01'!$F$25:$F$41,"продажа",'[2]01'!$M$25:$M$41,"ОК",'[2]01'!$A$25:$A$41,'[2]Продажи (beta)'!$A$195)</f>
        <v>0</v>
      </c>
      <c r="D196" s="52">
        <f>SUMIFS('[2]01'!$K$25:$K$41,'[2]01'!$D$25:$D$41,"Услуги",'[2]01'!$F$25:$F$41,"продажа",'[2]01'!$M$25:$M$41,"ОК",'[2]01'!$A$25:$A$41,'[2]Продажи (beta)'!$A195)</f>
        <v>0</v>
      </c>
      <c r="E196" s="52">
        <f>SUMIFS('[2]01'!$K$25:$K$41,'[2]01'!$D$25:$D$41,"Аксессуары",'[2]01'!$F$25:$F$41,"продажа",'[2]01'!$M$25:$M$41,"ОК",'[2]01'!$A$25:$A$41,'[2]Продажи (beta)'!$A195)</f>
        <v>0</v>
      </c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1" t="s">
        <v>14</v>
      </c>
      <c r="B197" s="22">
        <f>SUMIFS('[2]02'!$G$25:$G$41,'[2]02'!$D$25:$D$41,"Сим-карты",'[2]02'!$F$25:$F$41,"продажа",'[2]02'!$M$25:$M$41,"ОК",'[2]01'!$A$25:$A$41,'[2]Продажи (beta)'!A195)</f>
        <v>0</v>
      </c>
      <c r="C197" s="22">
        <f>SUMIFS('[2]02'!$G$25:$G$41,'[2]02'!$D$25:$D$41,"Устройства",'[2]02'!$F$25:$F$41,"продажа",'[2]02'!$M$25:$M$41,"ОК",'[2]01'!$A$25:$A$41,'[2]Продажи (beta)'!A195)</f>
        <v>0</v>
      </c>
      <c r="D197" s="52">
        <f>SUMIFS('[2]02'!$K$25:$K$41,'[2]02'!$D$25:$D$41,"Услуги",'[2]02'!$F$25:$F$41,"продажа",'[2]02'!$M$25:$M$41,"ОК",'[2]01'!$A$25:$A$41,'[2]Продажи (beta)'!$A195)</f>
        <v>0</v>
      </c>
      <c r="E197" s="52">
        <f>SUMIFS('[2]02'!$K$25:$K$41,'[2]02'!$D$25:$D$41,"Аксессуары",'[2]02'!$F$25:$F$41,"продажа",'[2]02'!$M$25:$M$41,"ОК",'[2]01'!$A$25:$A$41,'[2]Продажи (beta)'!$A195)</f>
        <v>0</v>
      </c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1" t="s">
        <v>15</v>
      </c>
      <c r="B198" s="22">
        <f>SUMIFS('[2]03'!$G$25:$G$41,'[2]03'!$D$25:$D$41,"Сим-карты",'[2]03'!$F$25:$F$41,"продажа",'[2]03'!$M$25:$M$41,"ОК",'[2]01'!$A$25:$A$41,'[2]Продажи (beta)'!A195)</f>
        <v>0</v>
      </c>
      <c r="C198" s="22">
        <f>SUMIFS('[2]03'!$G$25:$G$41,'[2]03'!$D$25:$D$41,"Устройства",'[2]03'!$F$25:$F$41,"продажа",'[2]03'!$M$25:$M$41,"ОК",'[2]01'!$A$25:$A$41,'[2]Продажи (beta)'!A195)</f>
        <v>0</v>
      </c>
      <c r="D198" s="52">
        <f>SUMIFS('[2]03'!$K$25:$K$41,'[2]03'!$D$25:$D$41,"Услуги",'[2]03'!$F$25:$F$41,"продажа",'[2]03'!$M$25:$M$41,"ОК",'[2]01'!$A$25:$A$41,'[2]Продажи (beta)'!$A195)</f>
        <v>0</v>
      </c>
      <c r="E198" s="52">
        <f>SUMIFS('[2]03'!$K$25:$K$41,'[2]03'!$D$25:$D$41,"Аксессуары",'[2]03'!$F$25:$F$41,"продажа",'[2]03'!$M$25:$M$41,"ОК",'[2]01'!$A$25:$A$41,'[2]Продажи (beta)'!$A195)</f>
        <v>0</v>
      </c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1" t="s">
        <v>16</v>
      </c>
      <c r="B199" s="22">
        <f>SUMIFS('[2]04'!$G$25:$G$41,'[2]04'!$D$25:$D$41,"Сим-карты",'[2]04'!$F$25:$F$41,"продажа",'[2]04'!$M$25:$M$41,"ОК",'[2]01'!$A$25:$A$41,'[2]Продажи (beta)'!A195)</f>
        <v>0</v>
      </c>
      <c r="C199" s="22">
        <f>SUMIFS('[2]04'!$G$25:$G$41,'[2]04'!$D$25:$D$41,"Устройства",'[2]04'!$F$25:$F$41,"продажа",'[2]04'!$M$25:$M$41,"ОК",'[2]01'!$A$25:$A$41,'[2]Продажи (beta)'!A195)</f>
        <v>0</v>
      </c>
      <c r="D199" s="52">
        <f>SUMIFS('[2]04'!$K$25:$K$41,'[2]04'!$D$25:$D$41,"Услуги",'[2]04'!$F$25:$F$41,"продажа",'[2]04'!$M$25:$M$41,"ОК",'[2]01'!$A$25:$A$41,'[2]Продажи (beta)'!$A195)</f>
        <v>0</v>
      </c>
      <c r="E199" s="52">
        <f>SUMIFS('[2]04'!$K$25:$K$41,'[2]04'!$D$25:$D$41,"Аксессуары",'[2]04'!$F$25:$F$41,"продажа",'[2]04'!$M$25:$M$41,"ОК",'[2]01'!$A$25:$A$41,'[2]Продажи (beta)'!$A195)</f>
        <v>0</v>
      </c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1" t="s">
        <v>17</v>
      </c>
      <c r="B200" s="22">
        <f>SUMIFS('[2]05'!$G$25:$G$41,'[2]05'!$D$25:$D$41,"Сим-карты",'[2]05'!$F$25:$F$41,"продажа",'[2]05'!$M$25:$M$41,"ОК",'[2]01'!$A$25:$A$41,'[2]Продажи (beta)'!A195)</f>
        <v>0</v>
      </c>
      <c r="C200" s="22">
        <f>SUMIFS('[2]05'!$G$25:$G$41,'[2]05'!$D$25:$D$41,"Устройства",'[2]05'!$F$25:$F$41,"продажа",'[2]05'!$M$25:$M$41,"ОК",'[2]01'!$A$25:$A$41,'[2]Продажи (beta)'!A195)</f>
        <v>0</v>
      </c>
      <c r="D200" s="52">
        <f>SUMIFS('[2]05'!$K$25:$K$41,'[2]05'!$D$25:$D$41,"Услуги",'[2]05'!$F$25:$F$41,"продажа",'[2]05'!$M$25:$M$41,"ОК",'[2]01'!$A$25:$A$41,'[2]Продажи (beta)'!$A195)</f>
        <v>0</v>
      </c>
      <c r="E200" s="52">
        <f>SUMIFS('[2]05'!$K$25:$K$41,'[2]05'!$D$25:$D$41,"Аксессуары",'[2]05'!$F$25:$F$41,"продажа",'[2]05'!$M$25:$M$41,"ОК",'[2]01'!$A$25:$A$41,'[2]Продажи (beta)'!$A195)</f>
        <v>0</v>
      </c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1" t="s">
        <v>18</v>
      </c>
      <c r="B201" s="22">
        <f>SUMIFS('[2]06'!$G$25:$G$41,'[2]06'!$D$25:$D$41,"Сим-карты",'[2]06'!$F$25:$F$41,"продажа",'[2]06'!$M$25:$M$41,"ОК",'[2]01'!$A$25:$A$41,'[2]Продажи (beta)'!A195)</f>
        <v>0</v>
      </c>
      <c r="C201" s="22">
        <f>SUMIFS('[2]06'!$G$25:$G$41,'[2]06'!$D$25:$D$41,"Устройства",'[2]06'!$F$25:$F$41,"продажа",'[2]06'!$M$25:$M$41,"ОК",'[2]01'!$A$25:$A$41,'[2]Продажи (beta)'!A195)</f>
        <v>0</v>
      </c>
      <c r="D201" s="52">
        <f>SUMIFS('[2]06'!$K$25:$K$41,'[2]06'!$D$25:$D$41,"Услуги",'[2]06'!$F$25:$F$41,"продажа",'[2]06'!$M$25:$M$41,"ОК",'[2]01'!$A$25:$A$41,'[2]Продажи (beta)'!$A195)</f>
        <v>0</v>
      </c>
      <c r="E201" s="52">
        <f>SUMIFS('[2]06'!$K$25:$K$41,'[2]06'!$D$25:$D$41,"Аксессуары",'[2]06'!$F$25:$F$41,"продажа",'[2]06'!$M$25:$M$41,"ОК",'[2]01'!$A$25:$A$41,'[2]Продажи (beta)'!$A195)</f>
        <v>0</v>
      </c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1" t="s">
        <v>19</v>
      </c>
      <c r="B202" s="22">
        <f>SUMIFS('[2]07'!$G$25:$G$41,'[2]07'!$D$25:$D$41,"Сим-карты",'[2]07'!$F$25:$F$41,"продажа",'[2]07'!$M$25:$M$41,"ОК",'[2]01'!$A$25:$A$41,'[2]Продажи (beta)'!A195)</f>
        <v>0</v>
      </c>
      <c r="C202" s="22">
        <f>SUMIFS('[2]07'!$G$25:$G$41,'[2]07'!$D$25:$D$41,"Устройства",'[2]07'!$F$25:$F$41,"продажа",'[2]07'!$M$25:$M$41,"ОК",'[2]01'!$A$25:$A$41,'[2]Продажи (beta)'!A195)</f>
        <v>0</v>
      </c>
      <c r="D202" s="52">
        <f>SUMIFS('[2]07'!$K$25:$K$41,'[2]07'!$D$25:$D$41,"Услуги",'[2]07'!$F$25:$F$41,"продажа",'[2]07'!$M$25:$M$41,"ОК",'[2]01'!$A$25:$A$41,'[2]Продажи (beta)'!$A195)</f>
        <v>0</v>
      </c>
      <c r="E202" s="52">
        <f>SUMIFS('[2]07'!$K$25:$K$41,'[2]07'!$D$25:$D$41,"Аксессуары",'[2]07'!$F$25:$F$41,"продажа",'[2]07'!$M$25:$M$41,"ОК",'[2]01'!$A$25:$A$41,'[2]Продажи (beta)'!$A195)</f>
        <v>0</v>
      </c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1" t="s">
        <v>20</v>
      </c>
      <c r="B203" s="22">
        <f>SUMIFS('[2]08'!$G$25:$G$41,'[2]08'!$D$25:$D$41,"Сим-карты",'[2]08'!$F$25:$F$41,"продажа",'[2]08'!$M$25:$M$41,"ОК",'[2]01'!$A$25:$A$41,'[2]Продажи (beta)'!A195)</f>
        <v>0</v>
      </c>
      <c r="C203" s="22">
        <f>SUMIFS('[2]08'!$G$25:$G$41,'[2]08'!$D$25:$D$41,"Устройства",'[2]08'!$F$25:$F$41,"продажа",'[2]08'!$M$25:$M$41,"ОК",'[2]01'!$A$25:$A$41,'[2]Продажи (beta)'!A195)</f>
        <v>0</v>
      </c>
      <c r="D203" s="52">
        <f>SUMIFS('[2]08'!$K$25:$K$41,'[2]08'!$D$25:$D$41,"Услуги",'[2]08'!$F$25:$F$41,"продажа",'[2]08'!$M$25:$M$41,"ОК",'[2]01'!$A$25:$A$41,'[2]Продажи (beta)'!$A195)</f>
        <v>0</v>
      </c>
      <c r="E203" s="52">
        <f>SUMIFS('[2]08'!$K$25:$K$41,'[2]08'!$D$25:$D$41,"Аксессуары",'[2]08'!$F$25:$F$41,"продажа",'[2]08'!$M$25:$M$41,"ОК",'[2]01'!$A$25:$A$41,'[2]Продажи (beta)'!$A195)</f>
        <v>0</v>
      </c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1" t="s">
        <v>21</v>
      </c>
      <c r="B204" s="22">
        <f>SUMIFS('[2]09'!$G$25:$G$41,'[2]09'!$D$25:$D$41,"Сим-карты",'[2]09'!$F$25:$F$41,"продажа",'[2]09'!$M$25:$M$41,"ОК",'[2]01'!$A$25:$A$41,'[2]Продажи (beta)'!A195)</f>
        <v>0</v>
      </c>
      <c r="C204" s="22">
        <f>SUMIFS('[2]09'!$G$25:$G$41,'[2]09'!$D$25:$D$41,"Устройства",'[2]09'!$F$25:$F$41,"продажа",'[2]09'!$M$25:$M$41,"ОК",'[2]01'!$A$25:$A$41,'[2]Продажи (beta)'!A195)</f>
        <v>0</v>
      </c>
      <c r="D204" s="52">
        <f>SUMIFS('[2]09'!$K$25:$K$41,'[2]09'!$D$25:$D$41,"Услуги",'[2]09'!$F$25:$F$41,"продажа",'[2]09'!$M$25:$M$41,"ОК",'[2]01'!$A$25:$A$41,'[2]Продажи (beta)'!$A195)</f>
        <v>0</v>
      </c>
      <c r="E204" s="52">
        <f>SUMIFS('[2]09'!$K$25:$K$41,'[2]09'!$D$25:$D$41,"Аксессуары",'[2]09'!$F$25:$F$41,"продажа",'[2]09'!$M$25:$M$41,"ОК",'[2]01'!$A$25:$A$41,'[2]Продажи (beta)'!$A195)</f>
        <v>0</v>
      </c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1" t="s">
        <v>22</v>
      </c>
      <c r="B205" s="22">
        <f>SUMIFS('[2]10'!$G$25:$G$41,'[2]10'!$D$25:$D$41,"Сим-карты",'[2]10'!$F$25:$F$41,"продажа",'[2]10'!$M$25:$M$41,"ОК",'[2]01'!$A$25:$A$41,'[2]Продажи (beta)'!A195)</f>
        <v>0</v>
      </c>
      <c r="C205" s="22">
        <f>SUMIFS('[2]10'!$G$25:$G$41,'[2]10'!$D$25:$D$41,"Устройства",'[2]10'!$F$25:$F$41,"продажа",'[2]10'!$M$25:$M$41,"ОК",'[2]01'!$A$25:$A$41,'[2]Продажи (beta)'!A195)</f>
        <v>0</v>
      </c>
      <c r="D205" s="52">
        <f>SUMIFS('[2]10'!$K$25:$K$41,'[2]10'!$D$25:$D$41,"Услуги",'[2]10'!$F$25:$F$41,"продажа",'[2]10'!$M$25:$M$41,"ОК",'[2]01'!$A$25:$A$41,'[2]Продажи (beta)'!$A195)</f>
        <v>0</v>
      </c>
      <c r="E205" s="52">
        <f>SUMIFS('[2]10'!$K$25:$K$41,'[2]10'!$D$25:$D$41,"Аксессуары",'[2]10'!$F$25:$F$41,"продажа",'[2]10'!$M$25:$M$41,"ОК",'[2]01'!$A$25:$A$41,'[2]Продажи (beta)'!$A195)</f>
        <v>0</v>
      </c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1" t="s">
        <v>23</v>
      </c>
      <c r="B206" s="22">
        <f>SUMIFS('[2]11'!$G$25:$G$41,'[2]11'!$D$25:$D$41,"Сим-карты",'[2]11'!$F$25:$F$41,"продажа",'[2]11'!$M$25:$M$41,"ОК",'[2]01'!$A$25:$A$41,'[2]Продажи (beta)'!A195)</f>
        <v>0</v>
      </c>
      <c r="C206" s="22">
        <f>SUMIFS('[2]11'!$G$25:$G$41,'[2]11'!$D$25:$D$41,"Устройства",'[2]11'!$F$25:$F$41,"продажа",'[2]11'!$M$25:$M$41,"ОК",'[2]01'!$A$25:$A$41,'[2]Продажи (beta)'!A195)</f>
        <v>0</v>
      </c>
      <c r="D206" s="52">
        <f>SUMIFS('[2]11'!$K$25:$K$41,'[2]11'!$D$25:$D$41,"Услуги",'[2]11'!$F$25:$F$41,"продажа",'[2]11'!$M$25:$M$41,"ОК",'[2]01'!$A$25:$A$41,'[2]Продажи (beta)'!$A195)</f>
        <v>0</v>
      </c>
      <c r="E206" s="52">
        <f>SUMIFS('[2]11'!$K$25:$K$41,'[2]11'!$D$25:$D$41,"Аксессуары",'[2]11'!$F$25:$F$41,"продажа",'[2]11'!$M$25:$M$41,"ОК",'[2]01'!$A$25:$A$41,'[2]Продажи (beta)'!$A195)</f>
        <v>0</v>
      </c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1" t="s">
        <v>24</v>
      </c>
      <c r="B207" s="22">
        <f>SUMIFS('[2]12'!$G$25:$G$41,'[2]12'!$D$25:$D$41,"Сим-карты",'[2]12'!$F$25:$F$41,"продажа",'[2]12'!$M$25:$M$41,"ОК",'[2]01'!$A$25:$A$41,'[2]Продажи (beta)'!A195)</f>
        <v>0</v>
      </c>
      <c r="C207" s="22">
        <f>SUMIFS('[2]12'!$G$25:$G$41,'[2]12'!$D$25:$D$41,"Устройства",'[2]12'!$F$25:$F$41,"продажа",'[2]12'!$M$25:$M$41,"ОК",'[2]01'!$A$25:$A$41,'[2]Продажи (beta)'!A195)</f>
        <v>0</v>
      </c>
      <c r="D207" s="52">
        <f>SUMIFS('[2]12'!$K$25:$K$41,'[2]12'!$D$25:$D$41,"Услуги",'[2]12'!$F$25:$F$41,"продажа",'[2]12'!$M$25:$M$41,"ОК",'[2]01'!$A$25:$A$41,'[2]Продажи (beta)'!$A195)</f>
        <v>0</v>
      </c>
      <c r="E207" s="52">
        <f>SUMIFS('[2]12'!$K$25:$K$41,'[2]12'!$D$25:$D$41,"Аксессуары",'[2]12'!$F$25:$F$41,"продажа",'[2]12'!$M$25:$M$41,"ОК",'[2]01'!$A$25:$A$41,'[2]Продажи (beta)'!$A195)</f>
        <v>0</v>
      </c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1" t="s">
        <v>25</v>
      </c>
      <c r="B208" s="22">
        <f>SUMIFS('[2]13'!$G$25:$G$41,'[2]13'!$D$25:$D$41,"Сим-карты",'[2]13'!$F$25:$F$41,"продажа",'[2]13'!$M$25:$M$41,"ОК",'[2]01'!$A$25:$A$41,'[2]Продажи (beta)'!A195)</f>
        <v>0</v>
      </c>
      <c r="C208" s="22">
        <f>SUMIFS('[2]13'!$G$25:$G$41,'[2]13'!$D$25:$D$41,"Устройства",'[2]13'!$F$25:$F$41,"продажа",'[2]13'!$M$25:$M$41,"ОК",'[2]01'!$A$25:$A$41,'[2]Продажи (beta)'!A195)</f>
        <v>0</v>
      </c>
      <c r="D208" s="52">
        <f>SUMIFS('[2]13'!$K$25:$K$41,'[2]13'!$D$25:$D$41,"Услуги",'[2]13'!$F$25:$F$41,"продажа",'[2]13'!$M$25:$M$41,"ОК",'[2]01'!$A$25:$A$41,'[2]Продажи (beta)'!$A195)</f>
        <v>0</v>
      </c>
      <c r="E208" s="52">
        <f>SUMIFS('[2]13'!$K$25:$K$41,'[2]13'!$D$25:$D$41,"Аксессуары",'[2]13'!$F$25:$F$41,"продажа",'[2]13'!$M$25:$M$41,"ОК",'[2]01'!$A$25:$A$41,'[2]Продажи (beta)'!$A195)</f>
        <v>0</v>
      </c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1" t="s">
        <v>26</v>
      </c>
      <c r="B209" s="22">
        <f>SUMIFS('[2]14'!$G$25:$G$41,'[2]14'!$D$25:$D$41,"Сим-карты",'[2]14'!$F$25:$F$41,"продажа",'[2]14'!$M$25:$M$41,"ОК",'[2]01'!$A$25:$A$41,'[2]Продажи (beta)'!A195)</f>
        <v>0</v>
      </c>
      <c r="C209" s="22">
        <f>SUMIFS('[2]14'!$G$25:$G$41,'[2]14'!$D$25:$D$41,"Устройства",'[2]14'!$F$25:$F$41,"продажа",'[2]14'!$M$25:$M$41,"ОК",'[2]01'!$A$25:$A$41,'[2]Продажи (beta)'!A195)</f>
        <v>0</v>
      </c>
      <c r="D209" s="52">
        <f>SUMIFS('[2]14'!$K$25:$K$41,'[2]14'!$D$25:$D$41,"Услуги",'[2]14'!$F$25:$F$41,"продажа",'[2]14'!$M$25:$M$41,"ОК",'[2]01'!$A$25:$A$41,'[2]Продажи (beta)'!$A195)</f>
        <v>0</v>
      </c>
      <c r="E209" s="52">
        <f>SUMIFS('[2]14'!$K$25:$K$41,'[2]14'!$D$25:$D$41,"Аксессуары",'[2]14'!$F$25:$F$41,"продажа",'[2]14'!$M$25:$M$41,"ОК",'[2]01'!$A$25:$A$41,'[2]Продажи (beta)'!$A195)</f>
        <v>0</v>
      </c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1" t="s">
        <v>27</v>
      </c>
      <c r="B210" s="22">
        <f>SUMIFS('[2]15'!$G$25:$G$41,'[2]15'!$D$25:$D$41,"Сим-карты",'[2]15'!$F$25:$F$41,"продажа",'[2]15'!$M$25:$M$41,"ОК",'[2]01'!$A$25:$A$41,'[2]Продажи (beta)'!A195)</f>
        <v>0</v>
      </c>
      <c r="C210" s="22">
        <f>SUMIFS('[2]15'!$G$25:$G$41,'[2]15'!$D$25:$D$41,"Устройства",'[2]15'!$F$25:$F$41,"продажа",'[2]15'!$M$25:$M$41,"ОК",'[2]01'!$A$25:$A$41,'[2]Продажи (beta)'!A195)</f>
        <v>0</v>
      </c>
      <c r="D210" s="52">
        <f>SUMIFS('[2]15'!$K$25:$K$41,'[2]15'!$D$25:$D$41,"Услуги",'[2]15'!$F$25:$F$41,"продажа",'[2]15'!$M$25:$M$41,"ОК",'[2]01'!$A$25:$A$41,'[2]Продажи (beta)'!$A195)</f>
        <v>0</v>
      </c>
      <c r="E210" s="52">
        <f>SUMIFS('[2]15'!$K$25:$K$41,'[2]15'!$D$25:$D$41,"Аксессуары",'[2]15'!$F$25:$F$41,"продажа",'[2]15'!$M$25:$M$41,"ОК",'[2]01'!$A$25:$A$41,'[2]Продажи (beta)'!$A195)</f>
        <v>0</v>
      </c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1" t="s">
        <v>28</v>
      </c>
      <c r="B211" s="22">
        <f>SUMIFS('[2]16'!$G$25:$G$41,'[2]16'!$D$25:$D$41,"Сим-карты",'[2]16'!$F$25:$F$41,"продажа",'[2]16'!$M$25:$M$41,"ОК",'[2]01'!$A$25:$A$41,'[2]Продажи (beta)'!A195)</f>
        <v>0</v>
      </c>
      <c r="C211" s="22">
        <f>SUMIFS('[2]16'!$G$25:$G$41,'[2]16'!$D$25:$D$41,"Устройства",'[2]16'!$F$25:$F$41,"продажа",'[2]16'!$M$25:$M$41,"ОК",'[2]01'!$A$25:$A$41,'[2]Продажи (beta)'!A195)</f>
        <v>0</v>
      </c>
      <c r="D211" s="52">
        <f>SUMIFS('[2]16'!$K$25:$K$41,'[2]16'!$D$25:$D$41,"Услуги",'[2]16'!$F$25:$F$41,"продажа",'[2]16'!$M$25:$M$41,"ОК",'[2]01'!$A$25:$A$41,'[2]Продажи (beta)'!$A195)</f>
        <v>0</v>
      </c>
      <c r="E211" s="52">
        <f>SUMIFS('[2]16'!$K$25:$K$41,'[2]16'!$D$25:$D$41,"Аксессуары",'[2]16'!$F$25:$F$41,"продажа",'[2]16'!$M$25:$M$41,"ОК",'[2]01'!$A$25:$A$41,'[2]Продажи (beta)'!$A195)</f>
        <v>0</v>
      </c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1" t="s">
        <v>29</v>
      </c>
      <c r="B212" s="22">
        <f>SUMIFS('[2]17'!$G$25:$G$41,'[2]17'!$D$25:$D$41,"Сим-карты",'[2]17'!$F$25:$F$41,"продажа",'[2]17'!$M$25:$M$41,"ОК",'[2]01'!$A$25:$A$41,'[2]Продажи (beta)'!A195)</f>
        <v>0</v>
      </c>
      <c r="C212" s="22">
        <f>SUMIFS('[2]17'!$G$25:$G$41,'[2]17'!$D$25:$D$41,"Устройства",'[2]17'!$F$25:$F$41,"продажа",'[2]17'!$M$25:$M$41,"ОК",'[2]01'!$A$25:$A$41,'[2]Продажи (beta)'!A195)</f>
        <v>0</v>
      </c>
      <c r="D212" s="52">
        <f>SUMIFS('[2]17'!$K$25:$K$41,'[2]17'!$D$25:$D$41,"Услуги",'[2]17'!$F$25:$F$41,"продажа",'[2]17'!$M$25:$M$41,"ОК",'[2]01'!$A$25:$A$41,'[2]Продажи (beta)'!$A195)</f>
        <v>0</v>
      </c>
      <c r="E212" s="52">
        <f>SUMIFS('[2]17'!$K$25:$K$41,'[2]17'!$D$25:$D$41,"Аксессуары",'[2]17'!$F$25:$F$41,"продажа",'[2]17'!$M$25:$M$41,"ОК",'[2]01'!$A$25:$A$41,'[2]Продажи (beta)'!$A195)</f>
        <v>0</v>
      </c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1" t="s">
        <v>30</v>
      </c>
      <c r="B213" s="22">
        <f>SUMIFS('[2]18'!$G$25:$G$41,'[2]18'!$D$25:$D$41,"Сим-карты",'[2]18'!$F$25:$F$41,"продажа",'[2]18'!$M$25:$M$41,"ОК",'[2]01'!$A$25:$A$41,'[2]Продажи (beta)'!A195)</f>
        <v>0</v>
      </c>
      <c r="C213" s="22">
        <f>SUMIFS('[2]18'!$G$25:$G$41,'[2]18'!$D$25:$D$41,"Устройства",'[2]18'!$F$25:$F$41,"продажа",'[2]18'!$M$25:$M$41,"ОК",'[2]01'!$A$25:$A$41,'[2]Продажи (beta)'!A195)</f>
        <v>0</v>
      </c>
      <c r="D213" s="52">
        <f>SUMIFS('[2]18'!$K$25:$K$41,'[2]18'!$D$25:$D$41,"Услуги",'[2]18'!$F$25:$F$41,"продажа",'[2]18'!$M$25:$M$41,"ОК",'[2]01'!$A$25:$A$41,'[2]Продажи (beta)'!$A195)</f>
        <v>0</v>
      </c>
      <c r="E213" s="52">
        <f>SUMIFS('[2]18'!$K$25:$K$41,'[2]18'!$D$25:$D$41,"Аксессуары",'[2]18'!$F$25:$F$41,"продажа",'[2]18'!$M$25:$M$41,"ОК",'[2]01'!$A$25:$A$41,'[2]Продажи (beta)'!$A195)</f>
        <v>0</v>
      </c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1" t="s">
        <v>31</v>
      </c>
      <c r="B214" s="22">
        <f>SUMIFS('[2]19'!$G$25:$G$41,'[2]19'!$D$25:$D$41,"Сим-карты",'[2]19'!$F$25:$F$41,"продажа",'[2]19'!$M$25:$M$41,"ОК",'[2]01'!$A$25:$A$41,'[2]Продажи (beta)'!A195)</f>
        <v>0</v>
      </c>
      <c r="C214" s="22">
        <f>SUMIFS('[2]19'!$G$25:$G$41,'[2]19'!$D$25:$D$41,"Устройства",'[2]19'!$F$25:$F$41,"продажа",'[2]19'!$M$25:$M$41,"ОК",'[2]01'!$A$25:$A$41,'[2]Продажи (beta)'!A195)</f>
        <v>0</v>
      </c>
      <c r="D214" s="52">
        <f>SUMIFS('[2]19'!$K$25:$K$41,'[2]19'!$D$25:$D$41,"Услуги",'[2]19'!$F$25:$F$41,"продажа",'[2]19'!$M$25:$M$41,"ОК",'[2]01'!$A$25:$A$41,'[2]Продажи (beta)'!$A195)</f>
        <v>0</v>
      </c>
      <c r="E214" s="52">
        <f>SUMIFS('[2]19'!$K$25:$K$41,'[2]19'!$D$25:$D$41,"Аксессуары",'[2]19'!$F$25:$F$41,"продажа",'[2]19'!$M$25:$M$41,"ОК",'[2]01'!$A$25:$A$41,'[2]Продажи (beta)'!$A195)</f>
        <v>0</v>
      </c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1" t="s">
        <v>32</v>
      </c>
      <c r="B215" s="22">
        <f>SUMIFS('[2]20'!$G$25:$G$41,'[2]20'!$D$25:$D$41,"Сим-карты",'[2]20'!$F$25:$F$41,"продажа",'[2]20'!$M$25:$M$41,"ОК",'[2]01'!$A$25:$A$41,'[2]Продажи (beta)'!A195)</f>
        <v>0</v>
      </c>
      <c r="C215" s="22">
        <f>SUMIFS('[2]20'!$G$25:$G$41,'[2]20'!$D$25:$D$41,"Устройства",'[2]20'!$F$25:$F$41,"продажа",'[2]20'!$M$25:$M$41,"ОК",'[2]01'!$A$25:$A$41,'[2]Продажи (beta)'!A195)</f>
        <v>0</v>
      </c>
      <c r="D215" s="52">
        <f>SUMIFS('[2]20'!$K$25:$K$41,'[2]20'!$D$25:$D$41,"Услуги",'[2]20'!$F$25:$F$41,"продажа",'[2]20'!$M$25:$M$41,"ОК",'[2]01'!$A$25:$A$41,'[2]Продажи (beta)'!$A195)</f>
        <v>0</v>
      </c>
      <c r="E215" s="52">
        <f>SUMIFS('[2]20'!$K$25:$K$41,'[2]20'!$D$25:$D$41,"Аксессуары",'[2]20'!$F$25:$F$41,"продажа",'[2]20'!$M$25:$M$41,"ОК",'[2]01'!$A$25:$A$41,'[2]Продажи (beta)'!$A195)</f>
        <v>0</v>
      </c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1" t="s">
        <v>33</v>
      </c>
      <c r="B216" s="22">
        <f>SUMIFS('[2]21'!$G$25:$G$41,'[2]21'!$D$25:$D$41,"Сим-карты",'[2]21'!$F$25:$F$41,"продажа",'[2]21'!$M$25:$M$41,"ОК",'[2]01'!$A$25:$A$41,'[2]Продажи (beta)'!A195)</f>
        <v>0</v>
      </c>
      <c r="C216" s="22">
        <f>SUMIFS('[2]21'!$G$25:$G$41,'[2]21'!$D$25:$D$41,"Устройства",'[2]21'!$F$25:$F$41,"продажа",'[2]21'!$M$25:$M$41,"ОК",'[2]01'!$A$25:$A$41,'[2]Продажи (beta)'!A195)</f>
        <v>0</v>
      </c>
      <c r="D216" s="52">
        <f>SUMIFS('[2]21'!$K$25:$K$41,'[2]21'!$D$25:$D$41,"Услуги",'[2]21'!$F$25:$F$41,"продажа",'[2]21'!$M$25:$M$41,"ОК",'[2]01'!$A$25:$A$41,'[2]Продажи (beta)'!$A195)</f>
        <v>0</v>
      </c>
      <c r="E216" s="52">
        <f>SUMIFS('[2]21'!$K$25:$K$41,'[2]21'!$D$25:$D$41,"Аксессуары",'[2]21'!$F$25:$F$41,"продажа",'[2]21'!$M$25:$M$41,"ОК",'[2]01'!$A$25:$A$41,'[2]Продажи (beta)'!$A195)</f>
        <v>0</v>
      </c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1" t="s">
        <v>34</v>
      </c>
      <c r="B217" s="22">
        <f>SUMIFS('[2]22'!$G$25:$G$41,'[2]22'!$D$25:$D$41,"Сим-карты",'[2]22'!$F$25:$F$41,"продажа",'[2]22'!$M$25:$M$41,"ОК",'[2]01'!$A$25:$A$41,'[2]Продажи (beta)'!A195)</f>
        <v>0</v>
      </c>
      <c r="C217" s="22">
        <f>SUMIFS('[2]22'!$G$25:$G$41,'[2]22'!$D$25:$D$41,"Устройства",'[2]22'!$F$25:$F$41,"продажа",'[2]22'!$M$25:$M$41,"ОК",'[2]01'!$A$25:$A$41,'[2]Продажи (beta)'!A195)</f>
        <v>0</v>
      </c>
      <c r="D217" s="52">
        <f>SUMIFS('[2]22'!$K$25:$K$41,'[2]22'!$D$25:$D$41,"Услуги",'[2]22'!$F$25:$F$41,"продажа",'[2]22'!$M$25:$M$41,"ОК",'[2]01'!$A$25:$A$41,'[2]Продажи (beta)'!$A195)</f>
        <v>0</v>
      </c>
      <c r="E217" s="52">
        <f>SUMIFS('[2]22'!$K$25:$K$41,'[2]22'!$D$25:$D$41,"Аксессуары",'[2]22'!$F$25:$F$41,"продажа",'[2]22'!$M$25:$M$41,"ОК",'[2]01'!$A$25:$A$41,'[2]Продажи (beta)'!$A195)</f>
        <v>0</v>
      </c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1" t="s">
        <v>35</v>
      </c>
      <c r="B218" s="22">
        <f>SUMIFS('[2]23'!$G$25:$G$41,'[2]23'!$D$25:$D$41,"Сим-карты",'[2]23'!$F$25:$F$41,"продажа",'[2]23'!$M$25:$M$41,"ОК",'[2]01'!$A$25:$A$41,'[2]Продажи (beta)'!A195)</f>
        <v>0</v>
      </c>
      <c r="C218" s="22">
        <f>SUMIFS('[2]23'!$G$25:$G$41,'[2]23'!$D$25:$D$41,"Устройства",'[2]23'!$F$25:$F$41,"продажа",'[2]23'!$M$25:$M$41,"ОК",'[2]01'!$A$25:$A$41,'[2]Продажи (beta)'!A195)</f>
        <v>0</v>
      </c>
      <c r="D218" s="52">
        <f>SUMIFS('[2]23'!$K$25:$K$41,'[2]23'!$D$25:$D$41,"Услуги",'[2]23'!$F$25:$F$41,"продажа",'[2]23'!$M$25:$M$41,"ОК",'[2]01'!$A$25:$A$41,'[2]Продажи (beta)'!$A195)</f>
        <v>0</v>
      </c>
      <c r="E218" s="52">
        <f>SUMIFS('[2]23'!$K$25:$K$41,'[2]23'!$D$25:$D$41,"Аксессуары",'[2]23'!$F$25:$F$41,"продажа",'[2]23'!$M$25:$M$41,"ОК",'[2]01'!$A$25:$A$41,'[2]Продажи (beta)'!$A195)</f>
        <v>0</v>
      </c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1" t="s">
        <v>36</v>
      </c>
      <c r="B219" s="22">
        <f>SUMIFS('[2]24'!$G$25:$G$41,'[2]24'!$D$25:$D$41,"Сим-карты",'[2]24'!$F$25:$F$41,"продажа",'[2]24'!$M$25:$M$41,"ОК",'[2]01'!$A$25:$A$41,'[2]Продажи (beta)'!A195)</f>
        <v>0</v>
      </c>
      <c r="C219" s="22">
        <f>SUMIFS('[2]24'!$G$25:$G$41,'[2]24'!$D$25:$D$41,"Устройства",'[2]24'!$F$25:$F$41,"продажа",'[2]24'!$M$25:$M$41,"ОК",'[2]01'!$A$25:$A$41,'[2]Продажи (beta)'!A195)</f>
        <v>0</v>
      </c>
      <c r="D219" s="52">
        <f>SUMIFS('[2]24'!$K$25:$K$41,'[2]24'!$D$25:$D$41,"Услуги",'[2]24'!$F$25:$F$41,"продажа",'[2]24'!$M$25:$M$41,"ОК",'[2]01'!$A$25:$A$41,'[2]Продажи (beta)'!$A195)</f>
        <v>0</v>
      </c>
      <c r="E219" s="52">
        <f>SUMIFS('[2]24'!$K$25:$K$41,'[2]24'!$D$25:$D$41,"Аксессуары",'[2]24'!$F$25:$F$41,"продажа",'[2]24'!$M$25:$M$41,"ОК",'[2]01'!$A$25:$A$41,'[2]Продажи (beta)'!$A195)</f>
        <v>0</v>
      </c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1" t="s">
        <v>37</v>
      </c>
      <c r="B220" s="22">
        <f>SUMIFS('[2]25'!$G$25:$G$41,'[2]25'!$D$25:$D$41,"Сим-карты",'[2]25'!$F$25:$F$41,"продажа",'[2]25'!$M$25:$M$41,"ОК",'[2]01'!$A$25:$A$41,'[2]Продажи (beta)'!A195)</f>
        <v>0</v>
      </c>
      <c r="C220" s="22">
        <f>SUMIFS('[2]25'!$G$25:$G$41,'[2]25'!$D$25:$D$41,"Устройства",'[2]25'!$F$25:$F$41,"продажа",'[2]25'!$M$25:$M$41,"ОК",'[2]01'!$A$25:$A$41,'[2]Продажи (beta)'!A195)</f>
        <v>0</v>
      </c>
      <c r="D220" s="52">
        <f>SUMIFS('[2]25'!$K$25:$K$41,'[2]25'!$D$25:$D$41,"Услуги",'[2]25'!$F$25:$F$41,"продажа",'[2]25'!$M$25:$M$41,"ОК",'[2]01'!$A$25:$A$41,'[2]Продажи (beta)'!$A195)</f>
        <v>0</v>
      </c>
      <c r="E220" s="52">
        <f>SUMIFS('[2]25'!$K$25:$K$41,'[2]25'!$D$25:$D$41,"Аксессуары",'[2]25'!$F$25:$F$41,"продажа",'[2]25'!$M$25:$M$41,"ОК",'[2]01'!$A$25:$A$41,'[2]Продажи (beta)'!$A195)</f>
        <v>0</v>
      </c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1" t="s">
        <v>38</v>
      </c>
      <c r="B221" s="22">
        <f>SUMIFS('[2]26'!$G$25:$G$41,'[2]26'!$D$25:$D$41,"Сим-карты",'[2]26'!$F$25:$F$41,"продажа",'[2]26'!$M$25:$M$41,"ОК",'[2]01'!$A$25:$A$41,'[2]Продажи (beta)'!A195)</f>
        <v>0</v>
      </c>
      <c r="C221" s="22">
        <f>SUMIFS('[2]26'!$G$25:$G$41,'[2]26'!$D$25:$D$41,"Устройства",'[2]26'!$F$25:$F$41,"продажа",'[2]26'!$M$25:$M$41,"ОК",'[2]01'!$A$25:$A$41,'[2]Продажи (beta)'!A195)</f>
        <v>0</v>
      </c>
      <c r="D221" s="52">
        <f>SUMIFS('[2]26'!$K$25:$K$41,'[2]26'!$D$25:$D$41,"Услуги",'[2]26'!$F$25:$F$41,"продажа",'[2]26'!$M$25:$M$41,"ОК",'[2]01'!$A$25:$A$41,'[2]Продажи (beta)'!$A195)</f>
        <v>0</v>
      </c>
      <c r="E221" s="52">
        <f>SUMIFS('[2]26'!$K$25:$K$41,'[2]26'!$D$25:$D$41,"Аксессуары",'[2]26'!$F$25:$F$41,"продажа",'[2]26'!$M$25:$M$41,"ОК",'[2]01'!$A$25:$A$41,'[2]Продажи (beta)'!$A195)</f>
        <v>0</v>
      </c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1" t="s">
        <v>39</v>
      </c>
      <c r="B222" s="22">
        <f>SUMIFS('[2]27'!$G$25:$G$41,'[2]27'!$D$25:$D$41,"Сим-карты",'[2]27'!$F$25:$F$41,"продажа",'[2]27'!$M$25:$M$41,"ОК",'[2]01'!$A$25:$A$41,'[2]Продажи (beta)'!A195)</f>
        <v>0</v>
      </c>
      <c r="C222" s="22">
        <f>SUMIFS('[2]27'!$G$25:$G$41,'[2]27'!$D$25:$D$41,"Устройства",'[2]27'!$F$25:$F$41,"продажа",'[2]27'!$M$25:$M$41,"ОК",'[2]01'!$A$25:$A$41,'[2]Продажи (beta)'!A195)</f>
        <v>0</v>
      </c>
      <c r="D222" s="52">
        <f>SUMIFS('[2]27'!$K$25:$K$41,'[2]27'!$D$25:$D$41,"Услуги",'[2]27'!$F$25:$F$41,"продажа",'[2]27'!$M$25:$M$41,"ОК",'[2]01'!$A$25:$A$41,'[2]Продажи (beta)'!$A195)</f>
        <v>0</v>
      </c>
      <c r="E222" s="52">
        <f>SUMIFS('[2]27'!$K$25:$K$41,'[2]27'!$D$25:$D$41,"Аксессуары",'[2]27'!$F$25:$F$41,"продажа",'[2]27'!$M$25:$M$41,"ОК",'[2]01'!$A$25:$A$41,'[2]Продажи (beta)'!$A195)</f>
        <v>0</v>
      </c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1" t="s">
        <v>40</v>
      </c>
      <c r="B223" s="22">
        <f>SUMIFS('[2]28'!$G$25:$G$41,'[2]28'!$D$25:$D$41,"Сим-карты",'[2]28'!$F$25:$F$41,"продажа",'[2]28'!$M$25:$M$41,"ОК",'[2]01'!$A$25:$A$41,'[2]Продажи (beta)'!A195)</f>
        <v>0</v>
      </c>
      <c r="C223" s="22">
        <f>SUMIFS('[2]28'!$G$25:$G$41,'[2]28'!$D$25:$D$41,"Устройства",'[2]28'!$F$25:$F$41,"продажа",'[2]28'!$M$25:$M$41,"ОК",'[2]01'!$A$25:$A$41,'[2]Продажи (beta)'!A195)</f>
        <v>0</v>
      </c>
      <c r="D223" s="52">
        <f>SUMIFS('[2]28'!$K$25:$K$41,'[2]28'!$D$25:$D$41,"Услуги",'[2]28'!$F$25:$F$41,"продажа",'[2]28'!$M$25:$M$41,"ОК",'[2]01'!$A$25:$A$41,'[2]Продажи (beta)'!$A195)</f>
        <v>0</v>
      </c>
      <c r="E223" s="52">
        <f>SUMIFS('[2]28'!$K$25:$K$41,'[2]28'!$D$25:$D$41,"Аксессуары",'[2]28'!$F$25:$F$41,"продажа",'[2]28'!$M$25:$M$41,"ОК",'[2]01'!$A$25:$A$41,'[2]Продажи (beta)'!$A195)</f>
        <v>0</v>
      </c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1" t="s">
        <v>41</v>
      </c>
      <c r="B224" s="22">
        <f>SUMIFS('[2]29'!$G$25:$G$41,'[2]29'!$D$25:$D$41,"Сим-карты",'[2]29'!$F$25:$F$41,"продажа",'[2]29'!$M$25:$M$41,"ОК",'[2]01'!$A$25:$A$41,'[2]Продажи (beta)'!A195)</f>
        <v>0</v>
      </c>
      <c r="C224" s="22">
        <f>SUMIFS('[2]29'!$G$25:$G$41,'[2]29'!$D$25:$D$41,"Устройства",'[2]29'!$F$25:$F$41,"продажа",'[2]29'!$M$25:$M$41,"ОК",'[2]01'!$A$25:$A$41,'[2]Продажи (beta)'!A195)</f>
        <v>0</v>
      </c>
      <c r="D224" s="52">
        <f>SUMIFS('[2]29'!$K$25:$K$41,'[2]29'!$D$25:$D$41,"Услуги",'[2]29'!$F$25:$F$41,"продажа",'[2]29'!$M$25:$M$41,"ОК",'[2]01'!$A$25:$A$41,'[2]Продажи (beta)'!$A195)</f>
        <v>0</v>
      </c>
      <c r="E224" s="52">
        <f>SUMIFS('[2]29'!$K$25:$K$41,'[2]29'!$D$25:$D$41,"Аксессуары",'[2]29'!$F$25:$F$41,"продажа",'[2]29'!$M$25:$M$41,"ОК",'[2]01'!$A$25:$A$41,'[2]Продажи (beta)'!$A195)</f>
        <v>0</v>
      </c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1" t="s">
        <v>42</v>
      </c>
      <c r="B225" s="22">
        <f>SUMIFS('[2]30'!$G$25:$G$41,'[2]30'!$D$25:$D$41,"Сим-карты",'[2]30'!$F$25:$F$41,"продажа",'[2]30'!$M$25:$M$41,"ОК",'[2]01'!$A$25:$A$41,'[2]Продажи (beta)'!A195)</f>
        <v>0</v>
      </c>
      <c r="C225" s="22">
        <f>SUMIFS('[2]30'!$G$25:$G$41,'[2]30'!$D$25:$D$41,"Устройства",'[2]30'!$F$25:$F$41,"продажа",'[2]30'!$M$25:$M$41,"ОК",'[2]01'!$A$25:$A$41,'[2]Продажи (beta)'!A195)</f>
        <v>0</v>
      </c>
      <c r="D225" s="52">
        <f>SUMIFS('[2]30'!$K$25:$K$41,'[2]30'!$D$25:$D$41,"Услуги",'[2]30'!$F$25:$F$41,"продажа",'[2]30'!$M$25:$M$41,"ОК",'[2]01'!$A$25:$A$41,'[2]Продажи (beta)'!$A195)</f>
        <v>0</v>
      </c>
      <c r="E225" s="52">
        <f>SUMIFS('[2]30'!$K$25:$K$41,'[2]30'!$D$25:$D$41,"Аксессуары",'[2]30'!$F$25:$F$41,"продажа",'[2]30'!$M$25:$M$41,"ОК",'[2]01'!$A$25:$A$41,'[2]Продажи (beta)'!$A195)</f>
        <v>0</v>
      </c>
      <c r="F225" s="62"/>
      <c r="G225" s="62"/>
      <c r="H225" s="62"/>
      <c r="I225" s="62"/>
      <c r="J225" s="62"/>
      <c r="K225" s="62"/>
      <c r="L225" s="62"/>
      <c r="M225" s="62"/>
    </row>
    <row r="226" spans="1:13" ht="15.75" thickBot="1" x14ac:dyDescent="0.3">
      <c r="A226" s="51" t="s">
        <v>43</v>
      </c>
      <c r="B226" s="22">
        <f>SUMIFS('[2]31'!$G$25:$G$41,'[2]31'!$D$25:$D$41,"Сим-карты",'[2]31'!$F$25:$F$41,"продажа",'[2]31'!$M$25:$M$41,"ОК",'[2]01'!$A$25:$A$41,'[2]Продажи (beta)'!A195)</f>
        <v>0</v>
      </c>
      <c r="C226" s="22">
        <f>SUMIFS('[2]31'!$G$25:$G$41,'[2]31'!$D$25:$D$41,"Устройства",'[2]31'!$F$25:$F$41,"продажа",'[2]31'!$M$25:$M$41,"ОК",'[2]01'!$A$25:$A$41,'[2]Продажи (beta)'!A195)</f>
        <v>0</v>
      </c>
      <c r="D226" s="52">
        <f>SUMIFS('[2]31'!$K$25:$K$41,'[2]31'!$D$25:$D$41,"Услуги",'[2]31'!$F$25:$F$41,"продажа",'[2]31'!$M$25:$M$41,"ОК")</f>
        <v>0</v>
      </c>
      <c r="E226" s="52">
        <f>SUMIFS('[2]31'!$K$25:$K$41,'[2]31'!$D$25:$D$41,"Аксессуары",'[2]31'!$F$25:$F$41,"продажа",'[2]31'!$M$25:$M$41,"ОК")</f>
        <v>0</v>
      </c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40" t="s">
        <v>8</v>
      </c>
      <c r="B227" s="53">
        <f>SUM(B196:B226)</f>
        <v>0</v>
      </c>
      <c r="C227" s="54">
        <f>SUM(C196:C226)</f>
        <v>0</v>
      </c>
      <c r="D227" s="55">
        <f>SUM(D196:D226)</f>
        <v>0</v>
      </c>
      <c r="E227" s="56">
        <f>SUM(E196:E226)</f>
        <v>0</v>
      </c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30" t="s">
        <v>11</v>
      </c>
      <c r="B228" s="61">
        <f ca="1">$B$2/$J$2*'[2]График работы'!$AH$23</f>
        <v>0</v>
      </c>
      <c r="C228" s="58">
        <f ca="1">$B$3/$J$2*'[2]График работы'!$AH$23</f>
        <v>0</v>
      </c>
      <c r="D228" s="59">
        <f ca="1">$B$4/$J$2*'[2]График работы'!$AH$23</f>
        <v>0</v>
      </c>
      <c r="E228" s="60">
        <f ca="1">$B$5/$J$2*'[2]График работы'!$AH$23</f>
        <v>0</v>
      </c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30" t="s">
        <v>9</v>
      </c>
      <c r="B229" s="31">
        <f>IF(B227=0,0,B227/B228)</f>
        <v>0</v>
      </c>
      <c r="C229" s="32">
        <f>IF(C227=0,0,C227/C228)</f>
        <v>0</v>
      </c>
      <c r="D229" s="33">
        <f>IF(D227=0,0,D227/D228)</f>
        <v>0</v>
      </c>
      <c r="E229" s="34">
        <f>IF(E227=0,0,E227/E228)</f>
        <v>0</v>
      </c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30" t="s">
        <v>10</v>
      </c>
      <c r="B230" s="42">
        <f ca="1">B227/$I$2*$J$2</f>
        <v>0</v>
      </c>
      <c r="C230" s="42">
        <f ca="1">C227/$I$2*$J$2</f>
        <v>0</v>
      </c>
      <c r="D230" s="46">
        <f ca="1">D227/$I$2*$J$2</f>
        <v>0</v>
      </c>
      <c r="E230" s="45">
        <f ca="1">E227/$I$2*$J$2</f>
        <v>0</v>
      </c>
      <c r="F230" s="62"/>
      <c r="G230" s="62"/>
      <c r="H230" s="62"/>
      <c r="I230" s="62"/>
      <c r="J230" s="62"/>
      <c r="K230" s="62"/>
      <c r="L230" s="62"/>
      <c r="M230" s="62"/>
    </row>
    <row r="231" spans="1:13" ht="15.75" thickBot="1" x14ac:dyDescent="0.3">
      <c r="A231" s="35" t="s">
        <v>12</v>
      </c>
      <c r="B231" s="47">
        <f>IF(B227=0,0,(FORECAST($J$2,B196:B226,$A196:$A226)))</f>
        <v>0</v>
      </c>
      <c r="C231" s="48">
        <f>IF(C227=0,0,(FORECAST($J$2,C196:C226,$A196:$A226)))</f>
        <v>0</v>
      </c>
      <c r="D231" s="49">
        <f>IF(D227=0,0,(FORECAST($J$2,D196:D226,$A196:$A226)))</f>
        <v>0</v>
      </c>
      <c r="E231" s="50">
        <f>IF(E227=0,0,(FORECAST($J$2,E196:E226,$A196:$A226)))</f>
        <v>0</v>
      </c>
      <c r="F231" s="62"/>
      <c r="G231" s="62"/>
      <c r="H231" s="62"/>
      <c r="I231" s="62"/>
      <c r="J231" s="62"/>
      <c r="K231" s="62"/>
      <c r="L231" s="62"/>
      <c r="M231" s="62"/>
    </row>
    <row r="232" spans="1:13" ht="15.75" thickBot="1" x14ac:dyDescent="0.3">
      <c r="A232" s="22"/>
      <c r="B232" s="22"/>
      <c r="C232" s="22"/>
      <c r="D232" s="22"/>
      <c r="E232" s="22"/>
      <c r="F232" s="62"/>
      <c r="G232" s="62"/>
      <c r="H232" s="62"/>
      <c r="I232" s="62"/>
      <c r="J232" s="62"/>
      <c r="K232" s="62"/>
      <c r="L232" s="62"/>
      <c r="M232" s="62"/>
    </row>
    <row r="233" spans="1:13" ht="15.75" thickBot="1" x14ac:dyDescent="0.3">
      <c r="A233" s="23" t="str">
        <f>'[2]График работы'!A45</f>
        <v>-</v>
      </c>
      <c r="B233" s="23" t="s">
        <v>2</v>
      </c>
      <c r="C233" s="23" t="s">
        <v>3</v>
      </c>
      <c r="D233" s="23" t="s">
        <v>4</v>
      </c>
      <c r="E233" s="23" t="s">
        <v>5</v>
      </c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1" t="s">
        <v>13</v>
      </c>
      <c r="B234" s="22">
        <f>SUMIFS('[2]01'!$G$25:$G$41,'[2]01'!$D$25:$D$41,"Сим-карты",'[2]01'!$F$25:$F$41,"продажа",'[2]01'!$M$25:$M$41,"ОК",'[2]01'!$A$25:$A$41,'[2]Продажи (beta)'!A233)</f>
        <v>0</v>
      </c>
      <c r="C234" s="22">
        <f>SUMIFS('[2]01'!$G$25:$G$41,'[2]01'!$D$25:$D$41,"Устройства",'[2]01'!$F$25:$F$41,"продажа",'[2]01'!$M$25:$M$41,"ОК",'[2]01'!$A$25:$A$41,'[2]Продажи (beta)'!$A$233)</f>
        <v>0</v>
      </c>
      <c r="D234" s="52">
        <f>SUMIFS('[2]01'!$K$25:$K$41,'[2]01'!$D$25:$D$41,"Услуги",'[2]01'!$F$25:$F$41,"продажа",'[2]01'!$M$25:$M$41,"ОК",'[2]01'!$A$25:$A$41,'[2]Продажи (beta)'!$A233)</f>
        <v>0</v>
      </c>
      <c r="E234" s="52">
        <f>SUMIFS('[2]01'!$K$25:$K$41,'[2]01'!$D$25:$D$41,"Аксессуары",'[2]01'!$F$25:$F$41,"продажа",'[2]01'!$M$25:$M$41,"ОК",'[2]01'!$A$25:$A$41,'[2]Продажи (beta)'!$A233)</f>
        <v>0</v>
      </c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1" t="s">
        <v>14</v>
      </c>
      <c r="B235" s="22">
        <f>SUMIFS('[2]02'!$G$25:$G$41,'[2]02'!$D$25:$D$41,"Сим-карты",'[2]02'!$F$25:$F$41,"продажа",'[2]02'!$M$25:$M$41,"ОК",'[2]01'!$A$25:$A$41,'[2]Продажи (beta)'!A233)</f>
        <v>0</v>
      </c>
      <c r="C235" s="22">
        <f>SUMIFS('[2]02'!$G$25:$G$41,'[2]02'!$D$25:$D$41,"Устройства",'[2]02'!$F$25:$F$41,"продажа",'[2]02'!$M$25:$M$41,"ОК",'[2]01'!$A$25:$A$41,'[2]Продажи (beta)'!A233)</f>
        <v>0</v>
      </c>
      <c r="D235" s="52">
        <f>SUMIFS('[2]02'!$K$25:$K$41,'[2]02'!$D$25:$D$41,"Услуги",'[2]02'!$F$25:$F$41,"продажа",'[2]02'!$M$25:$M$41,"ОК",'[2]01'!$A$25:$A$41,'[2]Продажи (beta)'!$A233)</f>
        <v>0</v>
      </c>
      <c r="E235" s="52">
        <f>SUMIFS('[2]02'!$K$25:$K$41,'[2]02'!$D$25:$D$41,"Аксессуары",'[2]02'!$F$25:$F$41,"продажа",'[2]02'!$M$25:$M$41,"ОК",'[2]01'!$A$25:$A$41,'[2]Продажи (beta)'!$A233)</f>
        <v>0</v>
      </c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1" t="s">
        <v>15</v>
      </c>
      <c r="B236" s="22">
        <f>SUMIFS('[2]03'!$G$25:$G$41,'[2]03'!$D$25:$D$41,"Сим-карты",'[2]03'!$F$25:$F$41,"продажа",'[2]03'!$M$25:$M$41,"ОК",'[2]01'!$A$25:$A$41,'[2]Продажи (beta)'!A233)</f>
        <v>0</v>
      </c>
      <c r="C236" s="22">
        <f>SUMIFS('[2]03'!$G$25:$G$41,'[2]03'!$D$25:$D$41,"Устройства",'[2]03'!$F$25:$F$41,"продажа",'[2]03'!$M$25:$M$41,"ОК",'[2]01'!$A$25:$A$41,'[2]Продажи (beta)'!A233)</f>
        <v>0</v>
      </c>
      <c r="D236" s="52">
        <f>SUMIFS('[2]03'!$K$25:$K$41,'[2]03'!$D$25:$D$41,"Услуги",'[2]03'!$F$25:$F$41,"продажа",'[2]03'!$M$25:$M$41,"ОК",'[2]01'!$A$25:$A$41,'[2]Продажи (beta)'!$A233)</f>
        <v>0</v>
      </c>
      <c r="E236" s="52">
        <f>SUMIFS('[2]03'!$K$25:$K$41,'[2]03'!$D$25:$D$41,"Аксессуары",'[2]03'!$F$25:$F$41,"продажа",'[2]03'!$M$25:$M$41,"ОК",'[2]01'!$A$25:$A$41,'[2]Продажи (beta)'!$A233)</f>
        <v>0</v>
      </c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1" t="s">
        <v>16</v>
      </c>
      <c r="B237" s="22">
        <f>SUMIFS('[2]04'!$G$25:$G$41,'[2]04'!$D$25:$D$41,"Сим-карты",'[2]04'!$F$25:$F$41,"продажа",'[2]04'!$M$25:$M$41,"ОК",'[2]01'!$A$25:$A$41,'[2]Продажи (beta)'!A233)</f>
        <v>0</v>
      </c>
      <c r="C237" s="22">
        <f>SUMIFS('[2]04'!$G$25:$G$41,'[2]04'!$D$25:$D$41,"Устройства",'[2]04'!$F$25:$F$41,"продажа",'[2]04'!$M$25:$M$41,"ОК",'[2]01'!$A$25:$A$41,'[2]Продажи (beta)'!A233)</f>
        <v>0</v>
      </c>
      <c r="D237" s="52">
        <f>SUMIFS('[2]04'!$K$25:$K$41,'[2]04'!$D$25:$D$41,"Услуги",'[2]04'!$F$25:$F$41,"продажа",'[2]04'!$M$25:$M$41,"ОК",'[2]01'!$A$25:$A$41,'[2]Продажи (beta)'!$A233)</f>
        <v>0</v>
      </c>
      <c r="E237" s="52">
        <f>SUMIFS('[2]04'!$K$25:$K$41,'[2]04'!$D$25:$D$41,"Аксессуары",'[2]04'!$F$25:$F$41,"продажа",'[2]04'!$M$25:$M$41,"ОК",'[2]01'!$A$25:$A$41,'[2]Продажи (beta)'!$A233)</f>
        <v>0</v>
      </c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1" t="s">
        <v>17</v>
      </c>
      <c r="B238" s="22">
        <f>SUMIFS('[2]05'!$G$25:$G$41,'[2]05'!$D$25:$D$41,"Сим-карты",'[2]05'!$F$25:$F$41,"продажа",'[2]05'!$M$25:$M$41,"ОК",'[2]01'!$A$25:$A$41,'[2]Продажи (beta)'!A233)</f>
        <v>0</v>
      </c>
      <c r="C238" s="22">
        <f>SUMIFS('[2]05'!$G$25:$G$41,'[2]05'!$D$25:$D$41,"Устройства",'[2]05'!$F$25:$F$41,"продажа",'[2]05'!$M$25:$M$41,"ОК",'[2]01'!$A$25:$A$41,'[2]Продажи (beta)'!A233)</f>
        <v>0</v>
      </c>
      <c r="D238" s="52">
        <f>SUMIFS('[2]05'!$K$25:$K$41,'[2]05'!$D$25:$D$41,"Услуги",'[2]05'!$F$25:$F$41,"продажа",'[2]05'!$M$25:$M$41,"ОК",'[2]01'!$A$25:$A$41,'[2]Продажи (beta)'!$A233)</f>
        <v>0</v>
      </c>
      <c r="E238" s="52">
        <f>SUMIFS('[2]05'!$K$25:$K$41,'[2]05'!$D$25:$D$41,"Аксессуары",'[2]05'!$F$25:$F$41,"продажа",'[2]05'!$M$25:$M$41,"ОК",'[2]01'!$A$25:$A$41,'[2]Продажи (beta)'!$A233)</f>
        <v>0</v>
      </c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1" t="s">
        <v>18</v>
      </c>
      <c r="B239" s="22">
        <f>SUMIFS('[2]06'!$G$25:$G$41,'[2]06'!$D$25:$D$41,"Сим-карты",'[2]06'!$F$25:$F$41,"продажа",'[2]06'!$M$25:$M$41,"ОК",'[2]01'!$A$25:$A$41,'[2]Продажи (beta)'!A233)</f>
        <v>0</v>
      </c>
      <c r="C239" s="22">
        <f>SUMIFS('[2]06'!$G$25:$G$41,'[2]06'!$D$25:$D$41,"Устройства",'[2]06'!$F$25:$F$41,"продажа",'[2]06'!$M$25:$M$41,"ОК",'[2]01'!$A$25:$A$41,'[2]Продажи (beta)'!A233)</f>
        <v>0</v>
      </c>
      <c r="D239" s="52">
        <f>SUMIFS('[2]06'!$K$25:$K$41,'[2]06'!$D$25:$D$41,"Услуги",'[2]06'!$F$25:$F$41,"продажа",'[2]06'!$M$25:$M$41,"ОК",'[2]01'!$A$25:$A$41,'[2]Продажи (beta)'!$A233)</f>
        <v>0</v>
      </c>
      <c r="E239" s="52">
        <f>SUMIFS('[2]06'!$K$25:$K$41,'[2]06'!$D$25:$D$41,"Аксессуары",'[2]06'!$F$25:$F$41,"продажа",'[2]06'!$M$25:$M$41,"ОК",'[2]01'!$A$25:$A$41,'[2]Продажи (beta)'!$A233)</f>
        <v>0</v>
      </c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1" t="s">
        <v>19</v>
      </c>
      <c r="B240" s="22">
        <f>SUMIFS('[2]07'!$G$25:$G$41,'[2]07'!$D$25:$D$41,"Сим-карты",'[2]07'!$F$25:$F$41,"продажа",'[2]07'!$M$25:$M$41,"ОК",'[2]01'!$A$25:$A$41,'[2]Продажи (beta)'!A233)</f>
        <v>0</v>
      </c>
      <c r="C240" s="22">
        <f>SUMIFS('[2]07'!$G$25:$G$41,'[2]07'!$D$25:$D$41,"Устройства",'[2]07'!$F$25:$F$41,"продажа",'[2]07'!$M$25:$M$41,"ОК",'[2]01'!$A$25:$A$41,'[2]Продажи (beta)'!A233)</f>
        <v>0</v>
      </c>
      <c r="D240" s="52">
        <f>SUMIFS('[2]07'!$K$25:$K$41,'[2]07'!$D$25:$D$41,"Услуги",'[2]07'!$F$25:$F$41,"продажа",'[2]07'!$M$25:$M$41,"ОК",'[2]01'!$A$25:$A$41,'[2]Продажи (beta)'!$A233)</f>
        <v>0</v>
      </c>
      <c r="E240" s="52">
        <f>SUMIFS('[2]07'!$K$25:$K$41,'[2]07'!$D$25:$D$41,"Аксессуары",'[2]07'!$F$25:$F$41,"продажа",'[2]07'!$M$25:$M$41,"ОК",'[2]01'!$A$25:$A$41,'[2]Продажи (beta)'!$A233)</f>
        <v>0</v>
      </c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1" t="s">
        <v>20</v>
      </c>
      <c r="B241" s="22">
        <f>SUMIFS('[2]08'!$G$25:$G$41,'[2]08'!$D$25:$D$41,"Сим-карты",'[2]08'!$F$25:$F$41,"продажа",'[2]08'!$M$25:$M$41,"ОК",'[2]01'!$A$25:$A$41,'[2]Продажи (beta)'!A233)</f>
        <v>0</v>
      </c>
      <c r="C241" s="22">
        <f>SUMIFS('[2]08'!$G$25:$G$41,'[2]08'!$D$25:$D$41,"Устройства",'[2]08'!$F$25:$F$41,"продажа",'[2]08'!$M$25:$M$41,"ОК",'[2]01'!$A$25:$A$41,'[2]Продажи (beta)'!A233)</f>
        <v>0</v>
      </c>
      <c r="D241" s="52">
        <f>SUMIFS('[2]08'!$K$25:$K$41,'[2]08'!$D$25:$D$41,"Услуги",'[2]08'!$F$25:$F$41,"продажа",'[2]08'!$M$25:$M$41,"ОК",'[2]01'!$A$25:$A$41,'[2]Продажи (beta)'!$A233)</f>
        <v>0</v>
      </c>
      <c r="E241" s="52">
        <f>SUMIFS('[2]08'!$K$25:$K$41,'[2]08'!$D$25:$D$41,"Аксессуары",'[2]08'!$F$25:$F$41,"продажа",'[2]08'!$M$25:$M$41,"ОК",'[2]01'!$A$25:$A$41,'[2]Продажи (beta)'!$A233)</f>
        <v>0</v>
      </c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1" t="s">
        <v>21</v>
      </c>
      <c r="B242" s="22">
        <f>SUMIFS('[2]09'!$G$25:$G$41,'[2]09'!$D$25:$D$41,"Сим-карты",'[2]09'!$F$25:$F$41,"продажа",'[2]09'!$M$25:$M$41,"ОК",'[2]01'!$A$25:$A$41,'[2]Продажи (beta)'!A233)</f>
        <v>0</v>
      </c>
      <c r="C242" s="22">
        <f>SUMIFS('[2]09'!$G$25:$G$41,'[2]09'!$D$25:$D$41,"Устройства",'[2]09'!$F$25:$F$41,"продажа",'[2]09'!$M$25:$M$41,"ОК",'[2]01'!$A$25:$A$41,'[2]Продажи (beta)'!A233)</f>
        <v>0</v>
      </c>
      <c r="D242" s="52">
        <f>SUMIFS('[2]09'!$K$25:$K$41,'[2]09'!$D$25:$D$41,"Услуги",'[2]09'!$F$25:$F$41,"продажа",'[2]09'!$M$25:$M$41,"ОК",'[2]01'!$A$25:$A$41,'[2]Продажи (beta)'!$A233)</f>
        <v>0</v>
      </c>
      <c r="E242" s="52">
        <f>SUMIFS('[2]09'!$K$25:$K$41,'[2]09'!$D$25:$D$41,"Аксессуары",'[2]09'!$F$25:$F$41,"продажа",'[2]09'!$M$25:$M$41,"ОК",'[2]01'!$A$25:$A$41,'[2]Продажи (beta)'!$A233)</f>
        <v>0</v>
      </c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1" t="s">
        <v>22</v>
      </c>
      <c r="B243" s="22">
        <f>SUMIFS('[2]10'!$G$25:$G$41,'[2]10'!$D$25:$D$41,"Сим-карты",'[2]10'!$F$25:$F$41,"продажа",'[2]10'!$M$25:$M$41,"ОК",'[2]01'!$A$25:$A$41,'[2]Продажи (beta)'!A233)</f>
        <v>0</v>
      </c>
      <c r="C243" s="22">
        <f>SUMIFS('[2]10'!$G$25:$G$41,'[2]10'!$D$25:$D$41,"Устройства",'[2]10'!$F$25:$F$41,"продажа",'[2]10'!$M$25:$M$41,"ОК",'[2]01'!$A$25:$A$41,'[2]Продажи (beta)'!A233)</f>
        <v>0</v>
      </c>
      <c r="D243" s="52">
        <f>SUMIFS('[2]10'!$K$25:$K$41,'[2]10'!$D$25:$D$41,"Услуги",'[2]10'!$F$25:$F$41,"продажа",'[2]10'!$M$25:$M$41,"ОК",'[2]01'!$A$25:$A$41,'[2]Продажи (beta)'!$A233)</f>
        <v>0</v>
      </c>
      <c r="E243" s="52">
        <f>SUMIFS('[2]10'!$K$25:$K$41,'[2]10'!$D$25:$D$41,"Аксессуары",'[2]10'!$F$25:$F$41,"продажа",'[2]10'!$M$25:$M$41,"ОК",'[2]01'!$A$25:$A$41,'[2]Продажи (beta)'!$A233)</f>
        <v>0</v>
      </c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1" t="s">
        <v>23</v>
      </c>
      <c r="B244" s="22">
        <f>SUMIFS('[2]11'!$G$25:$G$41,'[2]11'!$D$25:$D$41,"Сим-карты",'[2]11'!$F$25:$F$41,"продажа",'[2]11'!$M$25:$M$41,"ОК",'[2]01'!$A$25:$A$41,'[2]Продажи (beta)'!A233)</f>
        <v>0</v>
      </c>
      <c r="C244" s="22">
        <f>SUMIFS('[2]11'!$G$25:$G$41,'[2]11'!$D$25:$D$41,"Устройства",'[2]11'!$F$25:$F$41,"продажа",'[2]11'!$M$25:$M$41,"ОК",'[2]01'!$A$25:$A$41,'[2]Продажи (beta)'!A233)</f>
        <v>0</v>
      </c>
      <c r="D244" s="52">
        <f>SUMIFS('[2]11'!$K$25:$K$41,'[2]11'!$D$25:$D$41,"Услуги",'[2]11'!$F$25:$F$41,"продажа",'[2]11'!$M$25:$M$41,"ОК",'[2]01'!$A$25:$A$41,'[2]Продажи (beta)'!$A233)</f>
        <v>0</v>
      </c>
      <c r="E244" s="52">
        <f>SUMIFS('[2]11'!$K$25:$K$41,'[2]11'!$D$25:$D$41,"Аксессуары",'[2]11'!$F$25:$F$41,"продажа",'[2]11'!$M$25:$M$41,"ОК",'[2]01'!$A$25:$A$41,'[2]Продажи (beta)'!$A233)</f>
        <v>0</v>
      </c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1" t="s">
        <v>24</v>
      </c>
      <c r="B245" s="22">
        <f>SUMIFS('[2]12'!$G$25:$G$41,'[2]12'!$D$25:$D$41,"Сим-карты",'[2]12'!$F$25:$F$41,"продажа",'[2]12'!$M$25:$M$41,"ОК",'[2]01'!$A$25:$A$41,'[2]Продажи (beta)'!A233)</f>
        <v>0</v>
      </c>
      <c r="C245" s="22">
        <f>SUMIFS('[2]12'!$G$25:$G$41,'[2]12'!$D$25:$D$41,"Устройства",'[2]12'!$F$25:$F$41,"продажа",'[2]12'!$M$25:$M$41,"ОК",'[2]01'!$A$25:$A$41,'[2]Продажи (beta)'!A233)</f>
        <v>0</v>
      </c>
      <c r="D245" s="52">
        <f>SUMIFS('[2]12'!$K$25:$K$41,'[2]12'!$D$25:$D$41,"Услуги",'[2]12'!$F$25:$F$41,"продажа",'[2]12'!$M$25:$M$41,"ОК",'[2]01'!$A$25:$A$41,'[2]Продажи (beta)'!$A233)</f>
        <v>0</v>
      </c>
      <c r="E245" s="52">
        <f>SUMIFS('[2]12'!$K$25:$K$41,'[2]12'!$D$25:$D$41,"Аксессуары",'[2]12'!$F$25:$F$41,"продажа",'[2]12'!$M$25:$M$41,"ОК",'[2]01'!$A$25:$A$41,'[2]Продажи (beta)'!$A233)</f>
        <v>0</v>
      </c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1" t="s">
        <v>25</v>
      </c>
      <c r="B246" s="22">
        <f>SUMIFS('[2]13'!$G$25:$G$41,'[2]13'!$D$25:$D$41,"Сим-карты",'[2]13'!$F$25:$F$41,"продажа",'[2]13'!$M$25:$M$41,"ОК",'[2]01'!$A$25:$A$41,'[2]Продажи (beta)'!A233)</f>
        <v>0</v>
      </c>
      <c r="C246" s="22">
        <f>SUMIFS('[2]13'!$G$25:$G$41,'[2]13'!$D$25:$D$41,"Устройства",'[2]13'!$F$25:$F$41,"продажа",'[2]13'!$M$25:$M$41,"ОК",'[2]01'!$A$25:$A$41,'[2]Продажи (beta)'!A233)</f>
        <v>0</v>
      </c>
      <c r="D246" s="52">
        <f>SUMIFS('[2]13'!$K$25:$K$41,'[2]13'!$D$25:$D$41,"Услуги",'[2]13'!$F$25:$F$41,"продажа",'[2]13'!$M$25:$M$41,"ОК",'[2]01'!$A$25:$A$41,'[2]Продажи (beta)'!$A233)</f>
        <v>0</v>
      </c>
      <c r="E246" s="52">
        <f>SUMIFS('[2]13'!$K$25:$K$41,'[2]13'!$D$25:$D$41,"Аксессуары",'[2]13'!$F$25:$F$41,"продажа",'[2]13'!$M$25:$M$41,"ОК",'[2]01'!$A$25:$A$41,'[2]Продажи (beta)'!$A233)</f>
        <v>0</v>
      </c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1" t="s">
        <v>26</v>
      </c>
      <c r="B247" s="22">
        <f>SUMIFS('[2]14'!$G$25:$G$41,'[2]14'!$D$25:$D$41,"Сим-карты",'[2]14'!$F$25:$F$41,"продажа",'[2]14'!$M$25:$M$41,"ОК",'[2]01'!$A$25:$A$41,'[2]Продажи (beta)'!A233)</f>
        <v>0</v>
      </c>
      <c r="C247" s="22">
        <f>SUMIFS('[2]14'!$G$25:$G$41,'[2]14'!$D$25:$D$41,"Устройства",'[2]14'!$F$25:$F$41,"продажа",'[2]14'!$M$25:$M$41,"ОК",'[2]01'!$A$25:$A$41,'[2]Продажи (beta)'!A233)</f>
        <v>0</v>
      </c>
      <c r="D247" s="52">
        <f>SUMIFS('[2]14'!$K$25:$K$41,'[2]14'!$D$25:$D$41,"Услуги",'[2]14'!$F$25:$F$41,"продажа",'[2]14'!$M$25:$M$41,"ОК",'[2]01'!$A$25:$A$41,'[2]Продажи (beta)'!$A233)</f>
        <v>0</v>
      </c>
      <c r="E247" s="52">
        <f>SUMIFS('[2]14'!$K$25:$K$41,'[2]14'!$D$25:$D$41,"Аксессуары",'[2]14'!$F$25:$F$41,"продажа",'[2]14'!$M$25:$M$41,"ОК",'[2]01'!$A$25:$A$41,'[2]Продажи (beta)'!$A233)</f>
        <v>0</v>
      </c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1" t="s">
        <v>27</v>
      </c>
      <c r="B248" s="22">
        <f>SUMIFS('[2]15'!$G$25:$G$41,'[2]15'!$D$25:$D$41,"Сим-карты",'[2]15'!$F$25:$F$41,"продажа",'[2]15'!$M$25:$M$41,"ОК",'[2]01'!$A$25:$A$41,'[2]Продажи (beta)'!A233)</f>
        <v>0</v>
      </c>
      <c r="C248" s="22">
        <f>SUMIFS('[2]15'!$G$25:$G$41,'[2]15'!$D$25:$D$41,"Устройства",'[2]15'!$F$25:$F$41,"продажа",'[2]15'!$M$25:$M$41,"ОК",'[2]01'!$A$25:$A$41,'[2]Продажи (beta)'!A233)</f>
        <v>0</v>
      </c>
      <c r="D248" s="52">
        <f>SUMIFS('[2]15'!$K$25:$K$41,'[2]15'!$D$25:$D$41,"Услуги",'[2]15'!$F$25:$F$41,"продажа",'[2]15'!$M$25:$M$41,"ОК",'[2]01'!$A$25:$A$41,'[2]Продажи (beta)'!$A233)</f>
        <v>0</v>
      </c>
      <c r="E248" s="52">
        <f>SUMIFS('[2]15'!$K$25:$K$41,'[2]15'!$D$25:$D$41,"Аксессуары",'[2]15'!$F$25:$F$41,"продажа",'[2]15'!$M$25:$M$41,"ОК",'[2]01'!$A$25:$A$41,'[2]Продажи (beta)'!$A233)</f>
        <v>0</v>
      </c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1" t="s">
        <v>28</v>
      </c>
      <c r="B249" s="22">
        <f>SUMIFS('[2]16'!$G$25:$G$41,'[2]16'!$D$25:$D$41,"Сим-карты",'[2]16'!$F$25:$F$41,"продажа",'[2]16'!$M$25:$M$41,"ОК",'[2]01'!$A$25:$A$41,'[2]Продажи (beta)'!A233)</f>
        <v>0</v>
      </c>
      <c r="C249" s="22">
        <f>SUMIFS('[2]16'!$G$25:$G$41,'[2]16'!$D$25:$D$41,"Устройства",'[2]16'!$F$25:$F$41,"продажа",'[2]16'!$M$25:$M$41,"ОК",'[2]01'!$A$25:$A$41,'[2]Продажи (beta)'!A233)</f>
        <v>0</v>
      </c>
      <c r="D249" s="52">
        <f>SUMIFS('[2]16'!$K$25:$K$41,'[2]16'!$D$25:$D$41,"Услуги",'[2]16'!$F$25:$F$41,"продажа",'[2]16'!$M$25:$M$41,"ОК",'[2]01'!$A$25:$A$41,'[2]Продажи (beta)'!$A233)</f>
        <v>0</v>
      </c>
      <c r="E249" s="52">
        <f>SUMIFS('[2]16'!$K$25:$K$41,'[2]16'!$D$25:$D$41,"Аксессуары",'[2]16'!$F$25:$F$41,"продажа",'[2]16'!$M$25:$M$41,"ОК",'[2]01'!$A$25:$A$41,'[2]Продажи (beta)'!$A233)</f>
        <v>0</v>
      </c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1" t="s">
        <v>29</v>
      </c>
      <c r="B250" s="22">
        <f>SUMIFS('[2]17'!$G$25:$G$41,'[2]17'!$D$25:$D$41,"Сим-карты",'[2]17'!$F$25:$F$41,"продажа",'[2]17'!$M$25:$M$41,"ОК",'[2]01'!$A$25:$A$41,'[2]Продажи (beta)'!A233)</f>
        <v>0</v>
      </c>
      <c r="C250" s="22">
        <f>SUMIFS('[2]17'!$G$25:$G$41,'[2]17'!$D$25:$D$41,"Устройства",'[2]17'!$F$25:$F$41,"продажа",'[2]17'!$M$25:$M$41,"ОК",'[2]01'!$A$25:$A$41,'[2]Продажи (beta)'!A233)</f>
        <v>0</v>
      </c>
      <c r="D250" s="52">
        <f>SUMIFS('[2]17'!$K$25:$K$41,'[2]17'!$D$25:$D$41,"Услуги",'[2]17'!$F$25:$F$41,"продажа",'[2]17'!$M$25:$M$41,"ОК",'[2]01'!$A$25:$A$41,'[2]Продажи (beta)'!$A233)</f>
        <v>0</v>
      </c>
      <c r="E250" s="52">
        <f>SUMIFS('[2]17'!$K$25:$K$41,'[2]17'!$D$25:$D$41,"Аксессуары",'[2]17'!$F$25:$F$41,"продажа",'[2]17'!$M$25:$M$41,"ОК",'[2]01'!$A$25:$A$41,'[2]Продажи (beta)'!$A233)</f>
        <v>0</v>
      </c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1" t="s">
        <v>30</v>
      </c>
      <c r="B251" s="22">
        <f>SUMIFS('[2]18'!$G$25:$G$41,'[2]18'!$D$25:$D$41,"Сим-карты",'[2]18'!$F$25:$F$41,"продажа",'[2]18'!$M$25:$M$41,"ОК",'[2]01'!$A$25:$A$41,'[2]Продажи (beta)'!A233)</f>
        <v>0</v>
      </c>
      <c r="C251" s="22">
        <f>SUMIFS('[2]18'!$G$25:$G$41,'[2]18'!$D$25:$D$41,"Устройства",'[2]18'!$F$25:$F$41,"продажа",'[2]18'!$M$25:$M$41,"ОК",'[2]01'!$A$25:$A$41,'[2]Продажи (beta)'!A233)</f>
        <v>0</v>
      </c>
      <c r="D251" s="52">
        <f>SUMIFS('[2]18'!$K$25:$K$41,'[2]18'!$D$25:$D$41,"Услуги",'[2]18'!$F$25:$F$41,"продажа",'[2]18'!$M$25:$M$41,"ОК",'[2]01'!$A$25:$A$41,'[2]Продажи (beta)'!$A233)</f>
        <v>0</v>
      </c>
      <c r="E251" s="52">
        <f>SUMIFS('[2]18'!$K$25:$K$41,'[2]18'!$D$25:$D$41,"Аксессуары",'[2]18'!$F$25:$F$41,"продажа",'[2]18'!$M$25:$M$41,"ОК",'[2]01'!$A$25:$A$41,'[2]Продажи (beta)'!$A233)</f>
        <v>0</v>
      </c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1" t="s">
        <v>31</v>
      </c>
      <c r="B252" s="22">
        <f>SUMIFS('[2]19'!$G$25:$G$41,'[2]19'!$D$25:$D$41,"Сим-карты",'[2]19'!$F$25:$F$41,"продажа",'[2]19'!$M$25:$M$41,"ОК",'[2]01'!$A$25:$A$41,'[2]Продажи (beta)'!A233)</f>
        <v>0</v>
      </c>
      <c r="C252" s="22">
        <f>SUMIFS('[2]19'!$G$25:$G$41,'[2]19'!$D$25:$D$41,"Устройства",'[2]19'!$F$25:$F$41,"продажа",'[2]19'!$M$25:$M$41,"ОК",'[2]01'!$A$25:$A$41,'[2]Продажи (beta)'!A233)</f>
        <v>0</v>
      </c>
      <c r="D252" s="52">
        <f>SUMIFS('[2]19'!$K$25:$K$41,'[2]19'!$D$25:$D$41,"Услуги",'[2]19'!$F$25:$F$41,"продажа",'[2]19'!$M$25:$M$41,"ОК",'[2]01'!$A$25:$A$41,'[2]Продажи (beta)'!$A233)</f>
        <v>0</v>
      </c>
      <c r="E252" s="52">
        <f>SUMIFS('[2]19'!$K$25:$K$41,'[2]19'!$D$25:$D$41,"Аксессуары",'[2]19'!$F$25:$F$41,"продажа",'[2]19'!$M$25:$M$41,"ОК",'[2]01'!$A$25:$A$41,'[2]Продажи (beta)'!$A233)</f>
        <v>0</v>
      </c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1" t="s">
        <v>32</v>
      </c>
      <c r="B253" s="22">
        <f>SUMIFS('[2]20'!$G$25:$G$41,'[2]20'!$D$25:$D$41,"Сим-карты",'[2]20'!$F$25:$F$41,"продажа",'[2]20'!$M$25:$M$41,"ОК",'[2]01'!$A$25:$A$41,'[2]Продажи (beta)'!A233)</f>
        <v>0</v>
      </c>
      <c r="C253" s="22">
        <f>SUMIFS('[2]20'!$G$25:$G$41,'[2]20'!$D$25:$D$41,"Устройства",'[2]20'!$F$25:$F$41,"продажа",'[2]20'!$M$25:$M$41,"ОК",'[2]01'!$A$25:$A$41,'[2]Продажи (beta)'!A233)</f>
        <v>0</v>
      </c>
      <c r="D253" s="52">
        <f>SUMIFS('[2]20'!$K$25:$K$41,'[2]20'!$D$25:$D$41,"Услуги",'[2]20'!$F$25:$F$41,"продажа",'[2]20'!$M$25:$M$41,"ОК",'[2]01'!$A$25:$A$41,'[2]Продажи (beta)'!$A233)</f>
        <v>0</v>
      </c>
      <c r="E253" s="52">
        <f>SUMIFS('[2]20'!$K$25:$K$41,'[2]20'!$D$25:$D$41,"Аксессуары",'[2]20'!$F$25:$F$41,"продажа",'[2]20'!$M$25:$M$41,"ОК",'[2]01'!$A$25:$A$41,'[2]Продажи (beta)'!$A233)</f>
        <v>0</v>
      </c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1" t="s">
        <v>33</v>
      </c>
      <c r="B254" s="22">
        <f>SUMIFS('[2]21'!$G$25:$G$41,'[2]21'!$D$25:$D$41,"Сим-карты",'[2]21'!$F$25:$F$41,"продажа",'[2]21'!$M$25:$M$41,"ОК",'[2]01'!$A$25:$A$41,'[2]Продажи (beta)'!A233)</f>
        <v>0</v>
      </c>
      <c r="C254" s="22">
        <f>SUMIFS('[2]21'!$G$25:$G$41,'[2]21'!$D$25:$D$41,"Устройства",'[2]21'!$F$25:$F$41,"продажа",'[2]21'!$M$25:$M$41,"ОК",'[2]01'!$A$25:$A$41,'[2]Продажи (beta)'!A233)</f>
        <v>0</v>
      </c>
      <c r="D254" s="52">
        <f>SUMIFS('[2]21'!$K$25:$K$41,'[2]21'!$D$25:$D$41,"Услуги",'[2]21'!$F$25:$F$41,"продажа",'[2]21'!$M$25:$M$41,"ОК",'[2]01'!$A$25:$A$41,'[2]Продажи (beta)'!$A233)</f>
        <v>0</v>
      </c>
      <c r="E254" s="52">
        <f>SUMIFS('[2]21'!$K$25:$K$41,'[2]21'!$D$25:$D$41,"Аксессуары",'[2]21'!$F$25:$F$41,"продажа",'[2]21'!$M$25:$M$41,"ОК",'[2]01'!$A$25:$A$41,'[2]Продажи (beta)'!$A233)</f>
        <v>0</v>
      </c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1" t="s">
        <v>34</v>
      </c>
      <c r="B255" s="22">
        <f>SUMIFS('[2]22'!$G$25:$G$41,'[2]22'!$D$25:$D$41,"Сим-карты",'[2]22'!$F$25:$F$41,"продажа",'[2]22'!$M$25:$M$41,"ОК",'[2]01'!$A$25:$A$41,'[2]Продажи (beta)'!A233)</f>
        <v>0</v>
      </c>
      <c r="C255" s="22">
        <f>SUMIFS('[2]22'!$G$25:$G$41,'[2]22'!$D$25:$D$41,"Устройства",'[2]22'!$F$25:$F$41,"продажа",'[2]22'!$M$25:$M$41,"ОК",'[2]01'!$A$25:$A$41,'[2]Продажи (beta)'!A233)</f>
        <v>0</v>
      </c>
      <c r="D255" s="52">
        <f>SUMIFS('[2]22'!$K$25:$K$41,'[2]22'!$D$25:$D$41,"Услуги",'[2]22'!$F$25:$F$41,"продажа",'[2]22'!$M$25:$M$41,"ОК",'[2]01'!$A$25:$A$41,'[2]Продажи (beta)'!$A233)</f>
        <v>0</v>
      </c>
      <c r="E255" s="52">
        <f>SUMIFS('[2]22'!$K$25:$K$41,'[2]22'!$D$25:$D$41,"Аксессуары",'[2]22'!$F$25:$F$41,"продажа",'[2]22'!$M$25:$M$41,"ОК",'[2]01'!$A$25:$A$41,'[2]Продажи (beta)'!$A233)</f>
        <v>0</v>
      </c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1" t="s">
        <v>35</v>
      </c>
      <c r="B256" s="22">
        <f>SUMIFS('[2]23'!$G$25:$G$41,'[2]23'!$D$25:$D$41,"Сим-карты",'[2]23'!$F$25:$F$41,"продажа",'[2]23'!$M$25:$M$41,"ОК",'[2]01'!$A$25:$A$41,'[2]Продажи (beta)'!A233)</f>
        <v>0</v>
      </c>
      <c r="C256" s="22">
        <f>SUMIFS('[2]23'!$G$25:$G$41,'[2]23'!$D$25:$D$41,"Устройства",'[2]23'!$F$25:$F$41,"продажа",'[2]23'!$M$25:$M$41,"ОК",'[2]01'!$A$25:$A$41,'[2]Продажи (beta)'!A233)</f>
        <v>0</v>
      </c>
      <c r="D256" s="52">
        <f>SUMIFS('[2]23'!$K$25:$K$41,'[2]23'!$D$25:$D$41,"Услуги",'[2]23'!$F$25:$F$41,"продажа",'[2]23'!$M$25:$M$41,"ОК",'[2]01'!$A$25:$A$41,'[2]Продажи (beta)'!$A233)</f>
        <v>0</v>
      </c>
      <c r="E256" s="52">
        <f>SUMIFS('[2]23'!$K$25:$K$41,'[2]23'!$D$25:$D$41,"Аксессуары",'[2]23'!$F$25:$F$41,"продажа",'[2]23'!$M$25:$M$41,"ОК",'[2]01'!$A$25:$A$41,'[2]Продажи (beta)'!$A233)</f>
        <v>0</v>
      </c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1" t="s">
        <v>36</v>
      </c>
      <c r="B257" s="22">
        <f>SUMIFS('[2]24'!$G$25:$G$41,'[2]24'!$D$25:$D$41,"Сим-карты",'[2]24'!$F$25:$F$41,"продажа",'[2]24'!$M$25:$M$41,"ОК",'[2]01'!$A$25:$A$41,'[2]Продажи (beta)'!A233)</f>
        <v>0</v>
      </c>
      <c r="C257" s="22">
        <f>SUMIFS('[2]24'!$G$25:$G$41,'[2]24'!$D$25:$D$41,"Устройства",'[2]24'!$F$25:$F$41,"продажа",'[2]24'!$M$25:$M$41,"ОК",'[2]01'!$A$25:$A$41,'[2]Продажи (beta)'!A233)</f>
        <v>0</v>
      </c>
      <c r="D257" s="52">
        <f>SUMIFS('[2]24'!$K$25:$K$41,'[2]24'!$D$25:$D$41,"Услуги",'[2]24'!$F$25:$F$41,"продажа",'[2]24'!$M$25:$M$41,"ОК",'[2]01'!$A$25:$A$41,'[2]Продажи (beta)'!$A233)</f>
        <v>0</v>
      </c>
      <c r="E257" s="52">
        <f>SUMIFS('[2]24'!$K$25:$K$41,'[2]24'!$D$25:$D$41,"Аксессуары",'[2]24'!$F$25:$F$41,"продажа",'[2]24'!$M$25:$M$41,"ОК",'[2]01'!$A$25:$A$41,'[2]Продажи (beta)'!$A233)</f>
        <v>0</v>
      </c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1" t="s">
        <v>37</v>
      </c>
      <c r="B258" s="22">
        <f>SUMIFS('[2]25'!$G$25:$G$41,'[2]25'!$D$25:$D$41,"Сим-карты",'[2]25'!$F$25:$F$41,"продажа",'[2]25'!$M$25:$M$41,"ОК",'[2]01'!$A$25:$A$41,'[2]Продажи (beta)'!A233)</f>
        <v>0</v>
      </c>
      <c r="C258" s="22">
        <f>SUMIFS('[2]25'!$G$25:$G$41,'[2]25'!$D$25:$D$41,"Устройства",'[2]25'!$F$25:$F$41,"продажа",'[2]25'!$M$25:$M$41,"ОК",'[2]01'!$A$25:$A$41,'[2]Продажи (beta)'!A233)</f>
        <v>0</v>
      </c>
      <c r="D258" s="52">
        <f>SUMIFS('[2]25'!$K$25:$K$41,'[2]25'!$D$25:$D$41,"Услуги",'[2]25'!$F$25:$F$41,"продажа",'[2]25'!$M$25:$M$41,"ОК",'[2]01'!$A$25:$A$41,'[2]Продажи (beta)'!$A233)</f>
        <v>0</v>
      </c>
      <c r="E258" s="52">
        <f>SUMIFS('[2]25'!$K$25:$K$41,'[2]25'!$D$25:$D$41,"Аксессуары",'[2]25'!$F$25:$F$41,"продажа",'[2]25'!$M$25:$M$41,"ОК",'[2]01'!$A$25:$A$41,'[2]Продажи (beta)'!$A233)</f>
        <v>0</v>
      </c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1" t="s">
        <v>38</v>
      </c>
      <c r="B259" s="22">
        <f>SUMIFS('[2]26'!$G$25:$G$41,'[2]26'!$D$25:$D$41,"Сим-карты",'[2]26'!$F$25:$F$41,"продажа",'[2]26'!$M$25:$M$41,"ОК",'[2]01'!$A$25:$A$41,'[2]Продажи (beta)'!A233)</f>
        <v>0</v>
      </c>
      <c r="C259" s="22">
        <f>SUMIFS('[2]26'!$G$25:$G$41,'[2]26'!$D$25:$D$41,"Устройства",'[2]26'!$F$25:$F$41,"продажа",'[2]26'!$M$25:$M$41,"ОК",'[2]01'!$A$25:$A$41,'[2]Продажи (beta)'!A233)</f>
        <v>0</v>
      </c>
      <c r="D259" s="52">
        <f>SUMIFS('[2]26'!$K$25:$K$41,'[2]26'!$D$25:$D$41,"Услуги",'[2]26'!$F$25:$F$41,"продажа",'[2]26'!$M$25:$M$41,"ОК",'[2]01'!$A$25:$A$41,'[2]Продажи (beta)'!$A233)</f>
        <v>0</v>
      </c>
      <c r="E259" s="52">
        <f>SUMIFS('[2]26'!$K$25:$K$41,'[2]26'!$D$25:$D$41,"Аксессуары",'[2]26'!$F$25:$F$41,"продажа",'[2]26'!$M$25:$M$41,"ОК",'[2]01'!$A$25:$A$41,'[2]Продажи (beta)'!$A233)</f>
        <v>0</v>
      </c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1" t="s">
        <v>39</v>
      </c>
      <c r="B260" s="22">
        <f>SUMIFS('[2]27'!$G$25:$G$41,'[2]27'!$D$25:$D$41,"Сим-карты",'[2]27'!$F$25:$F$41,"продажа",'[2]27'!$M$25:$M$41,"ОК",'[2]01'!$A$25:$A$41,'[2]Продажи (beta)'!A233)</f>
        <v>0</v>
      </c>
      <c r="C260" s="22">
        <f>SUMIFS('[2]27'!$G$25:$G$41,'[2]27'!$D$25:$D$41,"Устройства",'[2]27'!$F$25:$F$41,"продажа",'[2]27'!$M$25:$M$41,"ОК",'[2]01'!$A$25:$A$41,'[2]Продажи (beta)'!A233)</f>
        <v>0</v>
      </c>
      <c r="D260" s="52">
        <f>SUMIFS('[2]27'!$K$25:$K$41,'[2]27'!$D$25:$D$41,"Услуги",'[2]27'!$F$25:$F$41,"продажа",'[2]27'!$M$25:$M$41,"ОК",'[2]01'!$A$25:$A$41,'[2]Продажи (beta)'!$A233)</f>
        <v>0</v>
      </c>
      <c r="E260" s="52">
        <f>SUMIFS('[2]27'!$K$25:$K$41,'[2]27'!$D$25:$D$41,"Аксессуары",'[2]27'!$F$25:$F$41,"продажа",'[2]27'!$M$25:$M$41,"ОК",'[2]01'!$A$25:$A$41,'[2]Продажи (beta)'!$A233)</f>
        <v>0</v>
      </c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1" t="s">
        <v>40</v>
      </c>
      <c r="B261" s="22">
        <f>SUMIFS('[2]28'!$G$25:$G$41,'[2]28'!$D$25:$D$41,"Сим-карты",'[2]28'!$F$25:$F$41,"продажа",'[2]28'!$M$25:$M$41,"ОК",'[2]01'!$A$25:$A$41,'[2]Продажи (beta)'!A233)</f>
        <v>0</v>
      </c>
      <c r="C261" s="22">
        <f>SUMIFS('[2]28'!$G$25:$G$41,'[2]28'!$D$25:$D$41,"Устройства",'[2]28'!$F$25:$F$41,"продажа",'[2]28'!$M$25:$M$41,"ОК",'[2]01'!$A$25:$A$41,'[2]Продажи (beta)'!A233)</f>
        <v>0</v>
      </c>
      <c r="D261" s="52">
        <f>SUMIFS('[2]28'!$K$25:$K$41,'[2]28'!$D$25:$D$41,"Услуги",'[2]28'!$F$25:$F$41,"продажа",'[2]28'!$M$25:$M$41,"ОК",'[2]01'!$A$25:$A$41,'[2]Продажи (beta)'!$A233)</f>
        <v>0</v>
      </c>
      <c r="E261" s="52">
        <f>SUMIFS('[2]28'!$K$25:$K$41,'[2]28'!$D$25:$D$41,"Аксессуары",'[2]28'!$F$25:$F$41,"продажа",'[2]28'!$M$25:$M$41,"ОК",'[2]01'!$A$25:$A$41,'[2]Продажи (beta)'!$A233)</f>
        <v>0</v>
      </c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1" t="s">
        <v>41</v>
      </c>
      <c r="B262" s="22">
        <f>SUMIFS('[2]29'!$G$25:$G$41,'[2]29'!$D$25:$D$41,"Сим-карты",'[2]29'!$F$25:$F$41,"продажа",'[2]29'!$M$25:$M$41,"ОК",'[2]01'!$A$25:$A$41,'[2]Продажи (beta)'!A233)</f>
        <v>0</v>
      </c>
      <c r="C262" s="22">
        <f>SUMIFS('[2]29'!$G$25:$G$41,'[2]29'!$D$25:$D$41,"Устройства",'[2]29'!$F$25:$F$41,"продажа",'[2]29'!$M$25:$M$41,"ОК",'[2]01'!$A$25:$A$41,'[2]Продажи (beta)'!A233)</f>
        <v>0</v>
      </c>
      <c r="D262" s="52">
        <f>SUMIFS('[2]29'!$K$25:$K$41,'[2]29'!$D$25:$D$41,"Услуги",'[2]29'!$F$25:$F$41,"продажа",'[2]29'!$M$25:$M$41,"ОК",'[2]01'!$A$25:$A$41,'[2]Продажи (beta)'!$A233)</f>
        <v>0</v>
      </c>
      <c r="E262" s="52">
        <f>SUMIFS('[2]29'!$K$25:$K$41,'[2]29'!$D$25:$D$41,"Аксессуары",'[2]29'!$F$25:$F$41,"продажа",'[2]29'!$M$25:$M$41,"ОК",'[2]01'!$A$25:$A$41,'[2]Продажи (beta)'!$A233)</f>
        <v>0</v>
      </c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1" t="s">
        <v>42</v>
      </c>
      <c r="B263" s="22">
        <f>SUMIFS('[2]30'!$G$25:$G$41,'[2]30'!$D$25:$D$41,"Сим-карты",'[2]30'!$F$25:$F$41,"продажа",'[2]30'!$M$25:$M$41,"ОК",'[2]01'!$A$25:$A$41,'[2]Продажи (beta)'!A233)</f>
        <v>0</v>
      </c>
      <c r="C263" s="22">
        <f>SUMIFS('[2]30'!$G$25:$G$41,'[2]30'!$D$25:$D$41,"Устройства",'[2]30'!$F$25:$F$41,"продажа",'[2]30'!$M$25:$M$41,"ОК",'[2]01'!$A$25:$A$41,'[2]Продажи (beta)'!A233)</f>
        <v>0</v>
      </c>
      <c r="D263" s="52">
        <f>SUMIFS('[2]30'!$K$25:$K$41,'[2]30'!$D$25:$D$41,"Услуги",'[2]30'!$F$25:$F$41,"продажа",'[2]30'!$M$25:$M$41,"ОК",'[2]01'!$A$25:$A$41,'[2]Продажи (beta)'!$A233)</f>
        <v>0</v>
      </c>
      <c r="E263" s="52">
        <f>SUMIFS('[2]30'!$K$25:$K$41,'[2]30'!$D$25:$D$41,"Аксессуары",'[2]30'!$F$25:$F$41,"продажа",'[2]30'!$M$25:$M$41,"ОК",'[2]01'!$A$25:$A$41,'[2]Продажи (beta)'!$A233)</f>
        <v>0</v>
      </c>
      <c r="F263" s="62"/>
      <c r="G263" s="62"/>
      <c r="H263" s="62"/>
      <c r="I263" s="62"/>
      <c r="J263" s="62"/>
      <c r="K263" s="62"/>
      <c r="L263" s="62"/>
      <c r="M263" s="62"/>
    </row>
    <row r="264" spans="1:13" ht="15.75" thickBot="1" x14ac:dyDescent="0.3">
      <c r="A264" s="51" t="s">
        <v>43</v>
      </c>
      <c r="B264" s="22">
        <f>SUMIFS('[2]31'!$G$25:$G$41,'[2]31'!$D$25:$D$41,"Сим-карты",'[2]31'!$F$25:$F$41,"продажа",'[2]31'!$M$25:$M$41,"ОК",'[2]01'!$A$25:$A$41,'[2]Продажи (beta)'!A233)</f>
        <v>0</v>
      </c>
      <c r="C264" s="22">
        <f>SUMIFS('[2]31'!$G$25:$G$41,'[2]31'!$D$25:$D$41,"Устройства",'[2]31'!$F$25:$F$41,"продажа",'[2]31'!$M$25:$M$41,"ОК",'[2]01'!$A$25:$A$41,'[2]Продажи (beta)'!A233)</f>
        <v>0</v>
      </c>
      <c r="D264" s="52">
        <f>SUMIFS('[2]31'!$K$25:$K$41,'[2]31'!$D$25:$D$41,"Услуги",'[2]31'!$F$25:$F$41,"продажа",'[2]31'!$M$25:$M$41,"ОК")</f>
        <v>0</v>
      </c>
      <c r="E264" s="52">
        <f>SUMIFS('[2]31'!$K$25:$K$41,'[2]31'!$D$25:$D$41,"Аксессуары",'[2]31'!$F$25:$F$41,"продажа",'[2]31'!$M$25:$M$41,"ОК")</f>
        <v>0</v>
      </c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40" t="s">
        <v>8</v>
      </c>
      <c r="B265" s="53">
        <f>SUM(B234:B264)</f>
        <v>0</v>
      </c>
      <c r="C265" s="54">
        <f>SUM(C234:C264)</f>
        <v>0</v>
      </c>
      <c r="D265" s="55">
        <f>SUM(D234:D264)</f>
        <v>0</v>
      </c>
      <c r="E265" s="56">
        <f>SUM(E234:E264)</f>
        <v>0</v>
      </c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30" t="s">
        <v>11</v>
      </c>
      <c r="B266" s="61">
        <f ca="1">$B$2/$J$2*'[2]График работы'!$AH$27</f>
        <v>0</v>
      </c>
      <c r="C266" s="58">
        <f ca="1">$B$3/$J$2*'[2]График работы'!$AH$27</f>
        <v>0</v>
      </c>
      <c r="D266" s="59">
        <f ca="1">$B$4/$J$2*'[2]График работы'!$AH$27</f>
        <v>0</v>
      </c>
      <c r="E266" s="60">
        <f ca="1">$B$5/$J$2*'[2]График работы'!$AH$27</f>
        <v>0</v>
      </c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30" t="s">
        <v>9</v>
      </c>
      <c r="B267" s="31">
        <f>IF(B265=0,0,B265/B266)</f>
        <v>0</v>
      </c>
      <c r="C267" s="32">
        <f>IF(C265=0,0,C265/C266)</f>
        <v>0</v>
      </c>
      <c r="D267" s="33">
        <f>IF(D265=0,0,D265/D266)</f>
        <v>0</v>
      </c>
      <c r="E267" s="34">
        <f>IF(E265=0,0,E265/E266)</f>
        <v>0</v>
      </c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30" t="s">
        <v>10</v>
      </c>
      <c r="B268" s="42">
        <f ca="1">B265/$I$2*$J$2</f>
        <v>0</v>
      </c>
      <c r="C268" s="42">
        <f ca="1">C265/$I$2*$J$2</f>
        <v>0</v>
      </c>
      <c r="D268" s="46">
        <f ca="1">D265/$I$2*$J$2</f>
        <v>0</v>
      </c>
      <c r="E268" s="45">
        <f ca="1">E265/$I$2*$J$2</f>
        <v>0</v>
      </c>
      <c r="F268" s="62"/>
      <c r="G268" s="62"/>
      <c r="H268" s="62"/>
      <c r="I268" s="62"/>
      <c r="J268" s="62"/>
      <c r="K268" s="62"/>
      <c r="L268" s="62"/>
      <c r="M268" s="62"/>
    </row>
    <row r="269" spans="1:13" ht="15.75" thickBot="1" x14ac:dyDescent="0.3">
      <c r="A269" s="35" t="s">
        <v>12</v>
      </c>
      <c r="B269" s="47">
        <f>IF(B265=0,0,(FORECAST($J$2,B234:B264,$A234:$A264)))</f>
        <v>0</v>
      </c>
      <c r="C269" s="48">
        <f>IF(C265=0,0,(FORECAST($J$2,C234:C264,$A234:$A264)))</f>
        <v>0</v>
      </c>
      <c r="D269" s="49">
        <f>IF(D265=0,0,(FORECAST($J$2,D234:D264,$A234:$A264)))</f>
        <v>0</v>
      </c>
      <c r="E269" s="50">
        <f>IF(E265=0,0,(FORECAST($J$2,E234:E264,$A234:$A264)))</f>
        <v>0</v>
      </c>
      <c r="F269" s="62"/>
      <c r="G269" s="62"/>
      <c r="H269" s="62"/>
      <c r="I269" s="62"/>
      <c r="J269" s="62"/>
      <c r="K269" s="62"/>
      <c r="L269" s="62"/>
      <c r="M269" s="62"/>
    </row>
    <row r="270" spans="1:13" ht="15.75" thickBot="1" x14ac:dyDescent="0.3">
      <c r="A270" s="22"/>
      <c r="B270" s="22"/>
      <c r="C270" s="22"/>
      <c r="D270" s="22"/>
      <c r="E270" s="22"/>
      <c r="F270" s="62"/>
      <c r="G270" s="62"/>
      <c r="H270" s="62"/>
      <c r="I270" s="62"/>
      <c r="J270" s="62"/>
      <c r="K270" s="62"/>
      <c r="L270" s="62"/>
      <c r="M270" s="62"/>
    </row>
    <row r="271" spans="1:13" ht="15.75" thickBot="1" x14ac:dyDescent="0.3">
      <c r="A271" s="23" t="str">
        <f>'[2]График работы'!A46</f>
        <v>-</v>
      </c>
      <c r="B271" s="23" t="s">
        <v>2</v>
      </c>
      <c r="C271" s="23" t="s">
        <v>3</v>
      </c>
      <c r="D271" s="23" t="s">
        <v>4</v>
      </c>
      <c r="E271" s="23" t="s">
        <v>5</v>
      </c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1" t="s">
        <v>13</v>
      </c>
      <c r="B272" s="22">
        <f>SUMIFS('[2]01'!$G$25:$G$41,'[2]01'!$D$25:$D$41,"Сим-карты",'[2]01'!$F$25:$F$41,"продажа",'[2]01'!$M$25:$M$41,"ОК",'[2]01'!$A$25:$A$41,'[2]Продажи (beta)'!A271)</f>
        <v>0</v>
      </c>
      <c r="C272" s="22">
        <f>SUMIFS('[2]01'!$G$25:$G$41,'[2]01'!$D$25:$D$41,"Устройства",'[2]01'!$F$25:$F$41,"продажа",'[2]01'!$M$25:$M$41,"ОК",'[2]01'!$A$25:$A$41,'[2]Продажи (beta)'!$A$271)</f>
        <v>0</v>
      </c>
      <c r="D272" s="52">
        <f>SUMIFS('[2]01'!$K$25:$K$41,'[2]01'!$D$25:$D$41,"Услуги",'[2]01'!$F$25:$F$41,"продажа",'[2]01'!$M$25:$M$41,"ОК",'[2]01'!$A$25:$A$41,'[2]Продажи (beta)'!$A271)</f>
        <v>0</v>
      </c>
      <c r="E272" s="52">
        <f>SUMIFS('[2]01'!$K$25:$K$41,'[2]01'!$D$25:$D$41,"Аксессуары",'[2]01'!$F$25:$F$41,"продажа",'[2]01'!$M$25:$M$41,"ОК",'[2]01'!$A$25:$A$41,'[2]Продажи (beta)'!$A271)</f>
        <v>0</v>
      </c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1" t="s">
        <v>14</v>
      </c>
      <c r="B273" s="22">
        <f>SUMIFS('[2]02'!$G$25:$G$41,'[2]02'!$D$25:$D$41,"Сим-карты",'[2]02'!$F$25:$F$41,"продажа",'[2]02'!$M$25:$M$41,"ОК",'[2]01'!$A$25:$A$41,'[2]Продажи (beta)'!A271)</f>
        <v>0</v>
      </c>
      <c r="C273" s="22">
        <f>SUMIFS('[2]02'!$G$25:$G$41,'[2]02'!$D$25:$D$41,"Устройства",'[2]02'!$F$25:$F$41,"продажа",'[2]02'!$M$25:$M$41,"ОК",'[2]01'!$A$25:$A$41,'[2]Продажи (beta)'!A271)</f>
        <v>0</v>
      </c>
      <c r="D273" s="52">
        <f>SUMIFS('[2]02'!$K$25:$K$41,'[2]02'!$D$25:$D$41,"Услуги",'[2]02'!$F$25:$F$41,"продажа",'[2]02'!$M$25:$M$41,"ОК",'[2]01'!$A$25:$A$41,'[2]Продажи (beta)'!$A271)</f>
        <v>0</v>
      </c>
      <c r="E273" s="52">
        <f>SUMIFS('[2]02'!$K$25:$K$41,'[2]02'!$D$25:$D$41,"Аксессуары",'[2]02'!$F$25:$F$41,"продажа",'[2]02'!$M$25:$M$41,"ОК",'[2]01'!$A$25:$A$41,'[2]Продажи (beta)'!$A271)</f>
        <v>0</v>
      </c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1" t="s">
        <v>15</v>
      </c>
      <c r="B274" s="22">
        <f>SUMIFS('[2]03'!$G$25:$G$41,'[2]03'!$D$25:$D$41,"Сим-карты",'[2]03'!$F$25:$F$41,"продажа",'[2]03'!$M$25:$M$41,"ОК",'[2]01'!$A$25:$A$41,'[2]Продажи (beta)'!A271)</f>
        <v>0</v>
      </c>
      <c r="C274" s="22">
        <f>SUMIFS('[2]03'!$G$25:$G$41,'[2]03'!$D$25:$D$41,"Устройства",'[2]03'!$F$25:$F$41,"продажа",'[2]03'!$M$25:$M$41,"ОК",'[2]01'!$A$25:$A$41,'[2]Продажи (beta)'!A271)</f>
        <v>0</v>
      </c>
      <c r="D274" s="52">
        <f>SUMIFS('[2]03'!$K$25:$K$41,'[2]03'!$D$25:$D$41,"Услуги",'[2]03'!$F$25:$F$41,"продажа",'[2]03'!$M$25:$M$41,"ОК",'[2]01'!$A$25:$A$41,'[2]Продажи (beta)'!$A271)</f>
        <v>0</v>
      </c>
      <c r="E274" s="52">
        <f>SUMIFS('[2]03'!$K$25:$K$41,'[2]03'!$D$25:$D$41,"Аксессуары",'[2]03'!$F$25:$F$41,"продажа",'[2]03'!$M$25:$M$41,"ОК",'[2]01'!$A$25:$A$41,'[2]Продажи (beta)'!$A271)</f>
        <v>0</v>
      </c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1" t="s">
        <v>16</v>
      </c>
      <c r="B275" s="22">
        <f>SUMIFS('[2]04'!$G$25:$G$41,'[2]04'!$D$25:$D$41,"Сим-карты",'[2]04'!$F$25:$F$41,"продажа",'[2]04'!$M$25:$M$41,"ОК",'[2]01'!$A$25:$A$41,'[2]Продажи (beta)'!A271)</f>
        <v>0</v>
      </c>
      <c r="C275" s="22">
        <f>SUMIFS('[2]04'!$G$25:$G$41,'[2]04'!$D$25:$D$41,"Устройства",'[2]04'!$F$25:$F$41,"продажа",'[2]04'!$M$25:$M$41,"ОК",'[2]01'!$A$25:$A$41,'[2]Продажи (beta)'!A271)</f>
        <v>0</v>
      </c>
      <c r="D275" s="52">
        <f>SUMIFS('[2]04'!$K$25:$K$41,'[2]04'!$D$25:$D$41,"Услуги",'[2]04'!$F$25:$F$41,"продажа",'[2]04'!$M$25:$M$41,"ОК",'[2]01'!$A$25:$A$41,'[2]Продажи (beta)'!$A271)</f>
        <v>0</v>
      </c>
      <c r="E275" s="52">
        <f>SUMIFS('[2]04'!$K$25:$K$41,'[2]04'!$D$25:$D$41,"Аксессуары",'[2]04'!$F$25:$F$41,"продажа",'[2]04'!$M$25:$M$41,"ОК",'[2]01'!$A$25:$A$41,'[2]Продажи (beta)'!$A271)</f>
        <v>0</v>
      </c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1" t="s">
        <v>17</v>
      </c>
      <c r="B276" s="22">
        <f>SUMIFS('[2]05'!$G$25:$G$41,'[2]05'!$D$25:$D$41,"Сим-карты",'[2]05'!$F$25:$F$41,"продажа",'[2]05'!$M$25:$M$41,"ОК",'[2]01'!$A$25:$A$41,'[2]Продажи (beta)'!A271)</f>
        <v>0</v>
      </c>
      <c r="C276" s="22">
        <f>SUMIFS('[2]05'!$G$25:$G$41,'[2]05'!$D$25:$D$41,"Устройства",'[2]05'!$F$25:$F$41,"продажа",'[2]05'!$M$25:$M$41,"ОК",'[2]01'!$A$25:$A$41,'[2]Продажи (beta)'!A271)</f>
        <v>0</v>
      </c>
      <c r="D276" s="52">
        <f>SUMIFS('[2]05'!$K$25:$K$41,'[2]05'!$D$25:$D$41,"Услуги",'[2]05'!$F$25:$F$41,"продажа",'[2]05'!$M$25:$M$41,"ОК",'[2]01'!$A$25:$A$41,'[2]Продажи (beta)'!$A271)</f>
        <v>0</v>
      </c>
      <c r="E276" s="52">
        <f>SUMIFS('[2]05'!$K$25:$K$41,'[2]05'!$D$25:$D$41,"Аксессуары",'[2]05'!$F$25:$F$41,"продажа",'[2]05'!$M$25:$M$41,"ОК",'[2]01'!$A$25:$A$41,'[2]Продажи (beta)'!$A271)</f>
        <v>0</v>
      </c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1" t="s">
        <v>18</v>
      </c>
      <c r="B277" s="22">
        <f>SUMIFS('[2]06'!$G$25:$G$41,'[2]06'!$D$25:$D$41,"Сим-карты",'[2]06'!$F$25:$F$41,"продажа",'[2]06'!$M$25:$M$41,"ОК",'[2]01'!$A$25:$A$41,'[2]Продажи (beta)'!A271)</f>
        <v>0</v>
      </c>
      <c r="C277" s="22">
        <f>SUMIFS('[2]06'!$G$25:$G$41,'[2]06'!$D$25:$D$41,"Устройства",'[2]06'!$F$25:$F$41,"продажа",'[2]06'!$M$25:$M$41,"ОК",'[2]01'!$A$25:$A$41,'[2]Продажи (beta)'!A271)</f>
        <v>0</v>
      </c>
      <c r="D277" s="52">
        <f>SUMIFS('[2]06'!$K$25:$K$41,'[2]06'!$D$25:$D$41,"Услуги",'[2]06'!$F$25:$F$41,"продажа",'[2]06'!$M$25:$M$41,"ОК",'[2]01'!$A$25:$A$41,'[2]Продажи (beta)'!$A271)</f>
        <v>0</v>
      </c>
      <c r="E277" s="52">
        <f>SUMIFS('[2]06'!$K$25:$K$41,'[2]06'!$D$25:$D$41,"Аксессуары",'[2]06'!$F$25:$F$41,"продажа",'[2]06'!$M$25:$M$41,"ОК",'[2]01'!$A$25:$A$41,'[2]Продажи (beta)'!$A271)</f>
        <v>0</v>
      </c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1" t="s">
        <v>19</v>
      </c>
      <c r="B278" s="22">
        <f>SUMIFS('[2]07'!$G$25:$G$41,'[2]07'!$D$25:$D$41,"Сим-карты",'[2]07'!$F$25:$F$41,"продажа",'[2]07'!$M$25:$M$41,"ОК",'[2]01'!$A$25:$A$41,'[2]Продажи (beta)'!A271)</f>
        <v>0</v>
      </c>
      <c r="C278" s="22">
        <f>SUMIFS('[2]07'!$G$25:$G$41,'[2]07'!$D$25:$D$41,"Устройства",'[2]07'!$F$25:$F$41,"продажа",'[2]07'!$M$25:$M$41,"ОК",'[2]01'!$A$25:$A$41,'[2]Продажи (beta)'!A271)</f>
        <v>0</v>
      </c>
      <c r="D278" s="52">
        <f>SUMIFS('[2]07'!$K$25:$K$41,'[2]07'!$D$25:$D$41,"Услуги",'[2]07'!$F$25:$F$41,"продажа",'[2]07'!$M$25:$M$41,"ОК",'[2]01'!$A$25:$A$41,'[2]Продажи (beta)'!$A271)</f>
        <v>0</v>
      </c>
      <c r="E278" s="52">
        <f>SUMIFS('[2]07'!$K$25:$K$41,'[2]07'!$D$25:$D$41,"Аксессуары",'[2]07'!$F$25:$F$41,"продажа",'[2]07'!$M$25:$M$41,"ОК",'[2]01'!$A$25:$A$41,'[2]Продажи (beta)'!$A271)</f>
        <v>0</v>
      </c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1" t="s">
        <v>20</v>
      </c>
      <c r="B279" s="22">
        <f>SUMIFS('[2]08'!$G$25:$G$41,'[2]08'!$D$25:$D$41,"Сим-карты",'[2]08'!$F$25:$F$41,"продажа",'[2]08'!$M$25:$M$41,"ОК",'[2]01'!$A$25:$A$41,'[2]Продажи (beta)'!A271)</f>
        <v>0</v>
      </c>
      <c r="C279" s="22">
        <f>SUMIFS('[2]08'!$G$25:$G$41,'[2]08'!$D$25:$D$41,"Устройства",'[2]08'!$F$25:$F$41,"продажа",'[2]08'!$M$25:$M$41,"ОК",'[2]01'!$A$25:$A$41,'[2]Продажи (beta)'!A271)</f>
        <v>0</v>
      </c>
      <c r="D279" s="52">
        <f>SUMIFS('[2]08'!$K$25:$K$41,'[2]08'!$D$25:$D$41,"Услуги",'[2]08'!$F$25:$F$41,"продажа",'[2]08'!$M$25:$M$41,"ОК",'[2]01'!$A$25:$A$41,'[2]Продажи (beta)'!$A271)</f>
        <v>0</v>
      </c>
      <c r="E279" s="52">
        <f>SUMIFS('[2]08'!$K$25:$K$41,'[2]08'!$D$25:$D$41,"Аксессуары",'[2]08'!$F$25:$F$41,"продажа",'[2]08'!$M$25:$M$41,"ОК",'[2]01'!$A$25:$A$41,'[2]Продажи (beta)'!$A271)</f>
        <v>0</v>
      </c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1" t="s">
        <v>21</v>
      </c>
      <c r="B280" s="22">
        <f>SUMIFS('[2]09'!$G$25:$G$41,'[2]09'!$D$25:$D$41,"Сим-карты",'[2]09'!$F$25:$F$41,"продажа",'[2]09'!$M$25:$M$41,"ОК",'[2]01'!$A$25:$A$41,'[2]Продажи (beta)'!A271)</f>
        <v>0</v>
      </c>
      <c r="C280" s="22">
        <f>SUMIFS('[2]09'!$G$25:$G$41,'[2]09'!$D$25:$D$41,"Устройства",'[2]09'!$F$25:$F$41,"продажа",'[2]09'!$M$25:$M$41,"ОК",'[2]01'!$A$25:$A$41,'[2]Продажи (beta)'!A271)</f>
        <v>0</v>
      </c>
      <c r="D280" s="52">
        <f>SUMIFS('[2]09'!$K$25:$K$41,'[2]09'!$D$25:$D$41,"Услуги",'[2]09'!$F$25:$F$41,"продажа",'[2]09'!$M$25:$M$41,"ОК",'[2]01'!$A$25:$A$41,'[2]Продажи (beta)'!$A271)</f>
        <v>0</v>
      </c>
      <c r="E280" s="52">
        <f>SUMIFS('[2]09'!$K$25:$K$41,'[2]09'!$D$25:$D$41,"Аксессуары",'[2]09'!$F$25:$F$41,"продажа",'[2]09'!$M$25:$M$41,"ОК",'[2]01'!$A$25:$A$41,'[2]Продажи (beta)'!$A271)</f>
        <v>0</v>
      </c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1" t="s">
        <v>22</v>
      </c>
      <c r="B281" s="22">
        <f>SUMIFS('[2]10'!$G$25:$G$41,'[2]10'!$D$25:$D$41,"Сим-карты",'[2]10'!$F$25:$F$41,"продажа",'[2]10'!$M$25:$M$41,"ОК",'[2]01'!$A$25:$A$41,'[2]Продажи (beta)'!A271)</f>
        <v>0</v>
      </c>
      <c r="C281" s="22">
        <f>SUMIFS('[2]10'!$G$25:$G$41,'[2]10'!$D$25:$D$41,"Устройства",'[2]10'!$F$25:$F$41,"продажа",'[2]10'!$M$25:$M$41,"ОК",'[2]01'!$A$25:$A$41,'[2]Продажи (beta)'!A271)</f>
        <v>0</v>
      </c>
      <c r="D281" s="52">
        <f>SUMIFS('[2]10'!$K$25:$K$41,'[2]10'!$D$25:$D$41,"Услуги",'[2]10'!$F$25:$F$41,"продажа",'[2]10'!$M$25:$M$41,"ОК",'[2]01'!$A$25:$A$41,'[2]Продажи (beta)'!$A271)</f>
        <v>0</v>
      </c>
      <c r="E281" s="52">
        <f>SUMIFS('[2]10'!$K$25:$K$41,'[2]10'!$D$25:$D$41,"Аксессуары",'[2]10'!$F$25:$F$41,"продажа",'[2]10'!$M$25:$M$41,"ОК",'[2]01'!$A$25:$A$41,'[2]Продажи (beta)'!$A271)</f>
        <v>0</v>
      </c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1" t="s">
        <v>23</v>
      </c>
      <c r="B282" s="22">
        <f>SUMIFS('[2]11'!$G$25:$G$41,'[2]11'!$D$25:$D$41,"Сим-карты",'[2]11'!$F$25:$F$41,"продажа",'[2]11'!$M$25:$M$41,"ОК",'[2]01'!$A$25:$A$41,'[2]Продажи (beta)'!A271)</f>
        <v>0</v>
      </c>
      <c r="C282" s="22">
        <f>SUMIFS('[2]11'!$G$25:$G$41,'[2]11'!$D$25:$D$41,"Устройства",'[2]11'!$F$25:$F$41,"продажа",'[2]11'!$M$25:$M$41,"ОК",'[2]01'!$A$25:$A$41,'[2]Продажи (beta)'!A271)</f>
        <v>0</v>
      </c>
      <c r="D282" s="52">
        <f>SUMIFS('[2]11'!$K$25:$K$41,'[2]11'!$D$25:$D$41,"Услуги",'[2]11'!$F$25:$F$41,"продажа",'[2]11'!$M$25:$M$41,"ОК",'[2]01'!$A$25:$A$41,'[2]Продажи (beta)'!$A271)</f>
        <v>0</v>
      </c>
      <c r="E282" s="52">
        <f>SUMIFS('[2]11'!$K$25:$K$41,'[2]11'!$D$25:$D$41,"Аксессуары",'[2]11'!$F$25:$F$41,"продажа",'[2]11'!$M$25:$M$41,"ОК",'[2]01'!$A$25:$A$41,'[2]Продажи (beta)'!$A271)</f>
        <v>0</v>
      </c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1" t="s">
        <v>24</v>
      </c>
      <c r="B283" s="22">
        <f>SUMIFS('[2]12'!$G$25:$G$41,'[2]12'!$D$25:$D$41,"Сим-карты",'[2]12'!$F$25:$F$41,"продажа",'[2]12'!$M$25:$M$41,"ОК",'[2]01'!$A$25:$A$41,'[2]Продажи (beta)'!A271)</f>
        <v>0</v>
      </c>
      <c r="C283" s="22">
        <f>SUMIFS('[2]12'!$G$25:$G$41,'[2]12'!$D$25:$D$41,"Устройства",'[2]12'!$F$25:$F$41,"продажа",'[2]12'!$M$25:$M$41,"ОК",'[2]01'!$A$25:$A$41,'[2]Продажи (beta)'!A271)</f>
        <v>0</v>
      </c>
      <c r="D283" s="52">
        <f>SUMIFS('[2]12'!$K$25:$K$41,'[2]12'!$D$25:$D$41,"Услуги",'[2]12'!$F$25:$F$41,"продажа",'[2]12'!$M$25:$M$41,"ОК",'[2]01'!$A$25:$A$41,'[2]Продажи (beta)'!$A271)</f>
        <v>0</v>
      </c>
      <c r="E283" s="52">
        <f>SUMIFS('[2]12'!$K$25:$K$41,'[2]12'!$D$25:$D$41,"Аксессуары",'[2]12'!$F$25:$F$41,"продажа",'[2]12'!$M$25:$M$41,"ОК",'[2]01'!$A$25:$A$41,'[2]Продажи (beta)'!$A271)</f>
        <v>0</v>
      </c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1" t="s">
        <v>25</v>
      </c>
      <c r="B284" s="22">
        <f>SUMIFS('[2]13'!$G$25:$G$41,'[2]13'!$D$25:$D$41,"Сим-карты",'[2]13'!$F$25:$F$41,"продажа",'[2]13'!$M$25:$M$41,"ОК",'[2]01'!$A$25:$A$41,'[2]Продажи (beta)'!A271)</f>
        <v>0</v>
      </c>
      <c r="C284" s="22">
        <f>SUMIFS('[2]13'!$G$25:$G$41,'[2]13'!$D$25:$D$41,"Устройства",'[2]13'!$F$25:$F$41,"продажа",'[2]13'!$M$25:$M$41,"ОК",'[2]01'!$A$25:$A$41,'[2]Продажи (beta)'!A271)</f>
        <v>0</v>
      </c>
      <c r="D284" s="52">
        <f>SUMIFS('[2]13'!$K$25:$K$41,'[2]13'!$D$25:$D$41,"Услуги",'[2]13'!$F$25:$F$41,"продажа",'[2]13'!$M$25:$M$41,"ОК",'[2]01'!$A$25:$A$41,'[2]Продажи (beta)'!$A271)</f>
        <v>0</v>
      </c>
      <c r="E284" s="52">
        <f>SUMIFS('[2]13'!$K$25:$K$41,'[2]13'!$D$25:$D$41,"Аксессуары",'[2]13'!$F$25:$F$41,"продажа",'[2]13'!$M$25:$M$41,"ОК",'[2]01'!$A$25:$A$41,'[2]Продажи (beta)'!$A271)</f>
        <v>0</v>
      </c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1" t="s">
        <v>26</v>
      </c>
      <c r="B285" s="22">
        <f>SUMIFS('[2]14'!$G$25:$G$41,'[2]14'!$D$25:$D$41,"Сим-карты",'[2]14'!$F$25:$F$41,"продажа",'[2]14'!$M$25:$M$41,"ОК",'[2]01'!$A$25:$A$41,'[2]Продажи (beta)'!A271)</f>
        <v>0</v>
      </c>
      <c r="C285" s="22">
        <f>SUMIFS('[2]14'!$G$25:$G$41,'[2]14'!$D$25:$D$41,"Устройства",'[2]14'!$F$25:$F$41,"продажа",'[2]14'!$M$25:$M$41,"ОК",'[2]01'!$A$25:$A$41,'[2]Продажи (beta)'!A271)</f>
        <v>0</v>
      </c>
      <c r="D285" s="52">
        <f>SUMIFS('[2]14'!$K$25:$K$41,'[2]14'!$D$25:$D$41,"Услуги",'[2]14'!$F$25:$F$41,"продажа",'[2]14'!$M$25:$M$41,"ОК",'[2]01'!$A$25:$A$41,'[2]Продажи (beta)'!$A271)</f>
        <v>0</v>
      </c>
      <c r="E285" s="52">
        <f>SUMIFS('[2]14'!$K$25:$K$41,'[2]14'!$D$25:$D$41,"Аксессуары",'[2]14'!$F$25:$F$41,"продажа",'[2]14'!$M$25:$M$41,"ОК",'[2]01'!$A$25:$A$41,'[2]Продажи (beta)'!$A271)</f>
        <v>0</v>
      </c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1" t="s">
        <v>27</v>
      </c>
      <c r="B286" s="22">
        <f>SUMIFS('[2]15'!$G$25:$G$41,'[2]15'!$D$25:$D$41,"Сим-карты",'[2]15'!$F$25:$F$41,"продажа",'[2]15'!$M$25:$M$41,"ОК",'[2]01'!$A$25:$A$41,'[2]Продажи (beta)'!A271)</f>
        <v>0</v>
      </c>
      <c r="C286" s="22">
        <f>SUMIFS('[2]15'!$G$25:$G$41,'[2]15'!$D$25:$D$41,"Устройства",'[2]15'!$F$25:$F$41,"продажа",'[2]15'!$M$25:$M$41,"ОК",'[2]01'!$A$25:$A$41,'[2]Продажи (beta)'!A271)</f>
        <v>0</v>
      </c>
      <c r="D286" s="52">
        <f>SUMIFS('[2]15'!$K$25:$K$41,'[2]15'!$D$25:$D$41,"Услуги",'[2]15'!$F$25:$F$41,"продажа",'[2]15'!$M$25:$M$41,"ОК",'[2]01'!$A$25:$A$41,'[2]Продажи (beta)'!$A271)</f>
        <v>0</v>
      </c>
      <c r="E286" s="52">
        <f>SUMIFS('[2]15'!$K$25:$K$41,'[2]15'!$D$25:$D$41,"Аксессуары",'[2]15'!$F$25:$F$41,"продажа",'[2]15'!$M$25:$M$41,"ОК",'[2]01'!$A$25:$A$41,'[2]Продажи (beta)'!$A271)</f>
        <v>0</v>
      </c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1" t="s">
        <v>28</v>
      </c>
      <c r="B287" s="22">
        <f>SUMIFS('[2]16'!$G$25:$G$41,'[2]16'!$D$25:$D$41,"Сим-карты",'[2]16'!$F$25:$F$41,"продажа",'[2]16'!$M$25:$M$41,"ОК",'[2]01'!$A$25:$A$41,'[2]Продажи (beta)'!A271)</f>
        <v>0</v>
      </c>
      <c r="C287" s="22">
        <f>SUMIFS('[2]16'!$G$25:$G$41,'[2]16'!$D$25:$D$41,"Устройства",'[2]16'!$F$25:$F$41,"продажа",'[2]16'!$M$25:$M$41,"ОК",'[2]01'!$A$25:$A$41,'[2]Продажи (beta)'!A271)</f>
        <v>0</v>
      </c>
      <c r="D287" s="52">
        <f>SUMIFS('[2]16'!$K$25:$K$41,'[2]16'!$D$25:$D$41,"Услуги",'[2]16'!$F$25:$F$41,"продажа",'[2]16'!$M$25:$M$41,"ОК",'[2]01'!$A$25:$A$41,'[2]Продажи (beta)'!$A271)</f>
        <v>0</v>
      </c>
      <c r="E287" s="52">
        <f>SUMIFS('[2]16'!$K$25:$K$41,'[2]16'!$D$25:$D$41,"Аксессуары",'[2]16'!$F$25:$F$41,"продажа",'[2]16'!$M$25:$M$41,"ОК",'[2]01'!$A$25:$A$41,'[2]Продажи (beta)'!$A271)</f>
        <v>0</v>
      </c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1" t="s">
        <v>29</v>
      </c>
      <c r="B288" s="22">
        <f>SUMIFS('[2]17'!$G$25:$G$41,'[2]17'!$D$25:$D$41,"Сим-карты",'[2]17'!$F$25:$F$41,"продажа",'[2]17'!$M$25:$M$41,"ОК",'[2]01'!$A$25:$A$41,'[2]Продажи (beta)'!A271)</f>
        <v>0</v>
      </c>
      <c r="C288" s="22">
        <f>SUMIFS('[2]17'!$G$25:$G$41,'[2]17'!$D$25:$D$41,"Устройства",'[2]17'!$F$25:$F$41,"продажа",'[2]17'!$M$25:$M$41,"ОК",'[2]01'!$A$25:$A$41,'[2]Продажи (beta)'!A271)</f>
        <v>0</v>
      </c>
      <c r="D288" s="52">
        <f>SUMIFS('[2]17'!$K$25:$K$41,'[2]17'!$D$25:$D$41,"Услуги",'[2]17'!$F$25:$F$41,"продажа",'[2]17'!$M$25:$M$41,"ОК",'[2]01'!$A$25:$A$41,'[2]Продажи (beta)'!$A271)</f>
        <v>0</v>
      </c>
      <c r="E288" s="52">
        <f>SUMIFS('[2]17'!$K$25:$K$41,'[2]17'!$D$25:$D$41,"Аксессуары",'[2]17'!$F$25:$F$41,"продажа",'[2]17'!$M$25:$M$41,"ОК",'[2]01'!$A$25:$A$41,'[2]Продажи (beta)'!$A271)</f>
        <v>0</v>
      </c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1" t="s">
        <v>30</v>
      </c>
      <c r="B289" s="22">
        <f>SUMIFS('[2]18'!$G$25:$G$41,'[2]18'!$D$25:$D$41,"Сим-карты",'[2]18'!$F$25:$F$41,"продажа",'[2]18'!$M$25:$M$41,"ОК",'[2]01'!$A$25:$A$41,'[2]Продажи (beta)'!A271)</f>
        <v>0</v>
      </c>
      <c r="C289" s="22">
        <f>SUMIFS('[2]18'!$G$25:$G$41,'[2]18'!$D$25:$D$41,"Устройства",'[2]18'!$F$25:$F$41,"продажа",'[2]18'!$M$25:$M$41,"ОК",'[2]01'!$A$25:$A$41,'[2]Продажи (beta)'!A271)</f>
        <v>0</v>
      </c>
      <c r="D289" s="52">
        <f>SUMIFS('[2]18'!$K$25:$K$41,'[2]18'!$D$25:$D$41,"Услуги",'[2]18'!$F$25:$F$41,"продажа",'[2]18'!$M$25:$M$41,"ОК",'[2]01'!$A$25:$A$41,'[2]Продажи (beta)'!$A271)</f>
        <v>0</v>
      </c>
      <c r="E289" s="52">
        <f>SUMIFS('[2]18'!$K$25:$K$41,'[2]18'!$D$25:$D$41,"Аксессуары",'[2]18'!$F$25:$F$41,"продажа",'[2]18'!$M$25:$M$41,"ОК",'[2]01'!$A$25:$A$41,'[2]Продажи (beta)'!$A271)</f>
        <v>0</v>
      </c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1" t="s">
        <v>31</v>
      </c>
      <c r="B290" s="22">
        <f>SUMIFS('[2]19'!$G$25:$G$41,'[2]19'!$D$25:$D$41,"Сим-карты",'[2]19'!$F$25:$F$41,"продажа",'[2]19'!$M$25:$M$41,"ОК",'[2]01'!$A$25:$A$41,'[2]Продажи (beta)'!A271)</f>
        <v>0</v>
      </c>
      <c r="C290" s="22">
        <f>SUMIFS('[2]19'!$G$25:$G$41,'[2]19'!$D$25:$D$41,"Устройства",'[2]19'!$F$25:$F$41,"продажа",'[2]19'!$M$25:$M$41,"ОК",'[2]01'!$A$25:$A$41,'[2]Продажи (beta)'!A271)</f>
        <v>0</v>
      </c>
      <c r="D290" s="52">
        <f>SUMIFS('[2]19'!$K$25:$K$41,'[2]19'!$D$25:$D$41,"Услуги",'[2]19'!$F$25:$F$41,"продажа",'[2]19'!$M$25:$M$41,"ОК",'[2]01'!$A$25:$A$41,'[2]Продажи (beta)'!$A271)</f>
        <v>0</v>
      </c>
      <c r="E290" s="52">
        <f>SUMIFS('[2]19'!$K$25:$K$41,'[2]19'!$D$25:$D$41,"Аксессуары",'[2]19'!$F$25:$F$41,"продажа",'[2]19'!$M$25:$M$41,"ОК",'[2]01'!$A$25:$A$41,'[2]Продажи (beta)'!$A271)</f>
        <v>0</v>
      </c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1" t="s">
        <v>32</v>
      </c>
      <c r="B291" s="22">
        <f>SUMIFS('[2]20'!$G$25:$G$41,'[2]20'!$D$25:$D$41,"Сим-карты",'[2]20'!$F$25:$F$41,"продажа",'[2]20'!$M$25:$M$41,"ОК",'[2]01'!$A$25:$A$41,'[2]Продажи (beta)'!A271)</f>
        <v>0</v>
      </c>
      <c r="C291" s="22">
        <f>SUMIFS('[2]20'!$G$25:$G$41,'[2]20'!$D$25:$D$41,"Устройства",'[2]20'!$F$25:$F$41,"продажа",'[2]20'!$M$25:$M$41,"ОК",'[2]01'!$A$25:$A$41,'[2]Продажи (beta)'!A271)</f>
        <v>0</v>
      </c>
      <c r="D291" s="52">
        <f>SUMIFS('[2]20'!$K$25:$K$41,'[2]20'!$D$25:$D$41,"Услуги",'[2]20'!$F$25:$F$41,"продажа",'[2]20'!$M$25:$M$41,"ОК",'[2]01'!$A$25:$A$41,'[2]Продажи (beta)'!$A271)</f>
        <v>0</v>
      </c>
      <c r="E291" s="52">
        <f>SUMIFS('[2]20'!$K$25:$K$41,'[2]20'!$D$25:$D$41,"Аксессуары",'[2]20'!$F$25:$F$41,"продажа",'[2]20'!$M$25:$M$41,"ОК",'[2]01'!$A$25:$A$41,'[2]Продажи (beta)'!$A271)</f>
        <v>0</v>
      </c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1" t="s">
        <v>33</v>
      </c>
      <c r="B292" s="22">
        <f>SUMIFS('[2]21'!$G$25:$G$41,'[2]21'!$D$25:$D$41,"Сим-карты",'[2]21'!$F$25:$F$41,"продажа",'[2]21'!$M$25:$M$41,"ОК",'[2]01'!$A$25:$A$41,'[2]Продажи (beta)'!A271)</f>
        <v>0</v>
      </c>
      <c r="C292" s="22">
        <f>SUMIFS('[2]21'!$G$25:$G$41,'[2]21'!$D$25:$D$41,"Устройства",'[2]21'!$F$25:$F$41,"продажа",'[2]21'!$M$25:$M$41,"ОК",'[2]01'!$A$25:$A$41,'[2]Продажи (beta)'!A271)</f>
        <v>0</v>
      </c>
      <c r="D292" s="52">
        <f>SUMIFS('[2]21'!$K$25:$K$41,'[2]21'!$D$25:$D$41,"Услуги",'[2]21'!$F$25:$F$41,"продажа",'[2]21'!$M$25:$M$41,"ОК",'[2]01'!$A$25:$A$41,'[2]Продажи (beta)'!$A271)</f>
        <v>0</v>
      </c>
      <c r="E292" s="52">
        <f>SUMIFS('[2]21'!$K$25:$K$41,'[2]21'!$D$25:$D$41,"Аксессуары",'[2]21'!$F$25:$F$41,"продажа",'[2]21'!$M$25:$M$41,"ОК",'[2]01'!$A$25:$A$41,'[2]Продажи (beta)'!$A271)</f>
        <v>0</v>
      </c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1" t="s">
        <v>34</v>
      </c>
      <c r="B293" s="22">
        <f>SUMIFS('[2]22'!$G$25:$G$41,'[2]22'!$D$25:$D$41,"Сим-карты",'[2]22'!$F$25:$F$41,"продажа",'[2]22'!$M$25:$M$41,"ОК",'[2]01'!$A$25:$A$41,'[2]Продажи (beta)'!A271)</f>
        <v>0</v>
      </c>
      <c r="C293" s="22">
        <f>SUMIFS('[2]22'!$G$25:$G$41,'[2]22'!$D$25:$D$41,"Устройства",'[2]22'!$F$25:$F$41,"продажа",'[2]22'!$M$25:$M$41,"ОК",'[2]01'!$A$25:$A$41,'[2]Продажи (beta)'!A271)</f>
        <v>0</v>
      </c>
      <c r="D293" s="52">
        <f>SUMIFS('[2]22'!$K$25:$K$41,'[2]22'!$D$25:$D$41,"Услуги",'[2]22'!$F$25:$F$41,"продажа",'[2]22'!$M$25:$M$41,"ОК",'[2]01'!$A$25:$A$41,'[2]Продажи (beta)'!$A271)</f>
        <v>0</v>
      </c>
      <c r="E293" s="52">
        <f>SUMIFS('[2]22'!$K$25:$K$41,'[2]22'!$D$25:$D$41,"Аксессуары",'[2]22'!$F$25:$F$41,"продажа",'[2]22'!$M$25:$M$41,"ОК",'[2]01'!$A$25:$A$41,'[2]Продажи (beta)'!$A271)</f>
        <v>0</v>
      </c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1" t="s">
        <v>35</v>
      </c>
      <c r="B294" s="22">
        <f>SUMIFS('[2]23'!$G$25:$G$41,'[2]23'!$D$25:$D$41,"Сим-карты",'[2]23'!$F$25:$F$41,"продажа",'[2]23'!$M$25:$M$41,"ОК",'[2]01'!$A$25:$A$41,'[2]Продажи (beta)'!A271)</f>
        <v>0</v>
      </c>
      <c r="C294" s="22">
        <f>SUMIFS('[2]23'!$G$25:$G$41,'[2]23'!$D$25:$D$41,"Устройства",'[2]23'!$F$25:$F$41,"продажа",'[2]23'!$M$25:$M$41,"ОК",'[2]01'!$A$25:$A$41,'[2]Продажи (beta)'!A271)</f>
        <v>0</v>
      </c>
      <c r="D294" s="52">
        <f>SUMIFS('[2]23'!$K$25:$K$41,'[2]23'!$D$25:$D$41,"Услуги",'[2]23'!$F$25:$F$41,"продажа",'[2]23'!$M$25:$M$41,"ОК",'[2]01'!$A$25:$A$41,'[2]Продажи (beta)'!$A271)</f>
        <v>0</v>
      </c>
      <c r="E294" s="52">
        <f>SUMIFS('[2]23'!$K$25:$K$41,'[2]23'!$D$25:$D$41,"Аксессуары",'[2]23'!$F$25:$F$41,"продажа",'[2]23'!$M$25:$M$41,"ОК",'[2]01'!$A$25:$A$41,'[2]Продажи (beta)'!$A271)</f>
        <v>0</v>
      </c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1" t="s">
        <v>36</v>
      </c>
      <c r="B295" s="22">
        <f>SUMIFS('[2]24'!$G$25:$G$41,'[2]24'!$D$25:$D$41,"Сим-карты",'[2]24'!$F$25:$F$41,"продажа",'[2]24'!$M$25:$M$41,"ОК",'[2]01'!$A$25:$A$41,'[2]Продажи (beta)'!A271)</f>
        <v>0</v>
      </c>
      <c r="C295" s="22">
        <f>SUMIFS('[2]24'!$G$25:$G$41,'[2]24'!$D$25:$D$41,"Устройства",'[2]24'!$F$25:$F$41,"продажа",'[2]24'!$M$25:$M$41,"ОК",'[2]01'!$A$25:$A$41,'[2]Продажи (beta)'!A271)</f>
        <v>0</v>
      </c>
      <c r="D295" s="52">
        <f>SUMIFS('[2]24'!$K$25:$K$41,'[2]24'!$D$25:$D$41,"Услуги",'[2]24'!$F$25:$F$41,"продажа",'[2]24'!$M$25:$M$41,"ОК",'[2]01'!$A$25:$A$41,'[2]Продажи (beta)'!$A271)</f>
        <v>0</v>
      </c>
      <c r="E295" s="52">
        <f>SUMIFS('[2]24'!$K$25:$K$41,'[2]24'!$D$25:$D$41,"Аксессуары",'[2]24'!$F$25:$F$41,"продажа",'[2]24'!$M$25:$M$41,"ОК",'[2]01'!$A$25:$A$41,'[2]Продажи (beta)'!$A271)</f>
        <v>0</v>
      </c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1" t="s">
        <v>37</v>
      </c>
      <c r="B296" s="22">
        <f>SUMIFS('[2]25'!$G$25:$G$41,'[2]25'!$D$25:$D$41,"Сим-карты",'[2]25'!$F$25:$F$41,"продажа",'[2]25'!$M$25:$M$41,"ОК",'[2]01'!$A$25:$A$41,'[2]Продажи (beta)'!A271)</f>
        <v>0</v>
      </c>
      <c r="C296" s="22">
        <f>SUMIFS('[2]25'!$G$25:$G$41,'[2]25'!$D$25:$D$41,"Устройства",'[2]25'!$F$25:$F$41,"продажа",'[2]25'!$M$25:$M$41,"ОК",'[2]01'!$A$25:$A$41,'[2]Продажи (beta)'!A271)</f>
        <v>0</v>
      </c>
      <c r="D296" s="52">
        <f>SUMIFS('[2]25'!$K$25:$K$41,'[2]25'!$D$25:$D$41,"Услуги",'[2]25'!$F$25:$F$41,"продажа",'[2]25'!$M$25:$M$41,"ОК",'[2]01'!$A$25:$A$41,'[2]Продажи (beta)'!$A271)</f>
        <v>0</v>
      </c>
      <c r="E296" s="52">
        <f>SUMIFS('[2]25'!$K$25:$K$41,'[2]25'!$D$25:$D$41,"Аксессуары",'[2]25'!$F$25:$F$41,"продажа",'[2]25'!$M$25:$M$41,"ОК",'[2]01'!$A$25:$A$41,'[2]Продажи (beta)'!$A271)</f>
        <v>0</v>
      </c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1" t="s">
        <v>38</v>
      </c>
      <c r="B297" s="22">
        <f>SUMIFS('[2]26'!$G$25:$G$41,'[2]26'!$D$25:$D$41,"Сим-карты",'[2]26'!$F$25:$F$41,"продажа",'[2]26'!$M$25:$M$41,"ОК",'[2]01'!$A$25:$A$41,'[2]Продажи (beta)'!A271)</f>
        <v>0</v>
      </c>
      <c r="C297" s="22">
        <f>SUMIFS('[2]26'!$G$25:$G$41,'[2]26'!$D$25:$D$41,"Устройства",'[2]26'!$F$25:$F$41,"продажа",'[2]26'!$M$25:$M$41,"ОК",'[2]01'!$A$25:$A$41,'[2]Продажи (beta)'!A271)</f>
        <v>0</v>
      </c>
      <c r="D297" s="52">
        <f>SUMIFS('[2]26'!$K$25:$K$41,'[2]26'!$D$25:$D$41,"Услуги",'[2]26'!$F$25:$F$41,"продажа",'[2]26'!$M$25:$M$41,"ОК",'[2]01'!$A$25:$A$41,'[2]Продажи (beta)'!$A271)</f>
        <v>0</v>
      </c>
      <c r="E297" s="52">
        <f>SUMIFS('[2]26'!$K$25:$K$41,'[2]26'!$D$25:$D$41,"Аксессуары",'[2]26'!$F$25:$F$41,"продажа",'[2]26'!$M$25:$M$41,"ОК",'[2]01'!$A$25:$A$41,'[2]Продажи (beta)'!$A271)</f>
        <v>0</v>
      </c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1" t="s">
        <v>39</v>
      </c>
      <c r="B298" s="22">
        <f>SUMIFS('[2]27'!$G$25:$G$41,'[2]27'!$D$25:$D$41,"Сим-карты",'[2]27'!$F$25:$F$41,"продажа",'[2]27'!$M$25:$M$41,"ОК",'[2]01'!$A$25:$A$41,'[2]Продажи (beta)'!A271)</f>
        <v>0</v>
      </c>
      <c r="C298" s="22">
        <f>SUMIFS('[2]27'!$G$25:$G$41,'[2]27'!$D$25:$D$41,"Устройства",'[2]27'!$F$25:$F$41,"продажа",'[2]27'!$M$25:$M$41,"ОК",'[2]01'!$A$25:$A$41,'[2]Продажи (beta)'!A271)</f>
        <v>0</v>
      </c>
      <c r="D298" s="52">
        <f>SUMIFS('[2]27'!$K$25:$K$41,'[2]27'!$D$25:$D$41,"Услуги",'[2]27'!$F$25:$F$41,"продажа",'[2]27'!$M$25:$M$41,"ОК",'[2]01'!$A$25:$A$41,'[2]Продажи (beta)'!$A271)</f>
        <v>0</v>
      </c>
      <c r="E298" s="52">
        <f>SUMIFS('[2]27'!$K$25:$K$41,'[2]27'!$D$25:$D$41,"Аксессуары",'[2]27'!$F$25:$F$41,"продажа",'[2]27'!$M$25:$M$41,"ОК",'[2]01'!$A$25:$A$41,'[2]Продажи (beta)'!$A271)</f>
        <v>0</v>
      </c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1" t="s">
        <v>40</v>
      </c>
      <c r="B299" s="22">
        <f>SUMIFS('[2]28'!$G$25:$G$41,'[2]28'!$D$25:$D$41,"Сим-карты",'[2]28'!$F$25:$F$41,"продажа",'[2]28'!$M$25:$M$41,"ОК",'[2]01'!$A$25:$A$41,'[2]Продажи (beta)'!A271)</f>
        <v>0</v>
      </c>
      <c r="C299" s="22">
        <f>SUMIFS('[2]28'!$G$25:$G$41,'[2]28'!$D$25:$D$41,"Устройства",'[2]28'!$F$25:$F$41,"продажа",'[2]28'!$M$25:$M$41,"ОК",'[2]01'!$A$25:$A$41,'[2]Продажи (beta)'!A271)</f>
        <v>0</v>
      </c>
      <c r="D299" s="52">
        <f>SUMIFS('[2]28'!$K$25:$K$41,'[2]28'!$D$25:$D$41,"Услуги",'[2]28'!$F$25:$F$41,"продажа",'[2]28'!$M$25:$M$41,"ОК",'[2]01'!$A$25:$A$41,'[2]Продажи (beta)'!$A271)</f>
        <v>0</v>
      </c>
      <c r="E299" s="52">
        <f>SUMIFS('[2]28'!$K$25:$K$41,'[2]28'!$D$25:$D$41,"Аксессуары",'[2]28'!$F$25:$F$41,"продажа",'[2]28'!$M$25:$M$41,"ОК",'[2]01'!$A$25:$A$41,'[2]Продажи (beta)'!$A271)</f>
        <v>0</v>
      </c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1" t="s">
        <v>41</v>
      </c>
      <c r="B300" s="22">
        <f>SUMIFS('[2]29'!$G$25:$G$41,'[2]29'!$D$25:$D$41,"Сим-карты",'[2]29'!$F$25:$F$41,"продажа",'[2]29'!$M$25:$M$41,"ОК",'[2]01'!$A$25:$A$41,'[2]Продажи (beta)'!A271)</f>
        <v>0</v>
      </c>
      <c r="C300" s="22">
        <f>SUMIFS('[2]29'!$G$25:$G$41,'[2]29'!$D$25:$D$41,"Устройства",'[2]29'!$F$25:$F$41,"продажа",'[2]29'!$M$25:$M$41,"ОК",'[2]01'!$A$25:$A$41,'[2]Продажи (beta)'!A271)</f>
        <v>0</v>
      </c>
      <c r="D300" s="52">
        <f>SUMIFS('[2]29'!$K$25:$K$41,'[2]29'!$D$25:$D$41,"Услуги",'[2]29'!$F$25:$F$41,"продажа",'[2]29'!$M$25:$M$41,"ОК",'[2]01'!$A$25:$A$41,'[2]Продажи (beta)'!$A271)</f>
        <v>0</v>
      </c>
      <c r="E300" s="52">
        <f>SUMIFS('[2]29'!$K$25:$K$41,'[2]29'!$D$25:$D$41,"Аксессуары",'[2]29'!$F$25:$F$41,"продажа",'[2]29'!$M$25:$M$41,"ОК",'[2]01'!$A$25:$A$41,'[2]Продажи (beta)'!$A271)</f>
        <v>0</v>
      </c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1" t="s">
        <v>42</v>
      </c>
      <c r="B301" s="22">
        <f>SUMIFS('[2]30'!$G$25:$G$41,'[2]30'!$D$25:$D$41,"Сим-карты",'[2]30'!$F$25:$F$41,"продажа",'[2]30'!$M$25:$M$41,"ОК",'[2]01'!$A$25:$A$41,'[2]Продажи (beta)'!A271)</f>
        <v>0</v>
      </c>
      <c r="C301" s="22">
        <f>SUMIFS('[2]30'!$G$25:$G$41,'[2]30'!$D$25:$D$41,"Устройства",'[2]30'!$F$25:$F$41,"продажа",'[2]30'!$M$25:$M$41,"ОК",'[2]01'!$A$25:$A$41,'[2]Продажи (beta)'!A271)</f>
        <v>0</v>
      </c>
      <c r="D301" s="52">
        <f>SUMIFS('[2]30'!$K$25:$K$41,'[2]30'!$D$25:$D$41,"Услуги",'[2]30'!$F$25:$F$41,"продажа",'[2]30'!$M$25:$M$41,"ОК",'[2]01'!$A$25:$A$41,'[2]Продажи (beta)'!$A271)</f>
        <v>0</v>
      </c>
      <c r="E301" s="52">
        <f>SUMIFS('[2]30'!$K$25:$K$41,'[2]30'!$D$25:$D$41,"Аксессуары",'[2]30'!$F$25:$F$41,"продажа",'[2]30'!$M$25:$M$41,"ОК",'[2]01'!$A$25:$A$41,'[2]Продажи (beta)'!$A271)</f>
        <v>0</v>
      </c>
      <c r="F301" s="62"/>
      <c r="G301" s="62"/>
      <c r="H301" s="62"/>
      <c r="I301" s="62"/>
      <c r="J301" s="62"/>
      <c r="K301" s="62"/>
      <c r="L301" s="62"/>
      <c r="M301" s="62"/>
    </row>
    <row r="302" spans="1:13" ht="15.75" thickBot="1" x14ac:dyDescent="0.3">
      <c r="A302" s="51" t="s">
        <v>43</v>
      </c>
      <c r="B302" s="22">
        <f>SUMIFS('[2]31'!$G$25:$G$41,'[2]31'!$D$25:$D$41,"Сим-карты",'[2]31'!$F$25:$F$41,"продажа",'[2]31'!$M$25:$M$41,"ОК",'[2]01'!$A$25:$A$41,'[2]Продажи (beta)'!A271)</f>
        <v>0</v>
      </c>
      <c r="C302" s="22">
        <f>SUMIFS('[2]31'!$G$25:$G$41,'[2]31'!$D$25:$D$41,"Устройства",'[2]31'!$F$25:$F$41,"продажа",'[2]31'!$M$25:$M$41,"ОК",'[2]01'!$A$25:$A$41,'[2]Продажи (beta)'!A271)</f>
        <v>0</v>
      </c>
      <c r="D302" s="52">
        <f>SUMIFS('[2]31'!$K$25:$K$41,'[2]31'!$D$25:$D$41,"Услуги",'[2]31'!$F$25:$F$41,"продажа",'[2]31'!$M$25:$M$41,"ОК")</f>
        <v>0</v>
      </c>
      <c r="E302" s="52">
        <f>SUMIFS('[2]31'!$K$25:$K$41,'[2]31'!$D$25:$D$41,"Аксессуары",'[2]31'!$F$25:$F$41,"продажа",'[2]31'!$M$25:$M$41,"ОК")</f>
        <v>0</v>
      </c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40" t="s">
        <v>8</v>
      </c>
      <c r="B303" s="53">
        <f>SUM(B272:B302)</f>
        <v>0</v>
      </c>
      <c r="C303" s="54">
        <f>SUM(C272:C302)</f>
        <v>0</v>
      </c>
      <c r="D303" s="55">
        <f>SUM(D272:D302)</f>
        <v>0</v>
      </c>
      <c r="E303" s="56">
        <f>SUM(E272:E302)</f>
        <v>0</v>
      </c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30" t="s">
        <v>11</v>
      </c>
      <c r="B304" s="61">
        <f ca="1">$B$2/$J$2*'[2]График работы'!$AH$31</f>
        <v>0</v>
      </c>
      <c r="C304" s="58">
        <f ca="1">$B$3/$J$2*'[2]График работы'!$AH$31</f>
        <v>0</v>
      </c>
      <c r="D304" s="59">
        <f ca="1">$B$4/$J$2*'[2]График работы'!$AH$31</f>
        <v>0</v>
      </c>
      <c r="E304" s="60">
        <f ca="1">$B$5/$J$2*'[2]График работы'!$AH$31</f>
        <v>0</v>
      </c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30" t="s">
        <v>9</v>
      </c>
      <c r="B305" s="31">
        <f>IF(B303=0,0,B303/B304)</f>
        <v>0</v>
      </c>
      <c r="C305" s="32">
        <f>IF(C303=0,0,C303/C304)</f>
        <v>0</v>
      </c>
      <c r="D305" s="33">
        <f>IF(D303=0,0,D303/D304)</f>
        <v>0</v>
      </c>
      <c r="E305" s="34">
        <f>IF(E303=0,0,E303/E304)</f>
        <v>0</v>
      </c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30" t="s">
        <v>10</v>
      </c>
      <c r="B306" s="42">
        <f ca="1">B303/$I$2*$J$2</f>
        <v>0</v>
      </c>
      <c r="C306" s="42">
        <f ca="1">C303/$I$2*$J$2</f>
        <v>0</v>
      </c>
      <c r="D306" s="46">
        <f ca="1">D303/$I$2*$J$2</f>
        <v>0</v>
      </c>
      <c r="E306" s="45">
        <f ca="1">E303/$I$2*$J$2</f>
        <v>0</v>
      </c>
      <c r="F306" s="62"/>
      <c r="G306" s="62"/>
      <c r="H306" s="62"/>
      <c r="I306" s="62"/>
      <c r="J306" s="62"/>
      <c r="K306" s="62"/>
      <c r="L306" s="62"/>
      <c r="M306" s="62"/>
    </row>
    <row r="307" spans="1:13" ht="15.75" thickBot="1" x14ac:dyDescent="0.3">
      <c r="A307" s="35" t="s">
        <v>12</v>
      </c>
      <c r="B307" s="47">
        <f>IF(B303=0,0,(FORECAST($J$2,B272:B302,$A272:$A302)))</f>
        <v>0</v>
      </c>
      <c r="C307" s="48">
        <f>IF(C303=0,0,(FORECAST($J$2,C272:C302,$A272:$A302)))</f>
        <v>0</v>
      </c>
      <c r="D307" s="49">
        <f>IF(D303=0,0,(FORECAST($J$2,D272:D302,$A272:$A302)))</f>
        <v>0</v>
      </c>
      <c r="E307" s="50">
        <f>IF(E303=0,0,(FORECAST($J$2,E272:E302,$A272:$A302)))</f>
        <v>0</v>
      </c>
      <c r="F307" s="62"/>
      <c r="G307" s="62"/>
      <c r="H307" s="62"/>
      <c r="I307" s="62"/>
      <c r="J307" s="62"/>
      <c r="K307" s="62"/>
      <c r="L307" s="62"/>
      <c r="M307" s="62"/>
    </row>
    <row r="308" spans="1:13" ht="15.75" thickBot="1" x14ac:dyDescent="0.3">
      <c r="A308" s="22"/>
      <c r="B308" s="22"/>
      <c r="C308" s="22"/>
      <c r="D308" s="22"/>
      <c r="E308" s="22"/>
      <c r="F308" s="62"/>
      <c r="G308" s="62"/>
      <c r="H308" s="62"/>
      <c r="I308" s="62"/>
      <c r="J308" s="62"/>
      <c r="K308" s="62"/>
      <c r="L308" s="62"/>
      <c r="M308" s="62"/>
    </row>
    <row r="309" spans="1:13" ht="15.75" thickBot="1" x14ac:dyDescent="0.3">
      <c r="A309" s="23" t="str">
        <f>'[2]График работы'!A47</f>
        <v>-</v>
      </c>
      <c r="B309" s="23" t="s">
        <v>2</v>
      </c>
      <c r="C309" s="23" t="s">
        <v>3</v>
      </c>
      <c r="D309" s="23" t="s">
        <v>4</v>
      </c>
      <c r="E309" s="23" t="s">
        <v>5</v>
      </c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1" t="s">
        <v>13</v>
      </c>
      <c r="B310" s="22">
        <f>SUMIFS('[2]01'!$G$25:$G$41,'[2]01'!$D$25:$D$41,"Сим-карты",'[2]01'!$F$25:$F$41,"продажа",'[2]01'!$M$25:$M$41,"ОК",'[2]01'!$A$25:$A$41,'[2]Продажи (beta)'!A309)</f>
        <v>0</v>
      </c>
      <c r="C310" s="22">
        <f>SUMIFS('[2]01'!$G$25:$G$41,'[2]01'!$D$25:$D$41,"Устройства",'[2]01'!$F$25:$F$41,"продажа",'[2]01'!$M$25:$M$41,"ОК",'[2]01'!$A$25:$A$41,'[2]Продажи (beta)'!$A$309)</f>
        <v>0</v>
      </c>
      <c r="D310" s="52">
        <f>SUMIFS('[2]01'!$K$25:$K$41,'[2]01'!$D$25:$D$41,"Услуги",'[2]01'!$F$25:$F$41,"продажа",'[2]01'!$M$25:$M$41,"ОК",'[2]01'!$A$25:$A$41,'[2]Продажи (beta)'!$A309)</f>
        <v>0</v>
      </c>
      <c r="E310" s="52">
        <f>SUMIFS('[2]01'!$K$25:$K$41,'[2]01'!$D$25:$D$41,"Аксессуары",'[2]01'!$F$25:$F$41,"продажа",'[2]01'!$M$25:$M$41,"ОК",'[2]01'!$A$25:$A$41,'[2]Продажи (beta)'!$A309)</f>
        <v>0</v>
      </c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1" t="s">
        <v>14</v>
      </c>
      <c r="B311" s="22">
        <f>SUMIFS('[2]02'!$G$25:$G$41,'[2]02'!$D$25:$D$41,"Сим-карты",'[2]02'!$F$25:$F$41,"продажа",'[2]02'!$M$25:$M$41,"ОК",'[2]01'!$A$25:$A$41,'[2]Продажи (beta)'!A309)</f>
        <v>0</v>
      </c>
      <c r="C311" s="22">
        <f>SUMIFS('[2]02'!$G$25:$G$41,'[2]02'!$D$25:$D$41,"Устройства",'[2]02'!$F$25:$F$41,"продажа",'[2]02'!$M$25:$M$41,"ОК",'[2]01'!$A$25:$A$41,'[2]Продажи (beta)'!A309)</f>
        <v>0</v>
      </c>
      <c r="D311" s="52">
        <f>SUMIFS('[2]02'!$K$25:$K$41,'[2]02'!$D$25:$D$41,"Услуги",'[2]02'!$F$25:$F$41,"продажа",'[2]02'!$M$25:$M$41,"ОК",'[2]01'!$A$25:$A$41,'[2]Продажи (beta)'!$A309)</f>
        <v>0</v>
      </c>
      <c r="E311" s="52">
        <f>SUMIFS('[2]02'!$K$25:$K$41,'[2]02'!$D$25:$D$41,"Аксессуары",'[2]02'!$F$25:$F$41,"продажа",'[2]02'!$M$25:$M$41,"ОК",'[2]01'!$A$25:$A$41,'[2]Продажи (beta)'!$A309)</f>
        <v>0</v>
      </c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1" t="s">
        <v>15</v>
      </c>
      <c r="B312" s="22">
        <f>SUMIFS('[2]03'!$G$25:$G$41,'[2]03'!$D$25:$D$41,"Сим-карты",'[2]03'!$F$25:$F$41,"продажа",'[2]03'!$M$25:$M$41,"ОК",'[2]01'!$A$25:$A$41,'[2]Продажи (beta)'!A309)</f>
        <v>0</v>
      </c>
      <c r="C312" s="22">
        <f>SUMIFS('[2]03'!$G$25:$G$41,'[2]03'!$D$25:$D$41,"Устройства",'[2]03'!$F$25:$F$41,"продажа",'[2]03'!$M$25:$M$41,"ОК",'[2]01'!$A$25:$A$41,'[2]Продажи (beta)'!A309)</f>
        <v>0</v>
      </c>
      <c r="D312" s="52">
        <f>SUMIFS('[2]03'!$K$25:$K$41,'[2]03'!$D$25:$D$41,"Услуги",'[2]03'!$F$25:$F$41,"продажа",'[2]03'!$M$25:$M$41,"ОК",'[2]01'!$A$25:$A$41,'[2]Продажи (beta)'!$A309)</f>
        <v>0</v>
      </c>
      <c r="E312" s="52">
        <f>SUMIFS('[2]03'!$K$25:$K$41,'[2]03'!$D$25:$D$41,"Аксессуары",'[2]03'!$F$25:$F$41,"продажа",'[2]03'!$M$25:$M$41,"ОК",'[2]01'!$A$25:$A$41,'[2]Продажи (beta)'!$A309)</f>
        <v>0</v>
      </c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1" t="s">
        <v>16</v>
      </c>
      <c r="B313" s="22">
        <f>SUMIFS('[2]04'!$G$25:$G$41,'[2]04'!$D$25:$D$41,"Сим-карты",'[2]04'!$F$25:$F$41,"продажа",'[2]04'!$M$25:$M$41,"ОК",'[2]01'!$A$25:$A$41,'[2]Продажи (beta)'!A309)</f>
        <v>0</v>
      </c>
      <c r="C313" s="22">
        <f>SUMIFS('[2]04'!$G$25:$G$41,'[2]04'!$D$25:$D$41,"Устройства",'[2]04'!$F$25:$F$41,"продажа",'[2]04'!$M$25:$M$41,"ОК",'[2]01'!$A$25:$A$41,'[2]Продажи (beta)'!A309)</f>
        <v>0</v>
      </c>
      <c r="D313" s="52">
        <f>SUMIFS('[2]04'!$K$25:$K$41,'[2]04'!$D$25:$D$41,"Услуги",'[2]04'!$F$25:$F$41,"продажа",'[2]04'!$M$25:$M$41,"ОК",'[2]01'!$A$25:$A$41,'[2]Продажи (beta)'!$A309)</f>
        <v>0</v>
      </c>
      <c r="E313" s="52">
        <f>SUMIFS('[2]04'!$K$25:$K$41,'[2]04'!$D$25:$D$41,"Аксессуары",'[2]04'!$F$25:$F$41,"продажа",'[2]04'!$M$25:$M$41,"ОК",'[2]01'!$A$25:$A$41,'[2]Продажи (beta)'!$A309)</f>
        <v>0</v>
      </c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1" t="s">
        <v>17</v>
      </c>
      <c r="B314" s="22">
        <f>SUMIFS('[2]05'!$G$25:$G$41,'[2]05'!$D$25:$D$41,"Сим-карты",'[2]05'!$F$25:$F$41,"продажа",'[2]05'!$M$25:$M$41,"ОК",'[2]01'!$A$25:$A$41,'[2]Продажи (beta)'!A309)</f>
        <v>0</v>
      </c>
      <c r="C314" s="22">
        <f>SUMIFS('[2]05'!$G$25:$G$41,'[2]05'!$D$25:$D$41,"Устройства",'[2]05'!$F$25:$F$41,"продажа",'[2]05'!$M$25:$M$41,"ОК",'[2]01'!$A$25:$A$41,'[2]Продажи (beta)'!A309)</f>
        <v>0</v>
      </c>
      <c r="D314" s="52">
        <f>SUMIFS('[2]05'!$K$25:$K$41,'[2]05'!$D$25:$D$41,"Услуги",'[2]05'!$F$25:$F$41,"продажа",'[2]05'!$M$25:$M$41,"ОК",'[2]01'!$A$25:$A$41,'[2]Продажи (beta)'!$A309)</f>
        <v>0</v>
      </c>
      <c r="E314" s="52">
        <f>SUMIFS('[2]05'!$K$25:$K$41,'[2]05'!$D$25:$D$41,"Аксессуары",'[2]05'!$F$25:$F$41,"продажа",'[2]05'!$M$25:$M$41,"ОК",'[2]01'!$A$25:$A$41,'[2]Продажи (beta)'!$A309)</f>
        <v>0</v>
      </c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1" t="s">
        <v>18</v>
      </c>
      <c r="B315" s="22">
        <f>SUMIFS('[2]06'!$G$25:$G$41,'[2]06'!$D$25:$D$41,"Сим-карты",'[2]06'!$F$25:$F$41,"продажа",'[2]06'!$M$25:$M$41,"ОК",'[2]01'!$A$25:$A$41,'[2]Продажи (beta)'!A309)</f>
        <v>0</v>
      </c>
      <c r="C315" s="22">
        <f>SUMIFS('[2]06'!$G$25:$G$41,'[2]06'!$D$25:$D$41,"Устройства",'[2]06'!$F$25:$F$41,"продажа",'[2]06'!$M$25:$M$41,"ОК",'[2]01'!$A$25:$A$41,'[2]Продажи (beta)'!A309)</f>
        <v>0</v>
      </c>
      <c r="D315" s="52">
        <f>SUMIFS('[2]06'!$K$25:$K$41,'[2]06'!$D$25:$D$41,"Услуги",'[2]06'!$F$25:$F$41,"продажа",'[2]06'!$M$25:$M$41,"ОК",'[2]01'!$A$25:$A$41,'[2]Продажи (beta)'!$A309)</f>
        <v>0</v>
      </c>
      <c r="E315" s="52">
        <f>SUMIFS('[2]06'!$K$25:$K$41,'[2]06'!$D$25:$D$41,"Аксессуары",'[2]06'!$F$25:$F$41,"продажа",'[2]06'!$M$25:$M$41,"ОК",'[2]01'!$A$25:$A$41,'[2]Продажи (beta)'!$A309)</f>
        <v>0</v>
      </c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1" t="s">
        <v>19</v>
      </c>
      <c r="B316" s="22">
        <f>SUMIFS('[2]07'!$G$25:$G$41,'[2]07'!$D$25:$D$41,"Сим-карты",'[2]07'!$F$25:$F$41,"продажа",'[2]07'!$M$25:$M$41,"ОК",'[2]01'!$A$25:$A$41,'[2]Продажи (beta)'!A309)</f>
        <v>0</v>
      </c>
      <c r="C316" s="22">
        <f>SUMIFS('[2]07'!$G$25:$G$41,'[2]07'!$D$25:$D$41,"Устройства",'[2]07'!$F$25:$F$41,"продажа",'[2]07'!$M$25:$M$41,"ОК",'[2]01'!$A$25:$A$41,'[2]Продажи (beta)'!A309)</f>
        <v>0</v>
      </c>
      <c r="D316" s="52">
        <f>SUMIFS('[2]07'!$K$25:$K$41,'[2]07'!$D$25:$D$41,"Услуги",'[2]07'!$F$25:$F$41,"продажа",'[2]07'!$M$25:$M$41,"ОК",'[2]01'!$A$25:$A$41,'[2]Продажи (beta)'!$A309)</f>
        <v>0</v>
      </c>
      <c r="E316" s="52">
        <f>SUMIFS('[2]07'!$K$25:$K$41,'[2]07'!$D$25:$D$41,"Аксессуары",'[2]07'!$F$25:$F$41,"продажа",'[2]07'!$M$25:$M$41,"ОК",'[2]01'!$A$25:$A$41,'[2]Продажи (beta)'!$A309)</f>
        <v>0</v>
      </c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1" t="s">
        <v>20</v>
      </c>
      <c r="B317" s="22">
        <f>SUMIFS('[2]08'!$G$25:$G$41,'[2]08'!$D$25:$D$41,"Сим-карты",'[2]08'!$F$25:$F$41,"продажа",'[2]08'!$M$25:$M$41,"ОК",'[2]01'!$A$25:$A$41,'[2]Продажи (beta)'!A309)</f>
        <v>0</v>
      </c>
      <c r="C317" s="22">
        <f>SUMIFS('[2]08'!$G$25:$G$41,'[2]08'!$D$25:$D$41,"Устройства",'[2]08'!$F$25:$F$41,"продажа",'[2]08'!$M$25:$M$41,"ОК",'[2]01'!$A$25:$A$41,'[2]Продажи (beta)'!A309)</f>
        <v>0</v>
      </c>
      <c r="D317" s="52">
        <f>SUMIFS('[2]08'!$K$25:$K$41,'[2]08'!$D$25:$D$41,"Услуги",'[2]08'!$F$25:$F$41,"продажа",'[2]08'!$M$25:$M$41,"ОК",'[2]01'!$A$25:$A$41,'[2]Продажи (beta)'!$A309)</f>
        <v>0</v>
      </c>
      <c r="E317" s="52">
        <f>SUMIFS('[2]08'!$K$25:$K$41,'[2]08'!$D$25:$D$41,"Аксессуары",'[2]08'!$F$25:$F$41,"продажа",'[2]08'!$M$25:$M$41,"ОК",'[2]01'!$A$25:$A$41,'[2]Продажи (beta)'!$A309)</f>
        <v>0</v>
      </c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1" t="s">
        <v>21</v>
      </c>
      <c r="B318" s="22">
        <f>SUMIFS('[2]09'!$G$25:$G$41,'[2]09'!$D$25:$D$41,"Сим-карты",'[2]09'!$F$25:$F$41,"продажа",'[2]09'!$M$25:$M$41,"ОК",'[2]01'!$A$25:$A$41,'[2]Продажи (beta)'!A309)</f>
        <v>0</v>
      </c>
      <c r="C318" s="22">
        <f>SUMIFS('[2]09'!$G$25:$G$41,'[2]09'!$D$25:$D$41,"Устройства",'[2]09'!$F$25:$F$41,"продажа",'[2]09'!$M$25:$M$41,"ОК",'[2]01'!$A$25:$A$41,'[2]Продажи (beta)'!A309)</f>
        <v>0</v>
      </c>
      <c r="D318" s="52">
        <f>SUMIFS('[2]09'!$K$25:$K$41,'[2]09'!$D$25:$D$41,"Услуги",'[2]09'!$F$25:$F$41,"продажа",'[2]09'!$M$25:$M$41,"ОК",'[2]01'!$A$25:$A$41,'[2]Продажи (beta)'!$A309)</f>
        <v>0</v>
      </c>
      <c r="E318" s="52">
        <f>SUMIFS('[2]09'!$K$25:$K$41,'[2]09'!$D$25:$D$41,"Аксессуары",'[2]09'!$F$25:$F$41,"продажа",'[2]09'!$M$25:$M$41,"ОК",'[2]01'!$A$25:$A$41,'[2]Продажи (beta)'!$A309)</f>
        <v>0</v>
      </c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1" t="s">
        <v>22</v>
      </c>
      <c r="B319" s="22">
        <f>SUMIFS('[2]10'!$G$25:$G$41,'[2]10'!$D$25:$D$41,"Сим-карты",'[2]10'!$F$25:$F$41,"продажа",'[2]10'!$M$25:$M$41,"ОК",'[2]01'!$A$25:$A$41,'[2]Продажи (beta)'!A309)</f>
        <v>0</v>
      </c>
      <c r="C319" s="22">
        <f>SUMIFS('[2]10'!$G$25:$G$41,'[2]10'!$D$25:$D$41,"Устройства",'[2]10'!$F$25:$F$41,"продажа",'[2]10'!$M$25:$M$41,"ОК",'[2]01'!$A$25:$A$41,'[2]Продажи (beta)'!A309)</f>
        <v>0</v>
      </c>
      <c r="D319" s="52">
        <f>SUMIFS('[2]10'!$K$25:$K$41,'[2]10'!$D$25:$D$41,"Услуги",'[2]10'!$F$25:$F$41,"продажа",'[2]10'!$M$25:$M$41,"ОК",'[2]01'!$A$25:$A$41,'[2]Продажи (beta)'!$A309)</f>
        <v>0</v>
      </c>
      <c r="E319" s="52">
        <f>SUMIFS('[2]10'!$K$25:$K$41,'[2]10'!$D$25:$D$41,"Аксессуары",'[2]10'!$F$25:$F$41,"продажа",'[2]10'!$M$25:$M$41,"ОК",'[2]01'!$A$25:$A$41,'[2]Продажи (beta)'!$A309)</f>
        <v>0</v>
      </c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1" t="s">
        <v>23</v>
      </c>
      <c r="B320" s="22">
        <f>SUMIFS('[2]11'!$G$25:$G$41,'[2]11'!$D$25:$D$41,"Сим-карты",'[2]11'!$F$25:$F$41,"продажа",'[2]11'!$M$25:$M$41,"ОК",'[2]01'!$A$25:$A$41,'[2]Продажи (beta)'!A309)</f>
        <v>0</v>
      </c>
      <c r="C320" s="22">
        <f>SUMIFS('[2]11'!$G$25:$G$41,'[2]11'!$D$25:$D$41,"Устройства",'[2]11'!$F$25:$F$41,"продажа",'[2]11'!$M$25:$M$41,"ОК",'[2]01'!$A$25:$A$41,'[2]Продажи (beta)'!A309)</f>
        <v>0</v>
      </c>
      <c r="D320" s="52">
        <f>SUMIFS('[2]11'!$K$25:$K$41,'[2]11'!$D$25:$D$41,"Услуги",'[2]11'!$F$25:$F$41,"продажа",'[2]11'!$M$25:$M$41,"ОК",'[2]01'!$A$25:$A$41,'[2]Продажи (beta)'!$A309)</f>
        <v>0</v>
      </c>
      <c r="E320" s="52">
        <f>SUMIFS('[2]11'!$K$25:$K$41,'[2]11'!$D$25:$D$41,"Аксессуары",'[2]11'!$F$25:$F$41,"продажа",'[2]11'!$M$25:$M$41,"ОК",'[2]01'!$A$25:$A$41,'[2]Продажи (beta)'!$A309)</f>
        <v>0</v>
      </c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1" t="s">
        <v>24</v>
      </c>
      <c r="B321" s="22">
        <f>SUMIFS('[2]12'!$G$25:$G$41,'[2]12'!$D$25:$D$41,"Сим-карты",'[2]12'!$F$25:$F$41,"продажа",'[2]12'!$M$25:$M$41,"ОК",'[2]01'!$A$25:$A$41,'[2]Продажи (beta)'!A309)</f>
        <v>0</v>
      </c>
      <c r="C321" s="22">
        <f>SUMIFS('[2]12'!$G$25:$G$41,'[2]12'!$D$25:$D$41,"Устройства",'[2]12'!$F$25:$F$41,"продажа",'[2]12'!$M$25:$M$41,"ОК",'[2]01'!$A$25:$A$41,'[2]Продажи (beta)'!A309)</f>
        <v>0</v>
      </c>
      <c r="D321" s="52">
        <f>SUMIFS('[2]12'!$K$25:$K$41,'[2]12'!$D$25:$D$41,"Услуги",'[2]12'!$F$25:$F$41,"продажа",'[2]12'!$M$25:$M$41,"ОК",'[2]01'!$A$25:$A$41,'[2]Продажи (beta)'!$A309)</f>
        <v>0</v>
      </c>
      <c r="E321" s="52">
        <f>SUMIFS('[2]12'!$K$25:$K$41,'[2]12'!$D$25:$D$41,"Аксессуары",'[2]12'!$F$25:$F$41,"продажа",'[2]12'!$M$25:$M$41,"ОК",'[2]01'!$A$25:$A$41,'[2]Продажи (beta)'!$A309)</f>
        <v>0</v>
      </c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1" t="s">
        <v>25</v>
      </c>
      <c r="B322" s="22">
        <f>SUMIFS('[2]13'!$G$25:$G$41,'[2]13'!$D$25:$D$41,"Сим-карты",'[2]13'!$F$25:$F$41,"продажа",'[2]13'!$M$25:$M$41,"ОК",'[2]01'!$A$25:$A$41,'[2]Продажи (beta)'!A309)</f>
        <v>0</v>
      </c>
      <c r="C322" s="22">
        <f>SUMIFS('[2]13'!$G$25:$G$41,'[2]13'!$D$25:$D$41,"Устройства",'[2]13'!$F$25:$F$41,"продажа",'[2]13'!$M$25:$M$41,"ОК",'[2]01'!$A$25:$A$41,'[2]Продажи (beta)'!A309)</f>
        <v>0</v>
      </c>
      <c r="D322" s="52">
        <f>SUMIFS('[2]13'!$K$25:$K$41,'[2]13'!$D$25:$D$41,"Услуги",'[2]13'!$F$25:$F$41,"продажа",'[2]13'!$M$25:$M$41,"ОК",'[2]01'!$A$25:$A$41,'[2]Продажи (beta)'!$A309)</f>
        <v>0</v>
      </c>
      <c r="E322" s="52">
        <f>SUMIFS('[2]13'!$K$25:$K$41,'[2]13'!$D$25:$D$41,"Аксессуары",'[2]13'!$F$25:$F$41,"продажа",'[2]13'!$M$25:$M$41,"ОК",'[2]01'!$A$25:$A$41,'[2]Продажи (beta)'!$A309)</f>
        <v>0</v>
      </c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1" t="s">
        <v>26</v>
      </c>
      <c r="B323" s="22">
        <f>SUMIFS('[2]14'!$G$25:$G$41,'[2]14'!$D$25:$D$41,"Сим-карты",'[2]14'!$F$25:$F$41,"продажа",'[2]14'!$M$25:$M$41,"ОК",'[2]01'!$A$25:$A$41,'[2]Продажи (beta)'!A309)</f>
        <v>0</v>
      </c>
      <c r="C323" s="22">
        <f>SUMIFS('[2]14'!$G$25:$G$41,'[2]14'!$D$25:$D$41,"Устройства",'[2]14'!$F$25:$F$41,"продажа",'[2]14'!$M$25:$M$41,"ОК",'[2]01'!$A$25:$A$41,'[2]Продажи (beta)'!A309)</f>
        <v>0</v>
      </c>
      <c r="D323" s="52">
        <f>SUMIFS('[2]14'!$K$25:$K$41,'[2]14'!$D$25:$D$41,"Услуги",'[2]14'!$F$25:$F$41,"продажа",'[2]14'!$M$25:$M$41,"ОК",'[2]01'!$A$25:$A$41,'[2]Продажи (beta)'!$A309)</f>
        <v>0</v>
      </c>
      <c r="E323" s="52">
        <f>SUMIFS('[2]14'!$K$25:$K$41,'[2]14'!$D$25:$D$41,"Аксессуары",'[2]14'!$F$25:$F$41,"продажа",'[2]14'!$M$25:$M$41,"ОК",'[2]01'!$A$25:$A$41,'[2]Продажи (beta)'!$A309)</f>
        <v>0</v>
      </c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1" t="s">
        <v>27</v>
      </c>
      <c r="B324" s="22">
        <f>SUMIFS('[2]15'!$G$25:$G$41,'[2]15'!$D$25:$D$41,"Сим-карты",'[2]15'!$F$25:$F$41,"продажа",'[2]15'!$M$25:$M$41,"ОК",'[2]01'!$A$25:$A$41,'[2]Продажи (beta)'!A309)</f>
        <v>0</v>
      </c>
      <c r="C324" s="22">
        <f>SUMIFS('[2]15'!$G$25:$G$41,'[2]15'!$D$25:$D$41,"Устройства",'[2]15'!$F$25:$F$41,"продажа",'[2]15'!$M$25:$M$41,"ОК",'[2]01'!$A$25:$A$41,'[2]Продажи (beta)'!A309)</f>
        <v>0</v>
      </c>
      <c r="D324" s="52">
        <f>SUMIFS('[2]15'!$K$25:$K$41,'[2]15'!$D$25:$D$41,"Услуги",'[2]15'!$F$25:$F$41,"продажа",'[2]15'!$M$25:$M$41,"ОК",'[2]01'!$A$25:$A$41,'[2]Продажи (beta)'!$A309)</f>
        <v>0</v>
      </c>
      <c r="E324" s="52">
        <f>SUMIFS('[2]15'!$K$25:$K$41,'[2]15'!$D$25:$D$41,"Аксессуары",'[2]15'!$F$25:$F$41,"продажа",'[2]15'!$M$25:$M$41,"ОК",'[2]01'!$A$25:$A$41,'[2]Продажи (beta)'!$A309)</f>
        <v>0</v>
      </c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1" t="s">
        <v>28</v>
      </c>
      <c r="B325" s="22">
        <f>SUMIFS('[2]16'!$G$25:$G$41,'[2]16'!$D$25:$D$41,"Сим-карты",'[2]16'!$F$25:$F$41,"продажа",'[2]16'!$M$25:$M$41,"ОК",'[2]01'!$A$25:$A$41,'[2]Продажи (beta)'!A309)</f>
        <v>0</v>
      </c>
      <c r="C325" s="22">
        <f>SUMIFS('[2]16'!$G$25:$G$41,'[2]16'!$D$25:$D$41,"Устройства",'[2]16'!$F$25:$F$41,"продажа",'[2]16'!$M$25:$M$41,"ОК",'[2]01'!$A$25:$A$41,'[2]Продажи (beta)'!A309)</f>
        <v>0</v>
      </c>
      <c r="D325" s="52">
        <f>SUMIFS('[2]16'!$K$25:$K$41,'[2]16'!$D$25:$D$41,"Услуги",'[2]16'!$F$25:$F$41,"продажа",'[2]16'!$M$25:$M$41,"ОК",'[2]01'!$A$25:$A$41,'[2]Продажи (beta)'!$A309)</f>
        <v>0</v>
      </c>
      <c r="E325" s="52">
        <f>SUMIFS('[2]16'!$K$25:$K$41,'[2]16'!$D$25:$D$41,"Аксессуары",'[2]16'!$F$25:$F$41,"продажа",'[2]16'!$M$25:$M$41,"ОК",'[2]01'!$A$25:$A$41,'[2]Продажи (beta)'!$A309)</f>
        <v>0</v>
      </c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1" t="s">
        <v>29</v>
      </c>
      <c r="B326" s="22">
        <f>SUMIFS('[2]17'!$G$25:$G$41,'[2]17'!$D$25:$D$41,"Сим-карты",'[2]17'!$F$25:$F$41,"продажа",'[2]17'!$M$25:$M$41,"ОК",'[2]01'!$A$25:$A$41,'[2]Продажи (beta)'!A309)</f>
        <v>0</v>
      </c>
      <c r="C326" s="22">
        <f>SUMIFS('[2]17'!$G$25:$G$41,'[2]17'!$D$25:$D$41,"Устройства",'[2]17'!$F$25:$F$41,"продажа",'[2]17'!$M$25:$M$41,"ОК",'[2]01'!$A$25:$A$41,'[2]Продажи (beta)'!A309)</f>
        <v>0</v>
      </c>
      <c r="D326" s="52">
        <f>SUMIFS('[2]17'!$K$25:$K$41,'[2]17'!$D$25:$D$41,"Услуги",'[2]17'!$F$25:$F$41,"продажа",'[2]17'!$M$25:$M$41,"ОК",'[2]01'!$A$25:$A$41,'[2]Продажи (beta)'!$A309)</f>
        <v>0</v>
      </c>
      <c r="E326" s="52">
        <f>SUMIFS('[2]17'!$K$25:$K$41,'[2]17'!$D$25:$D$41,"Аксессуары",'[2]17'!$F$25:$F$41,"продажа",'[2]17'!$M$25:$M$41,"ОК",'[2]01'!$A$25:$A$41,'[2]Продажи (beta)'!$A309)</f>
        <v>0</v>
      </c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1" t="s">
        <v>30</v>
      </c>
      <c r="B327" s="22">
        <f>SUMIFS('[2]18'!$G$25:$G$41,'[2]18'!$D$25:$D$41,"Сим-карты",'[2]18'!$F$25:$F$41,"продажа",'[2]18'!$M$25:$M$41,"ОК",'[2]01'!$A$25:$A$41,'[2]Продажи (beta)'!A309)</f>
        <v>0</v>
      </c>
      <c r="C327" s="22">
        <f>SUMIFS('[2]18'!$G$25:$G$41,'[2]18'!$D$25:$D$41,"Устройства",'[2]18'!$F$25:$F$41,"продажа",'[2]18'!$M$25:$M$41,"ОК",'[2]01'!$A$25:$A$41,'[2]Продажи (beta)'!A309)</f>
        <v>0</v>
      </c>
      <c r="D327" s="52">
        <f>SUMIFS('[2]18'!$K$25:$K$41,'[2]18'!$D$25:$D$41,"Услуги",'[2]18'!$F$25:$F$41,"продажа",'[2]18'!$M$25:$M$41,"ОК",'[2]01'!$A$25:$A$41,'[2]Продажи (beta)'!$A309)</f>
        <v>0</v>
      </c>
      <c r="E327" s="52">
        <f>SUMIFS('[2]18'!$K$25:$K$41,'[2]18'!$D$25:$D$41,"Аксессуары",'[2]18'!$F$25:$F$41,"продажа",'[2]18'!$M$25:$M$41,"ОК",'[2]01'!$A$25:$A$41,'[2]Продажи (beta)'!$A309)</f>
        <v>0</v>
      </c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1" t="s">
        <v>31</v>
      </c>
      <c r="B328" s="22">
        <f>SUMIFS('[2]19'!$G$25:$G$41,'[2]19'!$D$25:$D$41,"Сим-карты",'[2]19'!$F$25:$F$41,"продажа",'[2]19'!$M$25:$M$41,"ОК",'[2]01'!$A$25:$A$41,'[2]Продажи (beta)'!A309)</f>
        <v>0</v>
      </c>
      <c r="C328" s="22">
        <f>SUMIFS('[2]19'!$G$25:$G$41,'[2]19'!$D$25:$D$41,"Устройства",'[2]19'!$F$25:$F$41,"продажа",'[2]19'!$M$25:$M$41,"ОК",'[2]01'!$A$25:$A$41,'[2]Продажи (beta)'!A309)</f>
        <v>0</v>
      </c>
      <c r="D328" s="52">
        <f>SUMIFS('[2]19'!$K$25:$K$41,'[2]19'!$D$25:$D$41,"Услуги",'[2]19'!$F$25:$F$41,"продажа",'[2]19'!$M$25:$M$41,"ОК",'[2]01'!$A$25:$A$41,'[2]Продажи (beta)'!$A309)</f>
        <v>0</v>
      </c>
      <c r="E328" s="52">
        <f>SUMIFS('[2]19'!$K$25:$K$41,'[2]19'!$D$25:$D$41,"Аксессуары",'[2]19'!$F$25:$F$41,"продажа",'[2]19'!$M$25:$M$41,"ОК",'[2]01'!$A$25:$A$41,'[2]Продажи (beta)'!$A309)</f>
        <v>0</v>
      </c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1" t="s">
        <v>32</v>
      </c>
      <c r="B329" s="22">
        <f>SUMIFS('[2]20'!$G$25:$G$41,'[2]20'!$D$25:$D$41,"Сим-карты",'[2]20'!$F$25:$F$41,"продажа",'[2]20'!$M$25:$M$41,"ОК",'[2]01'!$A$25:$A$41,'[2]Продажи (beta)'!A309)</f>
        <v>0</v>
      </c>
      <c r="C329" s="22">
        <f>SUMIFS('[2]20'!$G$25:$G$41,'[2]20'!$D$25:$D$41,"Устройства",'[2]20'!$F$25:$F$41,"продажа",'[2]20'!$M$25:$M$41,"ОК",'[2]01'!$A$25:$A$41,'[2]Продажи (beta)'!A309)</f>
        <v>0</v>
      </c>
      <c r="D329" s="52">
        <f>SUMIFS('[2]20'!$K$25:$K$41,'[2]20'!$D$25:$D$41,"Услуги",'[2]20'!$F$25:$F$41,"продажа",'[2]20'!$M$25:$M$41,"ОК",'[2]01'!$A$25:$A$41,'[2]Продажи (beta)'!$A309)</f>
        <v>0</v>
      </c>
      <c r="E329" s="52">
        <f>SUMIFS('[2]20'!$K$25:$K$41,'[2]20'!$D$25:$D$41,"Аксессуары",'[2]20'!$F$25:$F$41,"продажа",'[2]20'!$M$25:$M$41,"ОК",'[2]01'!$A$25:$A$41,'[2]Продажи (beta)'!$A309)</f>
        <v>0</v>
      </c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1" t="s">
        <v>33</v>
      </c>
      <c r="B330" s="22">
        <f>SUMIFS('[2]21'!$G$25:$G$41,'[2]21'!$D$25:$D$41,"Сим-карты",'[2]21'!$F$25:$F$41,"продажа",'[2]21'!$M$25:$M$41,"ОК",'[2]01'!$A$25:$A$41,'[2]Продажи (beta)'!A309)</f>
        <v>0</v>
      </c>
      <c r="C330" s="22">
        <f>SUMIFS('[2]21'!$G$25:$G$41,'[2]21'!$D$25:$D$41,"Устройства",'[2]21'!$F$25:$F$41,"продажа",'[2]21'!$M$25:$M$41,"ОК",'[2]01'!$A$25:$A$41,'[2]Продажи (beta)'!A309)</f>
        <v>0</v>
      </c>
      <c r="D330" s="52">
        <f>SUMIFS('[2]21'!$K$25:$K$41,'[2]21'!$D$25:$D$41,"Услуги",'[2]21'!$F$25:$F$41,"продажа",'[2]21'!$M$25:$M$41,"ОК",'[2]01'!$A$25:$A$41,'[2]Продажи (beta)'!$A309)</f>
        <v>0</v>
      </c>
      <c r="E330" s="52">
        <f>SUMIFS('[2]21'!$K$25:$K$41,'[2]21'!$D$25:$D$41,"Аксессуары",'[2]21'!$F$25:$F$41,"продажа",'[2]21'!$M$25:$M$41,"ОК",'[2]01'!$A$25:$A$41,'[2]Продажи (beta)'!$A309)</f>
        <v>0</v>
      </c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1" t="s">
        <v>34</v>
      </c>
      <c r="B331" s="22">
        <f>SUMIFS('[2]22'!$G$25:$G$41,'[2]22'!$D$25:$D$41,"Сим-карты",'[2]22'!$F$25:$F$41,"продажа",'[2]22'!$M$25:$M$41,"ОК",'[2]01'!$A$25:$A$41,'[2]Продажи (beta)'!A309)</f>
        <v>0</v>
      </c>
      <c r="C331" s="22">
        <f>SUMIFS('[2]22'!$G$25:$G$41,'[2]22'!$D$25:$D$41,"Устройства",'[2]22'!$F$25:$F$41,"продажа",'[2]22'!$M$25:$M$41,"ОК",'[2]01'!$A$25:$A$41,'[2]Продажи (beta)'!A309)</f>
        <v>0</v>
      </c>
      <c r="D331" s="52">
        <f>SUMIFS('[2]22'!$K$25:$K$41,'[2]22'!$D$25:$D$41,"Услуги",'[2]22'!$F$25:$F$41,"продажа",'[2]22'!$M$25:$M$41,"ОК",'[2]01'!$A$25:$A$41,'[2]Продажи (beta)'!$A309)</f>
        <v>0</v>
      </c>
      <c r="E331" s="52">
        <f>SUMIFS('[2]22'!$K$25:$K$41,'[2]22'!$D$25:$D$41,"Аксессуары",'[2]22'!$F$25:$F$41,"продажа",'[2]22'!$M$25:$M$41,"ОК",'[2]01'!$A$25:$A$41,'[2]Продажи (beta)'!$A309)</f>
        <v>0</v>
      </c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1" t="s">
        <v>35</v>
      </c>
      <c r="B332" s="22">
        <f>SUMIFS('[2]23'!$G$25:$G$41,'[2]23'!$D$25:$D$41,"Сим-карты",'[2]23'!$F$25:$F$41,"продажа",'[2]23'!$M$25:$M$41,"ОК",'[2]01'!$A$25:$A$41,'[2]Продажи (beta)'!A309)</f>
        <v>0</v>
      </c>
      <c r="C332" s="22">
        <f>SUMIFS('[2]23'!$G$25:$G$41,'[2]23'!$D$25:$D$41,"Устройства",'[2]23'!$F$25:$F$41,"продажа",'[2]23'!$M$25:$M$41,"ОК",'[2]01'!$A$25:$A$41,'[2]Продажи (beta)'!A309)</f>
        <v>0</v>
      </c>
      <c r="D332" s="52">
        <f>SUMIFS('[2]23'!$K$25:$K$41,'[2]23'!$D$25:$D$41,"Услуги",'[2]23'!$F$25:$F$41,"продажа",'[2]23'!$M$25:$M$41,"ОК",'[2]01'!$A$25:$A$41,'[2]Продажи (beta)'!$A309)</f>
        <v>0</v>
      </c>
      <c r="E332" s="52">
        <f>SUMIFS('[2]23'!$K$25:$K$41,'[2]23'!$D$25:$D$41,"Аксессуары",'[2]23'!$F$25:$F$41,"продажа",'[2]23'!$M$25:$M$41,"ОК",'[2]01'!$A$25:$A$41,'[2]Продажи (beta)'!$A309)</f>
        <v>0</v>
      </c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1" t="s">
        <v>36</v>
      </c>
      <c r="B333" s="22">
        <f>SUMIFS('[2]24'!$G$25:$G$41,'[2]24'!$D$25:$D$41,"Сим-карты",'[2]24'!$F$25:$F$41,"продажа",'[2]24'!$M$25:$M$41,"ОК",'[2]01'!$A$25:$A$41,'[2]Продажи (beta)'!A309)</f>
        <v>0</v>
      </c>
      <c r="C333" s="22">
        <f>SUMIFS('[2]24'!$G$25:$G$41,'[2]24'!$D$25:$D$41,"Устройства",'[2]24'!$F$25:$F$41,"продажа",'[2]24'!$M$25:$M$41,"ОК",'[2]01'!$A$25:$A$41,'[2]Продажи (beta)'!A309)</f>
        <v>0</v>
      </c>
      <c r="D333" s="52">
        <f>SUMIFS('[2]24'!$K$25:$K$41,'[2]24'!$D$25:$D$41,"Услуги",'[2]24'!$F$25:$F$41,"продажа",'[2]24'!$M$25:$M$41,"ОК",'[2]01'!$A$25:$A$41,'[2]Продажи (beta)'!$A309)</f>
        <v>0</v>
      </c>
      <c r="E333" s="52">
        <f>SUMIFS('[2]24'!$K$25:$K$41,'[2]24'!$D$25:$D$41,"Аксессуары",'[2]24'!$F$25:$F$41,"продажа",'[2]24'!$M$25:$M$41,"ОК",'[2]01'!$A$25:$A$41,'[2]Продажи (beta)'!$A309)</f>
        <v>0</v>
      </c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1" t="s">
        <v>37</v>
      </c>
      <c r="B334" s="22">
        <f>SUMIFS('[2]25'!$G$25:$G$41,'[2]25'!$D$25:$D$41,"Сим-карты",'[2]25'!$F$25:$F$41,"продажа",'[2]25'!$M$25:$M$41,"ОК",'[2]01'!$A$25:$A$41,'[2]Продажи (beta)'!A309)</f>
        <v>0</v>
      </c>
      <c r="C334" s="22">
        <f>SUMIFS('[2]25'!$G$25:$G$41,'[2]25'!$D$25:$D$41,"Устройства",'[2]25'!$F$25:$F$41,"продажа",'[2]25'!$M$25:$M$41,"ОК",'[2]01'!$A$25:$A$41,'[2]Продажи (beta)'!A309)</f>
        <v>0</v>
      </c>
      <c r="D334" s="52">
        <f>SUMIFS('[2]25'!$K$25:$K$41,'[2]25'!$D$25:$D$41,"Услуги",'[2]25'!$F$25:$F$41,"продажа",'[2]25'!$M$25:$M$41,"ОК",'[2]01'!$A$25:$A$41,'[2]Продажи (beta)'!$A309)</f>
        <v>0</v>
      </c>
      <c r="E334" s="52">
        <f>SUMIFS('[2]25'!$K$25:$K$41,'[2]25'!$D$25:$D$41,"Аксессуары",'[2]25'!$F$25:$F$41,"продажа",'[2]25'!$M$25:$M$41,"ОК",'[2]01'!$A$25:$A$41,'[2]Продажи (beta)'!$A309)</f>
        <v>0</v>
      </c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1" t="s">
        <v>38</v>
      </c>
      <c r="B335" s="22">
        <f>SUMIFS('[2]26'!$G$25:$G$41,'[2]26'!$D$25:$D$41,"Сим-карты",'[2]26'!$F$25:$F$41,"продажа",'[2]26'!$M$25:$M$41,"ОК",'[2]01'!$A$25:$A$41,'[2]Продажи (beta)'!A309)</f>
        <v>0</v>
      </c>
      <c r="C335" s="22">
        <f>SUMIFS('[2]26'!$G$25:$G$41,'[2]26'!$D$25:$D$41,"Устройства",'[2]26'!$F$25:$F$41,"продажа",'[2]26'!$M$25:$M$41,"ОК",'[2]01'!$A$25:$A$41,'[2]Продажи (beta)'!A309)</f>
        <v>0</v>
      </c>
      <c r="D335" s="52">
        <f>SUMIFS('[2]26'!$K$25:$K$41,'[2]26'!$D$25:$D$41,"Услуги",'[2]26'!$F$25:$F$41,"продажа",'[2]26'!$M$25:$M$41,"ОК",'[2]01'!$A$25:$A$41,'[2]Продажи (beta)'!$A309)</f>
        <v>0</v>
      </c>
      <c r="E335" s="52">
        <f>SUMIFS('[2]26'!$K$25:$K$41,'[2]26'!$D$25:$D$41,"Аксессуары",'[2]26'!$F$25:$F$41,"продажа",'[2]26'!$M$25:$M$41,"ОК",'[2]01'!$A$25:$A$41,'[2]Продажи (beta)'!$A309)</f>
        <v>0</v>
      </c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1" t="s">
        <v>39</v>
      </c>
      <c r="B336" s="22">
        <f>SUMIFS('[2]27'!$G$25:$G$41,'[2]27'!$D$25:$D$41,"Сим-карты",'[2]27'!$F$25:$F$41,"продажа",'[2]27'!$M$25:$M$41,"ОК",'[2]01'!$A$25:$A$41,'[2]Продажи (beta)'!A309)</f>
        <v>0</v>
      </c>
      <c r="C336" s="22">
        <f>SUMIFS('[2]27'!$G$25:$G$41,'[2]27'!$D$25:$D$41,"Устройства",'[2]27'!$F$25:$F$41,"продажа",'[2]27'!$M$25:$M$41,"ОК",'[2]01'!$A$25:$A$41,'[2]Продажи (beta)'!A309)</f>
        <v>0</v>
      </c>
      <c r="D336" s="52">
        <f>SUMIFS('[2]27'!$K$25:$K$41,'[2]27'!$D$25:$D$41,"Услуги",'[2]27'!$F$25:$F$41,"продажа",'[2]27'!$M$25:$M$41,"ОК",'[2]01'!$A$25:$A$41,'[2]Продажи (beta)'!$A309)</f>
        <v>0</v>
      </c>
      <c r="E336" s="52">
        <f>SUMIFS('[2]27'!$K$25:$K$41,'[2]27'!$D$25:$D$41,"Аксессуары",'[2]27'!$F$25:$F$41,"продажа",'[2]27'!$M$25:$M$41,"ОК",'[2]01'!$A$25:$A$41,'[2]Продажи (beta)'!$A309)</f>
        <v>0</v>
      </c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1" t="s">
        <v>40</v>
      </c>
      <c r="B337" s="22">
        <f>SUMIFS('[2]28'!$G$25:$G$41,'[2]28'!$D$25:$D$41,"Сим-карты",'[2]28'!$F$25:$F$41,"продажа",'[2]28'!$M$25:$M$41,"ОК",'[2]01'!$A$25:$A$41,'[2]Продажи (beta)'!A309)</f>
        <v>0</v>
      </c>
      <c r="C337" s="22">
        <f>SUMIFS('[2]28'!$G$25:$G$41,'[2]28'!$D$25:$D$41,"Устройства",'[2]28'!$F$25:$F$41,"продажа",'[2]28'!$M$25:$M$41,"ОК",'[2]01'!$A$25:$A$41,'[2]Продажи (beta)'!A309)</f>
        <v>0</v>
      </c>
      <c r="D337" s="52">
        <f>SUMIFS('[2]28'!$K$25:$K$41,'[2]28'!$D$25:$D$41,"Услуги",'[2]28'!$F$25:$F$41,"продажа",'[2]28'!$M$25:$M$41,"ОК",'[2]01'!$A$25:$A$41,'[2]Продажи (beta)'!$A309)</f>
        <v>0</v>
      </c>
      <c r="E337" s="52">
        <f>SUMIFS('[2]28'!$K$25:$K$41,'[2]28'!$D$25:$D$41,"Аксессуары",'[2]28'!$F$25:$F$41,"продажа",'[2]28'!$M$25:$M$41,"ОК",'[2]01'!$A$25:$A$41,'[2]Продажи (beta)'!$A309)</f>
        <v>0</v>
      </c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1" t="s">
        <v>41</v>
      </c>
      <c r="B338" s="22">
        <f>SUMIFS('[2]29'!$G$25:$G$41,'[2]29'!$D$25:$D$41,"Сим-карты",'[2]29'!$F$25:$F$41,"продажа",'[2]29'!$M$25:$M$41,"ОК",'[2]01'!$A$25:$A$41,'[2]Продажи (beta)'!A309)</f>
        <v>0</v>
      </c>
      <c r="C338" s="22">
        <f>SUMIFS('[2]29'!$G$25:$G$41,'[2]29'!$D$25:$D$41,"Устройства",'[2]29'!$F$25:$F$41,"продажа",'[2]29'!$M$25:$M$41,"ОК",'[2]01'!$A$25:$A$41,'[2]Продажи (beta)'!A309)</f>
        <v>0</v>
      </c>
      <c r="D338" s="52">
        <f>SUMIFS('[2]29'!$K$25:$K$41,'[2]29'!$D$25:$D$41,"Услуги",'[2]29'!$F$25:$F$41,"продажа",'[2]29'!$M$25:$M$41,"ОК",'[2]01'!$A$25:$A$41,'[2]Продажи (beta)'!$A309)</f>
        <v>0</v>
      </c>
      <c r="E338" s="52">
        <f>SUMIFS('[2]29'!$K$25:$K$41,'[2]29'!$D$25:$D$41,"Аксессуары",'[2]29'!$F$25:$F$41,"продажа",'[2]29'!$M$25:$M$41,"ОК",'[2]01'!$A$25:$A$41,'[2]Продажи (beta)'!$A309)</f>
        <v>0</v>
      </c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1" t="s">
        <v>42</v>
      </c>
      <c r="B339" s="22">
        <f>SUMIFS('[2]30'!$G$25:$G$41,'[2]30'!$D$25:$D$41,"Сим-карты",'[2]30'!$F$25:$F$41,"продажа",'[2]30'!$M$25:$M$41,"ОК",'[2]01'!$A$25:$A$41,'[2]Продажи (beta)'!A309)</f>
        <v>0</v>
      </c>
      <c r="C339" s="22">
        <f>SUMIFS('[2]30'!$G$25:$G$41,'[2]30'!$D$25:$D$41,"Устройства",'[2]30'!$F$25:$F$41,"продажа",'[2]30'!$M$25:$M$41,"ОК",'[2]01'!$A$25:$A$41,'[2]Продажи (beta)'!A309)</f>
        <v>0</v>
      </c>
      <c r="D339" s="52">
        <f>SUMIFS('[2]30'!$K$25:$K$41,'[2]30'!$D$25:$D$41,"Услуги",'[2]30'!$F$25:$F$41,"продажа",'[2]30'!$M$25:$M$41,"ОК",'[2]01'!$A$25:$A$41,'[2]Продажи (beta)'!$A309)</f>
        <v>0</v>
      </c>
      <c r="E339" s="52">
        <f>SUMIFS('[2]30'!$K$25:$K$41,'[2]30'!$D$25:$D$41,"Аксессуары",'[2]30'!$F$25:$F$41,"продажа",'[2]30'!$M$25:$M$41,"ОК",'[2]01'!$A$25:$A$41,'[2]Продажи (beta)'!$A309)</f>
        <v>0</v>
      </c>
      <c r="F339" s="62"/>
      <c r="G339" s="62"/>
      <c r="H339" s="62"/>
      <c r="I339" s="62"/>
      <c r="J339" s="62"/>
      <c r="K339" s="62"/>
      <c r="L339" s="62"/>
      <c r="M339" s="62"/>
    </row>
    <row r="340" spans="1:13" ht="15.75" thickBot="1" x14ac:dyDescent="0.3">
      <c r="A340" s="51" t="s">
        <v>43</v>
      </c>
      <c r="B340" s="22">
        <f>SUMIFS('[2]31'!$G$25:$G$41,'[2]31'!$D$25:$D$41,"Сим-карты",'[2]31'!$F$25:$F$41,"продажа",'[2]31'!$M$25:$M$41,"ОК",'[2]01'!$A$25:$A$41,'[2]Продажи (beta)'!A309)</f>
        <v>0</v>
      </c>
      <c r="C340" s="22">
        <f>SUMIFS('[2]31'!$G$25:$G$41,'[2]31'!$D$25:$D$41,"Устройства",'[2]31'!$F$25:$F$41,"продажа",'[2]31'!$M$25:$M$41,"ОК",'[2]01'!$A$25:$A$41,'[2]Продажи (beta)'!A309)</f>
        <v>0</v>
      </c>
      <c r="D340" s="52">
        <f>SUMIFS('[2]31'!$K$25:$K$41,'[2]31'!$D$25:$D$41,"Услуги",'[2]31'!$F$25:$F$41,"продажа",'[2]31'!$M$25:$M$41,"ОК")</f>
        <v>0</v>
      </c>
      <c r="E340" s="52">
        <f>SUMIFS('[2]31'!$K$25:$K$41,'[2]31'!$D$25:$D$41,"Аксессуары",'[2]31'!$F$25:$F$41,"продажа",'[2]31'!$M$25:$M$41,"ОК")</f>
        <v>0</v>
      </c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40" t="s">
        <v>8</v>
      </c>
      <c r="B341" s="53">
        <f>SUM(B310:B340)</f>
        <v>0</v>
      </c>
      <c r="C341" s="54">
        <f>SUM(C310:C340)</f>
        <v>0</v>
      </c>
      <c r="D341" s="55">
        <f>SUM(D310:D340)</f>
        <v>0</v>
      </c>
      <c r="E341" s="56">
        <f>SUM(E310:E340)</f>
        <v>0</v>
      </c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30" t="s">
        <v>11</v>
      </c>
      <c r="B342" s="61">
        <f ca="1">$B$2/$J$2*'[2]График работы'!$AH$35</f>
        <v>0</v>
      </c>
      <c r="C342" s="58">
        <f ca="1">$B$3/$J$2*'[2]График работы'!$AH$35</f>
        <v>0</v>
      </c>
      <c r="D342" s="59">
        <f ca="1">$B$4/$J$2*'[2]График работы'!$AH$35</f>
        <v>0</v>
      </c>
      <c r="E342" s="60">
        <f ca="1">$B$5/$J$2*'[2]График работы'!$AH$35</f>
        <v>0</v>
      </c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30" t="s">
        <v>9</v>
      </c>
      <c r="B343" s="31">
        <f>IF(B341=0,0,B341/B342)</f>
        <v>0</v>
      </c>
      <c r="C343" s="32">
        <f>IF(C341=0,0,C341/C342)</f>
        <v>0</v>
      </c>
      <c r="D343" s="33">
        <f>IF(D341=0,0,D341/D342)</f>
        <v>0</v>
      </c>
      <c r="E343" s="34">
        <f>IF(E341=0,0,E341/E342)</f>
        <v>0</v>
      </c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30" t="s">
        <v>10</v>
      </c>
      <c r="B344" s="42">
        <f ca="1">B341/$I$2*$J$2</f>
        <v>0</v>
      </c>
      <c r="C344" s="42">
        <f ca="1">C341/$I$2*$J$2</f>
        <v>0</v>
      </c>
      <c r="D344" s="46">
        <f ca="1">D341/$I$2*$J$2</f>
        <v>0</v>
      </c>
      <c r="E344" s="45">
        <f ca="1">E341/$I$2*$J$2</f>
        <v>0</v>
      </c>
      <c r="F344" s="62"/>
      <c r="G344" s="62"/>
      <c r="H344" s="62"/>
      <c r="I344" s="62"/>
      <c r="J344" s="62"/>
      <c r="K344" s="62"/>
      <c r="L344" s="62"/>
      <c r="M344" s="62"/>
    </row>
    <row r="345" spans="1:13" ht="15.75" thickBot="1" x14ac:dyDescent="0.3">
      <c r="A345" s="35" t="s">
        <v>12</v>
      </c>
      <c r="B345" s="47">
        <f>IF(B341=0,0,(FORECAST($J$2,B310:B340,$A310:$A340)))</f>
        <v>0</v>
      </c>
      <c r="C345" s="48">
        <f>IF(C341=0,0,(FORECAST($J$2,C310:C340,$A310:$A340)))</f>
        <v>0</v>
      </c>
      <c r="D345" s="49">
        <f>IF(D341=0,0,(FORECAST($J$2,D310:D340,$A310:$A340)))</f>
        <v>0</v>
      </c>
      <c r="E345" s="50">
        <f>IF(E341=0,0,(FORECAST($J$2,E310:E340,$A310:$A340)))</f>
        <v>0</v>
      </c>
      <c r="F345" s="62"/>
      <c r="G345" s="62"/>
      <c r="H345" s="62"/>
      <c r="I345" s="62"/>
      <c r="J345" s="62"/>
      <c r="K345" s="62"/>
      <c r="L345" s="62"/>
      <c r="M345" s="62"/>
    </row>
  </sheetData>
  <mergeCells count="5">
    <mergeCell ref="C1:E1"/>
    <mergeCell ref="D2:E2"/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2019-11-27T11:40:40Z</dcterms:modified>
</cp:coreProperties>
</file>