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3" activeTab="7"/>
  </bookViews>
  <sheets>
    <sheet name="6.1.2" sheetId="1" r:id="rId1"/>
    <sheet name="6.1.3" sheetId="2" r:id="rId2"/>
    <sheet name="6.2.2" sheetId="3" r:id="rId3"/>
    <sheet name="6.2.3" sheetId="4" r:id="rId4"/>
    <sheet name="6.3.3" sheetId="5" r:id="rId5"/>
    <sheet name="6.3.4" sheetId="6" r:id="rId6"/>
    <sheet name="6.4.2" sheetId="7" r:id="rId7"/>
    <sheet name="6.4.3" sheetId="8" r:id="rId8"/>
  </sheets>
  <definedNames>
    <definedName name="A">'6.3.3'!$C$9:$E$11</definedName>
    <definedName name="AA">'6.3.4'!$C$13:$E$15</definedName>
    <definedName name="E">'6.3.3'!$C$13:$E$15</definedName>
    <definedName name="EA">'6.3.3'!$C$20:$E$22</definedName>
    <definedName name="EAобр">'6.3.3'!$C$24:$E$26</definedName>
    <definedName name="EE">'6.3.4'!$C$17:$E$19</definedName>
    <definedName name="EEAA">'6.3.4'!$C$21:$E$23</definedName>
    <definedName name="EEAAобр">'6.3.4'!$C$25:$E$27</definedName>
    <definedName name="Y">'6.3.3'!$H$9:$H$11</definedName>
    <definedName name="YY">'6.3.4'!$H$13:$H$15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6" i="7"/>
  <c r="G22" i="5" l="1"/>
  <c r="G23" i="6"/>
  <c r="G22" i="6"/>
  <c r="G21" i="6"/>
  <c r="C29" i="6" a="1"/>
  <c r="C29" i="6" s="1"/>
  <c r="C25" i="6" a="1"/>
  <c r="C25" i="6" s="1"/>
  <c r="C21" i="6" a="1"/>
  <c r="C21" i="6" s="1"/>
  <c r="C20" i="5" a="1"/>
  <c r="C20" i="5" s="1"/>
  <c r="C16" i="4"/>
  <c r="C9" i="4"/>
  <c r="C6" i="3"/>
  <c r="D8" i="2"/>
  <c r="D6" i="2"/>
  <c r="D7" i="2"/>
  <c r="C8" i="2"/>
  <c r="D6" i="1"/>
  <c r="C6" i="1"/>
  <c r="E6" i="1"/>
  <c r="E5" i="1"/>
  <c r="E4" i="1"/>
  <c r="C31" i="6" l="1"/>
  <c r="C30" i="6"/>
  <c r="D25" i="6"/>
  <c r="D27" i="6"/>
  <c r="C26" i="6"/>
  <c r="C27" i="6"/>
  <c r="E25" i="6"/>
  <c r="E26" i="6"/>
  <c r="E27" i="6"/>
  <c r="D26" i="6"/>
  <c r="E22" i="6"/>
  <c r="D21" i="6"/>
  <c r="D23" i="6"/>
  <c r="C22" i="6"/>
  <c r="C23" i="6"/>
  <c r="E21" i="6"/>
  <c r="E23" i="6"/>
  <c r="D22" i="6"/>
  <c r="E21" i="5"/>
  <c r="D22" i="5"/>
  <c r="C21" i="5"/>
  <c r="C22" i="5"/>
  <c r="E20" i="5"/>
  <c r="D20" i="5"/>
  <c r="G21" i="5" s="1"/>
  <c r="E22" i="5"/>
  <c r="D21" i="5"/>
  <c r="C24" i="5" l="1" a="1"/>
  <c r="G20" i="5"/>
  <c r="C24" i="5" l="1"/>
  <c r="C25" i="5"/>
  <c r="D25" i="5"/>
  <c r="D24" i="5"/>
  <c r="E24" i="5"/>
  <c r="E25" i="5"/>
  <c r="C26" i="5"/>
  <c r="D26" i="5"/>
  <c r="E26" i="5"/>
  <c r="C28" i="5" l="1" a="1"/>
  <c r="C28" i="5" l="1"/>
  <c r="C29" i="5"/>
  <c r="C30" i="5"/>
</calcChain>
</file>

<file path=xl/sharedStrings.xml><?xml version="1.0" encoding="utf-8"?>
<sst xmlns="http://schemas.openxmlformats.org/spreadsheetml/2006/main" count="89" uniqueCount="53">
  <si>
    <t>Товар</t>
  </si>
  <si>
    <t>Прибыль, руб</t>
  </si>
  <si>
    <t>А</t>
  </si>
  <si>
    <t>В</t>
  </si>
  <si>
    <t>Всего</t>
  </si>
  <si>
    <t>Сумма закупки</t>
  </si>
  <si>
    <r>
      <t xml:space="preserve">Прибыль, </t>
    </r>
    <r>
      <rPr>
        <sz val="11"/>
        <color theme="1"/>
        <rFont val="Calibri"/>
        <family val="2"/>
        <charset val="204"/>
        <scheme val="minor"/>
      </rPr>
      <t>%</t>
    </r>
  </si>
  <si>
    <t>Вариант 9</t>
  </si>
  <si>
    <t>Торговая точка</t>
  </si>
  <si>
    <r>
      <t>М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</si>
  <si>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М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</si>
  <si>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М</t>
    </r>
    <r>
      <rPr>
        <vertAlign val="subscript"/>
        <sz val="11"/>
        <color theme="1"/>
        <rFont val="Calibri"/>
        <family val="2"/>
        <charset val="204"/>
        <scheme val="minor"/>
      </rPr>
      <t>3</t>
    </r>
  </si>
  <si>
    <t>Поступило со склада</t>
  </si>
  <si>
    <t>% от общего кол-ва</t>
  </si>
  <si>
    <t>Пусть кол-во товара на складе 150 КГ (100%)</t>
  </si>
  <si>
    <t>Начальный вклад</t>
  </si>
  <si>
    <t>Время</t>
  </si>
  <si>
    <t>Периодичность</t>
  </si>
  <si>
    <t>Ставка</t>
  </si>
  <si>
    <t>Конечный вклад</t>
  </si>
  <si>
    <t>Схема №1 (в начале каждого года)</t>
  </si>
  <si>
    <t>Ежегодно вносится</t>
  </si>
  <si>
    <t>Срок вложения</t>
  </si>
  <si>
    <t>% вклада</t>
  </si>
  <si>
    <r>
      <rPr>
        <b/>
        <sz val="11"/>
        <color theme="1"/>
        <rFont val="Calibri"/>
        <family val="2"/>
        <charset val="204"/>
        <scheme val="minor"/>
      </rPr>
      <t>Вывод:</t>
    </r>
    <r>
      <rPr>
        <sz val="11"/>
        <color theme="1"/>
        <rFont val="Calibri"/>
        <family val="2"/>
        <scheme val="minor"/>
      </rPr>
      <t xml:space="preserve"> схема №2 в конце каждого года выгоднее</t>
    </r>
  </si>
  <si>
    <t>Схема №2 (в конце каждого года)</t>
  </si>
  <si>
    <t>Промышленность</t>
  </si>
  <si>
    <t>Сельское хозяйство</t>
  </si>
  <si>
    <t>Энергетика</t>
  </si>
  <si>
    <t>Потребление</t>
  </si>
  <si>
    <t>А=</t>
  </si>
  <si>
    <t>Е=</t>
  </si>
  <si>
    <t>Y=</t>
  </si>
  <si>
    <t>B</t>
  </si>
  <si>
    <t>C</t>
  </si>
  <si>
    <t>D</t>
  </si>
  <si>
    <t>E</t>
  </si>
  <si>
    <t>F</t>
  </si>
  <si>
    <t>G</t>
  </si>
  <si>
    <t>H</t>
  </si>
  <si>
    <t>(E-A)=</t>
  </si>
  <si>
    <r>
      <t>(E-A)</t>
    </r>
    <r>
      <rPr>
        <vertAlign val="superscript"/>
        <sz val="11"/>
        <color theme="1"/>
        <rFont val="Calibri"/>
        <family val="2"/>
        <charset val="204"/>
        <scheme val="minor"/>
      </rPr>
      <t>-1</t>
    </r>
    <r>
      <rPr>
        <sz val="11"/>
        <color theme="1"/>
        <rFont val="Calibri"/>
        <family val="2"/>
        <scheme val="minor"/>
      </rPr>
      <t>=</t>
    </r>
  </si>
  <si>
    <t>X=</t>
  </si>
  <si>
    <t>A=</t>
  </si>
  <si>
    <t>E=</t>
  </si>
  <si>
    <t>Производство</t>
  </si>
  <si>
    <r>
      <t>(E-A)</t>
    </r>
    <r>
      <rPr>
        <vertAlign val="superscript"/>
        <sz val="11"/>
        <color theme="1"/>
        <rFont val="Calibri"/>
        <family val="2"/>
        <charset val="204"/>
        <scheme val="minor"/>
      </rPr>
      <t>=</t>
    </r>
  </si>
  <si>
    <r>
      <t>(E-A)</t>
    </r>
    <r>
      <rPr>
        <vertAlign val="superscript"/>
        <sz val="11"/>
        <color theme="1"/>
        <rFont val="Calibri"/>
        <family val="2"/>
        <charset val="204"/>
        <scheme val="minor"/>
      </rPr>
      <t>-1</t>
    </r>
  </si>
  <si>
    <t>НЕ ФАКТ, ЧТО ПРАВИЛЬНО</t>
  </si>
  <si>
    <t>Простая ставка</t>
  </si>
  <si>
    <t>Сложная ставка</t>
  </si>
  <si>
    <t>T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</si>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</sst>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,##0.00\ &quot;₽&quot;;[Red]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10" fontId="0" fillId="0" borderId="1" xfId="0" applyNumberFormat="1" applyBorder="1" applyAlignment="1">
      <alignment horizontal="left" vertical="center" indent="1"/>
    </xf>
    <xf numFmtId="164" fontId="4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8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'6.4.2'!$C$5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'6.4.2'!$B$6:$B$20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11.88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'6.4.2'!$C$6:$C$20</c:f>
              <c:numCache>
                <c:formatCode>General</c:formatCode>
                <c:ptCount val="15"/>
                <c:pt idx="0">
                  <c:v>0</c:v>
                </c:pt>
                <c:pt idx="1">
                  <c:v>1.0000000000000009E-2</c:v>
                </c:pt>
                <c:pt idx="2">
                  <c:v>1.8399999999999972E-2</c:v>
                </c:pt>
                <c:pt idx="3">
                  <c:v>2.5135999999999825E-2</c:v>
                </c:pt>
                <c:pt idx="4">
                  <c:v>3.0141439999999742E-2</c:v>
                </c:pt>
                <c:pt idx="5">
                  <c:v>3.3347097599999653E-2</c:v>
                </c:pt>
                <c:pt idx="6">
                  <c:v>3.4680981503999675E-2</c:v>
                </c:pt>
                <c:pt idx="7">
                  <c:v>3.4068220764159829E-2</c:v>
                </c:pt>
                <c:pt idx="8">
                  <c:v>3.143094959472581E-2</c:v>
                </c:pt>
                <c:pt idx="9">
                  <c:v>2.6688187578514766E-2</c:v>
                </c:pt>
                <c:pt idx="10">
                  <c:v>1.9755715081655412E-2</c:v>
                </c:pt>
                <c:pt idx="11">
                  <c:v>1.0545943684921788E-2</c:v>
                </c:pt>
                <c:pt idx="12">
                  <c:v>4.8531202815005337E-4</c:v>
                </c:pt>
                <c:pt idx="13">
                  <c:v>-1.5073507310389145E-2</c:v>
                </c:pt>
                <c:pt idx="14">
                  <c:v>-3.1676447602804414E-2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E-45ED-B153-F344DE59B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085040"/>
        <c:axId val="251720976"/>
      </c:scatterChart>
      <c:valAx>
        <c:axId val="25908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720976"/>
        <c:crosses val="autoZero"/>
        <c:crossBetween val="midCat"/>
      </c:valAx>
      <c:valAx>
        <c:axId val="25172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08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11</xdr:col>
      <xdr:colOff>314325</xdr:colOff>
      <xdr:row>15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workbookViewId="0">
      <selection activeCell="C14" sqref="C14"/>
    </sheetView>
  </sheetViews>
  <sheetFormatPr defaultRowHeight="15" x14ac:dyDescent="0.25"/>
  <cols>
    <col min="3" max="3" width="14.7109375" customWidth="1"/>
    <col min="4" max="4" width="12.7109375" customWidth="1"/>
    <col min="5" max="5" width="13.5703125" customWidth="1"/>
  </cols>
  <sheetData>
    <row r="3" spans="2:5" x14ac:dyDescent="0.25">
      <c r="B3" s="3" t="s">
        <v>0</v>
      </c>
      <c r="C3" s="3" t="s">
        <v>5</v>
      </c>
      <c r="D3" s="3" t="s">
        <v>6</v>
      </c>
      <c r="E3" s="3" t="s">
        <v>1</v>
      </c>
    </row>
    <row r="4" spans="2:5" x14ac:dyDescent="0.25">
      <c r="B4" s="1" t="s">
        <v>2</v>
      </c>
      <c r="C4" s="1">
        <v>100000</v>
      </c>
      <c r="D4" s="4">
        <v>0.2</v>
      </c>
      <c r="E4" s="1">
        <f>C4*D4</f>
        <v>20000</v>
      </c>
    </row>
    <row r="5" spans="2:5" x14ac:dyDescent="0.25">
      <c r="B5" s="1" t="s">
        <v>3</v>
      </c>
      <c r="C5" s="1">
        <v>60000</v>
      </c>
      <c r="D5" s="4">
        <v>0.1</v>
      </c>
      <c r="E5" s="1">
        <f>C5*D5</f>
        <v>6000</v>
      </c>
    </row>
    <row r="6" spans="2:5" x14ac:dyDescent="0.25">
      <c r="B6" s="1" t="s">
        <v>4</v>
      </c>
      <c r="C6" s="1">
        <f>C4+C5</f>
        <v>160000</v>
      </c>
      <c r="D6" s="5">
        <f>E6/C6</f>
        <v>0.16250000000000001</v>
      </c>
      <c r="E6" s="1">
        <f>E4+E5</f>
        <v>26000</v>
      </c>
    </row>
  </sheetData>
  <pageMargins left="0.7" right="0.7" top="0.75" bottom="0.75" header="0.3" footer="0.3"/>
  <pageSetup paperSize="9" orientation="portrait" r:id="rId1"/>
  <ignoredErrors>
    <ignoredError sqref="D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B2" sqref="B2:D2"/>
    </sheetView>
  </sheetViews>
  <sheetFormatPr defaultRowHeight="15" x14ac:dyDescent="0.25"/>
  <cols>
    <col min="2" max="2" width="14.7109375" customWidth="1"/>
    <col min="3" max="3" width="20.7109375" customWidth="1"/>
    <col min="4" max="4" width="19.7109375" customWidth="1"/>
  </cols>
  <sheetData>
    <row r="2" spans="2:5" x14ac:dyDescent="0.25">
      <c r="B2" s="28" t="s">
        <v>7</v>
      </c>
      <c r="C2" s="28"/>
      <c r="D2" s="28"/>
    </row>
    <row r="5" spans="2:5" x14ac:dyDescent="0.25">
      <c r="B5" s="3" t="s">
        <v>8</v>
      </c>
      <c r="C5" s="3" t="s">
        <v>12</v>
      </c>
      <c r="D5" s="3" t="s">
        <v>13</v>
      </c>
    </row>
    <row r="6" spans="2:5" ht="18" x14ac:dyDescent="0.25">
      <c r="B6" s="1" t="s">
        <v>9</v>
      </c>
      <c r="C6" s="1">
        <v>55</v>
      </c>
      <c r="D6" s="5">
        <f>C6/150</f>
        <v>0.36666666666666664</v>
      </c>
    </row>
    <row r="7" spans="2:5" ht="18" x14ac:dyDescent="0.25">
      <c r="B7" s="1" t="s">
        <v>10</v>
      </c>
      <c r="C7" s="1">
        <v>50</v>
      </c>
      <c r="D7" s="5">
        <f>C7/150</f>
        <v>0.33333333333333331</v>
      </c>
    </row>
    <row r="8" spans="2:5" ht="18" x14ac:dyDescent="0.25">
      <c r="B8" s="1" t="s">
        <v>11</v>
      </c>
      <c r="C8" s="1">
        <f>150-C6-C7</f>
        <v>45</v>
      </c>
      <c r="D8" s="5">
        <f>C8/150</f>
        <v>0.3</v>
      </c>
    </row>
    <row r="10" spans="2:5" x14ac:dyDescent="0.25">
      <c r="B10" s="29" t="s">
        <v>14</v>
      </c>
      <c r="C10" s="29"/>
      <c r="D10" s="29"/>
      <c r="E10" s="29"/>
    </row>
  </sheetData>
  <mergeCells count="2">
    <mergeCell ref="B2:D2"/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7" sqref="C7"/>
    </sheetView>
  </sheetViews>
  <sheetFormatPr defaultRowHeight="15" x14ac:dyDescent="0.25"/>
  <cols>
    <col min="2" max="2" width="20.7109375" customWidth="1"/>
    <col min="3" max="3" width="13.5703125" customWidth="1"/>
  </cols>
  <sheetData>
    <row r="2" spans="2:3" x14ac:dyDescent="0.25">
      <c r="B2" s="7" t="s">
        <v>15</v>
      </c>
      <c r="C2" s="8">
        <v>-100000</v>
      </c>
    </row>
    <row r="3" spans="2:3" x14ac:dyDescent="0.25">
      <c r="B3" s="7" t="s">
        <v>16</v>
      </c>
      <c r="C3" s="8">
        <v>5</v>
      </c>
    </row>
    <row r="4" spans="2:3" x14ac:dyDescent="0.25">
      <c r="B4" s="7" t="s">
        <v>17</v>
      </c>
      <c r="C4" s="8">
        <v>12</v>
      </c>
    </row>
    <row r="5" spans="2:3" x14ac:dyDescent="0.25">
      <c r="B5" s="7" t="s">
        <v>18</v>
      </c>
      <c r="C5" s="9">
        <v>0.1</v>
      </c>
    </row>
    <row r="6" spans="2:3" x14ac:dyDescent="0.25">
      <c r="B6" s="7" t="s">
        <v>19</v>
      </c>
      <c r="C6" s="10">
        <f>FV(C5/C4,C3*C4,0,C2)</f>
        <v>164530.89347785848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F11" sqref="F11"/>
    </sheetView>
  </sheetViews>
  <sheetFormatPr defaultRowHeight="15" x14ac:dyDescent="0.25"/>
  <cols>
    <col min="2" max="2" width="22.7109375" customWidth="1"/>
    <col min="3" max="3" width="10.7109375" customWidth="1"/>
  </cols>
  <sheetData>
    <row r="2" spans="2:5" x14ac:dyDescent="0.25">
      <c r="B2" s="28" t="s">
        <v>7</v>
      </c>
      <c r="C2" s="28"/>
      <c r="D2" s="28"/>
    </row>
    <row r="4" spans="2:5" x14ac:dyDescent="0.25">
      <c r="B4" s="30" t="s">
        <v>20</v>
      </c>
      <c r="C4" s="30"/>
      <c r="E4" s="15" t="s">
        <v>24</v>
      </c>
    </row>
    <row r="5" spans="2:5" x14ac:dyDescent="0.25">
      <c r="B5" s="11" t="s">
        <v>21</v>
      </c>
      <c r="C5" s="1">
        <v>-4000</v>
      </c>
    </row>
    <row r="6" spans="2:5" x14ac:dyDescent="0.25">
      <c r="B6" s="11" t="s">
        <v>22</v>
      </c>
      <c r="C6" s="1">
        <v>3</v>
      </c>
    </row>
    <row r="7" spans="2:5" x14ac:dyDescent="0.25">
      <c r="B7" s="11" t="s">
        <v>17</v>
      </c>
      <c r="C7" s="1">
        <v>3</v>
      </c>
    </row>
    <row r="8" spans="2:5" x14ac:dyDescent="0.25">
      <c r="B8" s="11" t="s">
        <v>23</v>
      </c>
      <c r="C8" s="4">
        <v>0.24</v>
      </c>
    </row>
    <row r="9" spans="2:5" x14ac:dyDescent="0.25">
      <c r="B9" s="11" t="s">
        <v>19</v>
      </c>
      <c r="C9" s="13">
        <f>FV(C8/C7,C6*C7,1,C5,)</f>
        <v>7983.5309505789264</v>
      </c>
    </row>
    <row r="11" spans="2:5" x14ac:dyDescent="0.25">
      <c r="B11" s="30" t="s">
        <v>25</v>
      </c>
      <c r="C11" s="30"/>
    </row>
    <row r="12" spans="2:5" x14ac:dyDescent="0.25">
      <c r="B12" s="11" t="s">
        <v>21</v>
      </c>
      <c r="C12" s="1">
        <v>-4000</v>
      </c>
    </row>
    <row r="13" spans="2:5" x14ac:dyDescent="0.25">
      <c r="B13" s="11" t="s">
        <v>22</v>
      </c>
      <c r="C13" s="1">
        <v>3</v>
      </c>
    </row>
    <row r="14" spans="2:5" x14ac:dyDescent="0.25">
      <c r="B14" s="11" t="s">
        <v>17</v>
      </c>
      <c r="C14" s="1">
        <v>3</v>
      </c>
    </row>
    <row r="15" spans="2:5" x14ac:dyDescent="0.25">
      <c r="B15" s="11" t="s">
        <v>23</v>
      </c>
      <c r="C15" s="4">
        <v>0.36</v>
      </c>
    </row>
    <row r="16" spans="2:5" x14ac:dyDescent="0.25">
      <c r="B16" s="12" t="s">
        <v>19</v>
      </c>
      <c r="C16" s="14">
        <f>FV(C15/C14,C13*C14,0,C12,)</f>
        <v>11092.315029800753</v>
      </c>
    </row>
  </sheetData>
  <mergeCells count="3">
    <mergeCell ref="B2:D2"/>
    <mergeCell ref="B4:C4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zoomScale="80" zoomScaleNormal="80" workbookViewId="0">
      <selection activeCell="G23" sqref="G23"/>
    </sheetView>
  </sheetViews>
  <sheetFormatPr defaultRowHeight="15" x14ac:dyDescent="0.25"/>
  <cols>
    <col min="1" max="1" width="4.7109375" customWidth="1"/>
    <col min="2" max="2" width="19.7109375" customWidth="1"/>
    <col min="3" max="3" width="18.85546875" customWidth="1"/>
    <col min="4" max="4" width="19.7109375" customWidth="1"/>
    <col min="5" max="5" width="12.7109375" customWidth="1"/>
    <col min="7" max="7" width="20.7109375" customWidth="1"/>
    <col min="8" max="8" width="14" customWidth="1"/>
  </cols>
  <sheetData>
    <row r="2" spans="1:8" x14ac:dyDescent="0.25">
      <c r="B2" s="2"/>
      <c r="C2" s="3" t="s">
        <v>26</v>
      </c>
      <c r="D2" s="3" t="s">
        <v>27</v>
      </c>
      <c r="E2" s="3" t="s">
        <v>28</v>
      </c>
    </row>
    <row r="3" spans="1:8" x14ac:dyDescent="0.25">
      <c r="B3" s="16" t="s">
        <v>26</v>
      </c>
      <c r="C3" s="1">
        <v>0.12</v>
      </c>
      <c r="D3" s="1">
        <v>0.34</v>
      </c>
      <c r="E3" s="1">
        <v>0.44</v>
      </c>
    </row>
    <row r="4" spans="1:8" x14ac:dyDescent="0.25">
      <c r="B4" s="16" t="s">
        <v>27</v>
      </c>
      <c r="C4" s="1">
        <v>0.22</v>
      </c>
      <c r="D4" s="1">
        <v>0.11</v>
      </c>
      <c r="E4" s="1">
        <v>0.11</v>
      </c>
    </row>
    <row r="5" spans="1:8" x14ac:dyDescent="0.25">
      <c r="B5" s="16" t="s">
        <v>28</v>
      </c>
      <c r="C5" s="1">
        <v>0.33</v>
      </c>
      <c r="D5" s="1">
        <v>0.11</v>
      </c>
      <c r="E5" s="1">
        <v>0.22</v>
      </c>
    </row>
    <row r="7" spans="1:8" x14ac:dyDescent="0.25">
      <c r="A7" s="32">
        <v>4</v>
      </c>
      <c r="B7" s="32"/>
      <c r="C7" s="32" t="s">
        <v>26</v>
      </c>
      <c r="D7" s="32" t="s">
        <v>27</v>
      </c>
      <c r="E7" s="32" t="s">
        <v>28</v>
      </c>
      <c r="F7" s="31"/>
      <c r="G7" s="31"/>
      <c r="H7" s="32" t="s">
        <v>29</v>
      </c>
    </row>
    <row r="8" spans="1:8" x14ac:dyDescent="0.25">
      <c r="A8" s="32"/>
      <c r="B8" s="32"/>
      <c r="C8" s="32"/>
      <c r="D8" s="32"/>
      <c r="E8" s="32"/>
      <c r="F8" s="31"/>
      <c r="G8" s="31"/>
      <c r="H8" s="32"/>
    </row>
    <row r="9" spans="1:8" x14ac:dyDescent="0.25">
      <c r="A9" s="21">
        <v>5</v>
      </c>
      <c r="B9" s="1"/>
      <c r="C9" s="1">
        <v>0.12</v>
      </c>
      <c r="D9" s="1">
        <v>0.34</v>
      </c>
      <c r="E9" s="1">
        <v>0.44</v>
      </c>
      <c r="F9" s="1"/>
      <c r="G9" s="1"/>
      <c r="H9" s="1">
        <v>30</v>
      </c>
    </row>
    <row r="10" spans="1:8" x14ac:dyDescent="0.25">
      <c r="A10" s="21">
        <v>6</v>
      </c>
      <c r="B10" s="1" t="s">
        <v>30</v>
      </c>
      <c r="C10" s="1">
        <v>0.22</v>
      </c>
      <c r="D10" s="1">
        <v>0.11</v>
      </c>
      <c r="E10" s="1">
        <v>0.11</v>
      </c>
      <c r="F10" s="1"/>
      <c r="G10" s="1" t="s">
        <v>32</v>
      </c>
      <c r="H10" s="1">
        <v>50</v>
      </c>
    </row>
    <row r="11" spans="1:8" x14ac:dyDescent="0.25">
      <c r="A11" s="21">
        <v>7</v>
      </c>
      <c r="B11" s="1"/>
      <c r="C11" s="1">
        <v>0.33</v>
      </c>
      <c r="D11" s="1">
        <v>0.11</v>
      </c>
      <c r="E11" s="1">
        <v>0.22</v>
      </c>
      <c r="F11" s="1"/>
      <c r="G11" s="1"/>
      <c r="H11" s="1">
        <v>20</v>
      </c>
    </row>
    <row r="12" spans="1:8" x14ac:dyDescent="0.25">
      <c r="A12" s="21">
        <v>8</v>
      </c>
      <c r="B12" s="1"/>
      <c r="C12" s="1"/>
      <c r="D12" s="1"/>
      <c r="E12" s="1"/>
      <c r="F12" s="1"/>
      <c r="G12" s="1"/>
      <c r="H12" s="1"/>
    </row>
    <row r="13" spans="1:8" x14ac:dyDescent="0.25">
      <c r="A13" s="21">
        <v>9</v>
      </c>
      <c r="B13" s="1"/>
      <c r="C13" s="1">
        <v>1</v>
      </c>
      <c r="D13" s="1">
        <v>0</v>
      </c>
      <c r="E13" s="1">
        <v>0</v>
      </c>
      <c r="F13" s="1"/>
      <c r="G13" s="1"/>
      <c r="H13" s="1"/>
    </row>
    <row r="14" spans="1:8" x14ac:dyDescent="0.25">
      <c r="A14" s="21">
        <v>10</v>
      </c>
      <c r="B14" s="1" t="s">
        <v>31</v>
      </c>
      <c r="C14" s="1">
        <v>0</v>
      </c>
      <c r="D14" s="1">
        <v>1</v>
      </c>
      <c r="E14" s="1">
        <v>0</v>
      </c>
      <c r="F14" s="1"/>
      <c r="G14" s="1"/>
      <c r="H14" s="1"/>
    </row>
    <row r="15" spans="1:8" x14ac:dyDescent="0.25">
      <c r="A15" s="21">
        <v>11</v>
      </c>
      <c r="B15" s="1"/>
      <c r="C15" s="1">
        <v>0</v>
      </c>
      <c r="D15" s="1">
        <v>0</v>
      </c>
      <c r="E15" s="1">
        <v>1</v>
      </c>
      <c r="F15" s="1"/>
      <c r="G15" s="1"/>
      <c r="H15" s="1"/>
    </row>
    <row r="16" spans="1:8" x14ac:dyDescent="0.25">
      <c r="A16" s="21">
        <v>12</v>
      </c>
      <c r="B16" s="1"/>
      <c r="C16" s="1"/>
      <c r="D16" s="1"/>
      <c r="E16" s="1"/>
      <c r="F16" s="1"/>
      <c r="G16" s="1"/>
      <c r="H16" s="1"/>
    </row>
    <row r="17" spans="1:8" x14ac:dyDescent="0.25">
      <c r="A17" s="21">
        <v>13</v>
      </c>
      <c r="B17" s="1"/>
      <c r="C17" s="1"/>
      <c r="D17" s="1"/>
      <c r="E17" s="1"/>
      <c r="F17" s="1"/>
      <c r="G17" s="1"/>
      <c r="H17" s="1"/>
    </row>
    <row r="18" spans="1:8" x14ac:dyDescent="0.25">
      <c r="A18" s="18"/>
      <c r="B18" s="20"/>
      <c r="C18" s="20"/>
      <c r="D18" s="20"/>
      <c r="E18" s="20"/>
      <c r="F18" s="20"/>
      <c r="G18" s="20"/>
      <c r="H18" s="20"/>
    </row>
    <row r="19" spans="1:8" x14ac:dyDescent="0.25">
      <c r="A19" s="2"/>
      <c r="B19" s="3" t="s">
        <v>33</v>
      </c>
      <c r="C19" s="3" t="s">
        <v>34</v>
      </c>
      <c r="D19" s="3" t="s">
        <v>35</v>
      </c>
      <c r="E19" s="3" t="s">
        <v>36</v>
      </c>
      <c r="F19" s="3" t="s">
        <v>37</v>
      </c>
      <c r="G19" s="3" t="s">
        <v>38</v>
      </c>
      <c r="H19" s="3" t="s">
        <v>39</v>
      </c>
    </row>
    <row r="20" spans="1:8" x14ac:dyDescent="0.25">
      <c r="A20" s="17">
        <v>13</v>
      </c>
      <c r="B20" s="2"/>
      <c r="C20" s="2">
        <f t="array" ref="C20:E22">E-A</f>
        <v>0.88</v>
      </c>
      <c r="D20" s="2">
        <v>-0.34</v>
      </c>
      <c r="E20" s="2">
        <v>-0.44</v>
      </c>
      <c r="F20" s="2"/>
      <c r="G20" s="1">
        <f>MDETERM(EA)</f>
        <v>0.38968600000000003</v>
      </c>
      <c r="H20" s="2"/>
    </row>
    <row r="21" spans="1:8" x14ac:dyDescent="0.25">
      <c r="A21" s="17">
        <v>14</v>
      </c>
      <c r="B21" s="1" t="s">
        <v>40</v>
      </c>
      <c r="C21" s="2">
        <v>-0.22</v>
      </c>
      <c r="D21" s="2">
        <v>0.89</v>
      </c>
      <c r="E21" s="2">
        <v>-0.11</v>
      </c>
      <c r="F21" s="2"/>
      <c r="G21" s="1">
        <f>MDETERM(C20:D21)</f>
        <v>0.70840000000000003</v>
      </c>
      <c r="H21" s="2"/>
    </row>
    <row r="22" spans="1:8" x14ac:dyDescent="0.25">
      <c r="A22" s="17">
        <v>15</v>
      </c>
      <c r="B22" s="2"/>
      <c r="C22" s="2">
        <v>-0.33</v>
      </c>
      <c r="D22" s="2">
        <v>-0.11</v>
      </c>
      <c r="E22" s="2">
        <v>0.78</v>
      </c>
      <c r="F22" s="2"/>
      <c r="G22" s="1">
        <f>MDETERM(C20)</f>
        <v>0.88</v>
      </c>
      <c r="H22" s="2"/>
    </row>
    <row r="23" spans="1:8" x14ac:dyDescent="0.25">
      <c r="A23" s="17">
        <v>16</v>
      </c>
      <c r="B23" s="2"/>
      <c r="C23" s="2"/>
      <c r="D23" s="2"/>
      <c r="E23" s="2"/>
      <c r="F23" s="2"/>
      <c r="G23" s="2"/>
      <c r="H23" s="2"/>
    </row>
    <row r="24" spans="1:8" x14ac:dyDescent="0.25">
      <c r="A24" s="17">
        <v>17</v>
      </c>
      <c r="B24" s="2"/>
      <c r="C24" s="2">
        <f t="array" ref="C24:E26">MINVERSE(EA)</f>
        <v>1.7503836422145007</v>
      </c>
      <c r="D24" s="2">
        <v>0.80475049142129818</v>
      </c>
      <c r="E24" s="2">
        <v>1.1008863546547734</v>
      </c>
      <c r="F24" s="2"/>
      <c r="G24" s="2"/>
      <c r="H24" s="2"/>
    </row>
    <row r="25" spans="1:8" ht="17.25" x14ac:dyDescent="0.25">
      <c r="A25" s="17">
        <v>18</v>
      </c>
      <c r="B25" s="1" t="s">
        <v>41</v>
      </c>
      <c r="C25" s="2">
        <v>0.53350646417885161</v>
      </c>
      <c r="D25" s="2">
        <v>1.3888104781798678</v>
      </c>
      <c r="E25" s="2">
        <v>0.49681025235702592</v>
      </c>
      <c r="F25" s="2"/>
      <c r="G25" s="2"/>
      <c r="H25" s="2"/>
    </row>
    <row r="26" spans="1:8" x14ac:dyDescent="0.25">
      <c r="A26" s="17">
        <v>19</v>
      </c>
      <c r="B26" s="2"/>
      <c r="C26" s="2">
        <v>0.81578501665443459</v>
      </c>
      <c r="D26" s="2">
        <v>0.5363292497036074</v>
      </c>
      <c r="E26" s="2">
        <v>1.8178738779427539</v>
      </c>
      <c r="F26" s="2"/>
      <c r="G26" s="2"/>
      <c r="H26" s="2"/>
    </row>
    <row r="27" spans="1:8" x14ac:dyDescent="0.25">
      <c r="A27" s="17">
        <v>20</v>
      </c>
      <c r="B27" s="2"/>
      <c r="C27" s="2"/>
      <c r="D27" s="2"/>
      <c r="E27" s="2"/>
      <c r="F27" s="2"/>
      <c r="G27" s="2"/>
      <c r="H27" s="2"/>
    </row>
    <row r="28" spans="1:8" x14ac:dyDescent="0.25">
      <c r="A28" s="17">
        <v>21</v>
      </c>
      <c r="B28" s="2"/>
      <c r="C28" s="2">
        <f t="array" ref="C28:C30">MMULT(EAобр,Y)</f>
        <v>114.76676093059538</v>
      </c>
      <c r="D28" s="2"/>
      <c r="E28" s="2"/>
      <c r="F28" s="2"/>
      <c r="G28" s="2"/>
      <c r="H28" s="2"/>
    </row>
    <row r="29" spans="1:8" x14ac:dyDescent="0.25">
      <c r="A29" s="17">
        <v>22</v>
      </c>
      <c r="B29" s="1" t="s">
        <v>42</v>
      </c>
      <c r="C29" s="2">
        <v>95.381922881499449</v>
      </c>
      <c r="D29" s="2"/>
      <c r="E29" s="2"/>
      <c r="F29" s="2"/>
      <c r="G29" s="2"/>
      <c r="H29" s="2"/>
    </row>
    <row r="30" spans="1:8" x14ac:dyDescent="0.25">
      <c r="A30" s="17">
        <v>23</v>
      </c>
      <c r="B30" s="2"/>
      <c r="C30" s="2">
        <v>87.647490543668482</v>
      </c>
      <c r="D30" s="2"/>
      <c r="E30" s="2"/>
      <c r="F30" s="2"/>
      <c r="G30" s="2"/>
      <c r="H30" s="2"/>
    </row>
    <row r="31" spans="1:8" x14ac:dyDescent="0.25">
      <c r="A31" s="17">
        <v>24</v>
      </c>
      <c r="B31" s="2"/>
      <c r="C31" s="2"/>
      <c r="D31" s="2"/>
      <c r="E31" s="2"/>
      <c r="F31" s="2"/>
      <c r="G31" s="2"/>
      <c r="H31" s="2"/>
    </row>
  </sheetData>
  <mergeCells count="8">
    <mergeCell ref="A7:A8"/>
    <mergeCell ref="F7:F8"/>
    <mergeCell ref="G7:G8"/>
    <mergeCell ref="H7:H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zoomScale="80" zoomScaleNormal="80" workbookViewId="0">
      <selection activeCell="B2" sqref="B2:D2"/>
    </sheetView>
  </sheetViews>
  <sheetFormatPr defaultRowHeight="15" x14ac:dyDescent="0.25"/>
  <cols>
    <col min="2" max="2" width="19.7109375" customWidth="1"/>
    <col min="3" max="3" width="18.85546875" customWidth="1"/>
    <col min="4" max="4" width="18.7109375" customWidth="1"/>
    <col min="5" max="5" width="12.5703125" customWidth="1"/>
    <col min="6" max="6" width="14.7109375" customWidth="1"/>
    <col min="7" max="7" width="19.7109375" customWidth="1"/>
    <col min="8" max="8" width="14.5703125" customWidth="1"/>
  </cols>
  <sheetData>
    <row r="2" spans="1:10" x14ac:dyDescent="0.25">
      <c r="B2" s="28" t="s">
        <v>7</v>
      </c>
      <c r="C2" s="28"/>
      <c r="D2" s="28"/>
      <c r="F2" s="36" t="s">
        <v>48</v>
      </c>
      <c r="G2" s="36"/>
      <c r="H2" s="36"/>
      <c r="I2" s="36"/>
      <c r="J2" s="36"/>
    </row>
    <row r="4" spans="1:10" x14ac:dyDescent="0.25">
      <c r="B4" s="1"/>
      <c r="C4" s="1" t="s">
        <v>26</v>
      </c>
      <c r="D4" s="1" t="s">
        <v>27</v>
      </c>
      <c r="E4" s="1" t="s">
        <v>28</v>
      </c>
      <c r="G4" s="23" t="s">
        <v>26</v>
      </c>
      <c r="H4" s="24">
        <v>80</v>
      </c>
    </row>
    <row r="5" spans="1:10" x14ac:dyDescent="0.25">
      <c r="B5" s="22" t="s">
        <v>26</v>
      </c>
      <c r="C5" s="6">
        <v>0.2</v>
      </c>
      <c r="D5" s="6">
        <v>0.4</v>
      </c>
      <c r="E5" s="6">
        <v>0.3</v>
      </c>
      <c r="G5" s="25" t="s">
        <v>27</v>
      </c>
      <c r="H5" s="26">
        <v>40</v>
      </c>
    </row>
    <row r="6" spans="1:10" x14ac:dyDescent="0.25">
      <c r="B6" s="22" t="s">
        <v>27</v>
      </c>
      <c r="C6" s="6">
        <v>0.12</v>
      </c>
      <c r="D6" s="6">
        <v>0.1</v>
      </c>
      <c r="E6" s="6">
        <v>0.1</v>
      </c>
      <c r="G6" s="25" t="s">
        <v>28</v>
      </c>
      <c r="H6" s="26">
        <v>120</v>
      </c>
    </row>
    <row r="7" spans="1:10" x14ac:dyDescent="0.25">
      <c r="B7" s="22" t="s">
        <v>28</v>
      </c>
      <c r="C7" s="6">
        <v>0.4</v>
      </c>
      <c r="D7" s="6">
        <v>0.15</v>
      </c>
      <c r="E7" s="6">
        <v>0.2</v>
      </c>
    </row>
    <row r="9" spans="1:10" x14ac:dyDescent="0.25">
      <c r="A9" s="2"/>
      <c r="B9" s="3" t="s">
        <v>33</v>
      </c>
      <c r="C9" s="3" t="s">
        <v>34</v>
      </c>
      <c r="D9" s="3" t="s">
        <v>35</v>
      </c>
      <c r="E9" s="3" t="s">
        <v>36</v>
      </c>
      <c r="F9" s="3" t="s">
        <v>37</v>
      </c>
      <c r="G9" s="3" t="s">
        <v>38</v>
      </c>
      <c r="H9" s="3" t="s">
        <v>39</v>
      </c>
    </row>
    <row r="10" spans="1:10" x14ac:dyDescent="0.25">
      <c r="A10" s="3">
        <v>3</v>
      </c>
      <c r="B10" s="19"/>
      <c r="C10" s="19"/>
      <c r="D10" s="19"/>
      <c r="E10" s="19"/>
      <c r="F10" s="19"/>
      <c r="G10" s="19"/>
      <c r="H10" s="1"/>
    </row>
    <row r="11" spans="1:10" ht="15" customHeight="1" x14ac:dyDescent="0.25">
      <c r="A11" s="32">
        <v>4</v>
      </c>
      <c r="B11" s="37"/>
      <c r="C11" s="33" t="s">
        <v>26</v>
      </c>
      <c r="D11" s="33" t="s">
        <v>27</v>
      </c>
      <c r="E11" s="33" t="s">
        <v>28</v>
      </c>
      <c r="F11" s="33"/>
      <c r="G11" s="33"/>
      <c r="H11" s="35" t="s">
        <v>45</v>
      </c>
    </row>
    <row r="12" spans="1:10" x14ac:dyDescent="0.25">
      <c r="A12" s="32"/>
      <c r="B12" s="38"/>
      <c r="C12" s="34"/>
      <c r="D12" s="34"/>
      <c r="E12" s="34"/>
      <c r="F12" s="34"/>
      <c r="G12" s="34"/>
      <c r="H12" s="35"/>
    </row>
    <row r="13" spans="1:10" x14ac:dyDescent="0.25">
      <c r="A13" s="3">
        <v>5</v>
      </c>
      <c r="B13" s="2"/>
      <c r="C13" s="6">
        <v>0.2</v>
      </c>
      <c r="D13" s="6">
        <v>0.4</v>
      </c>
      <c r="E13" s="6">
        <v>0.3</v>
      </c>
      <c r="F13" s="2"/>
      <c r="G13" s="2"/>
      <c r="H13" s="1">
        <v>80</v>
      </c>
    </row>
    <row r="14" spans="1:10" x14ac:dyDescent="0.25">
      <c r="A14" s="3">
        <v>6</v>
      </c>
      <c r="B14" s="1" t="s">
        <v>43</v>
      </c>
      <c r="C14" s="6">
        <v>0.12</v>
      </c>
      <c r="D14" s="6">
        <v>0.1</v>
      </c>
      <c r="E14" s="6">
        <v>0.1</v>
      </c>
      <c r="F14" s="2"/>
      <c r="G14" s="1" t="s">
        <v>32</v>
      </c>
      <c r="H14" s="1">
        <v>40</v>
      </c>
    </row>
    <row r="15" spans="1:10" x14ac:dyDescent="0.25">
      <c r="A15" s="3">
        <v>7</v>
      </c>
      <c r="B15" s="2"/>
      <c r="C15" s="6">
        <v>0.4</v>
      </c>
      <c r="D15" s="6">
        <v>0.15</v>
      </c>
      <c r="E15" s="6">
        <v>0.2</v>
      </c>
      <c r="F15" s="2"/>
      <c r="G15" s="2"/>
      <c r="H15" s="1">
        <v>120</v>
      </c>
    </row>
    <row r="16" spans="1:10" x14ac:dyDescent="0.25">
      <c r="A16" s="3">
        <v>8</v>
      </c>
      <c r="B16" s="2"/>
      <c r="C16" s="2"/>
      <c r="D16" s="2"/>
      <c r="E16" s="2"/>
      <c r="F16" s="2"/>
      <c r="G16" s="2"/>
      <c r="H16" s="2"/>
    </row>
    <row r="17" spans="1:8" x14ac:dyDescent="0.25">
      <c r="A17" s="3">
        <v>9</v>
      </c>
      <c r="B17" s="2"/>
      <c r="C17" s="1">
        <v>1</v>
      </c>
      <c r="D17" s="1">
        <v>0</v>
      </c>
      <c r="E17" s="1">
        <v>0</v>
      </c>
      <c r="F17" s="2"/>
      <c r="G17" s="2"/>
      <c r="H17" s="2"/>
    </row>
    <row r="18" spans="1:8" x14ac:dyDescent="0.25">
      <c r="A18" s="3">
        <v>10</v>
      </c>
      <c r="B18" s="1" t="s">
        <v>44</v>
      </c>
      <c r="C18" s="1">
        <v>0</v>
      </c>
      <c r="D18" s="1">
        <v>1</v>
      </c>
      <c r="E18" s="1">
        <v>0</v>
      </c>
      <c r="F18" s="2"/>
      <c r="G18" s="2"/>
      <c r="H18" s="2"/>
    </row>
    <row r="19" spans="1:8" x14ac:dyDescent="0.25">
      <c r="A19" s="3">
        <v>11</v>
      </c>
      <c r="B19" s="2"/>
      <c r="C19" s="1">
        <v>0</v>
      </c>
      <c r="D19" s="1">
        <v>0</v>
      </c>
      <c r="E19" s="1">
        <v>1</v>
      </c>
      <c r="F19" s="2"/>
      <c r="G19" s="2"/>
      <c r="H19" s="2"/>
    </row>
    <row r="20" spans="1:8" x14ac:dyDescent="0.25">
      <c r="A20" s="3">
        <v>12</v>
      </c>
      <c r="B20" s="2"/>
      <c r="C20" s="2"/>
      <c r="D20" s="2"/>
      <c r="E20" s="2"/>
      <c r="F20" s="2"/>
      <c r="G20" s="2"/>
      <c r="H20" s="2"/>
    </row>
    <row r="21" spans="1:8" x14ac:dyDescent="0.25">
      <c r="A21" s="3">
        <v>13</v>
      </c>
      <c r="B21" s="1"/>
      <c r="C21" s="1">
        <f t="array" ref="C21:E23">EE-AA</f>
        <v>0.8</v>
      </c>
      <c r="D21" s="1">
        <v>-0.4</v>
      </c>
      <c r="E21" s="1">
        <v>-0.3</v>
      </c>
      <c r="F21" s="1"/>
      <c r="G21" s="1">
        <f>MDETERM(EEAA)</f>
        <v>0.39620000000000011</v>
      </c>
      <c r="H21" s="1"/>
    </row>
    <row r="22" spans="1:8" ht="17.25" x14ac:dyDescent="0.25">
      <c r="A22" s="27">
        <v>14</v>
      </c>
      <c r="B22" s="1" t="s">
        <v>46</v>
      </c>
      <c r="C22" s="1">
        <v>-0.12</v>
      </c>
      <c r="D22" s="1">
        <v>0.9</v>
      </c>
      <c r="E22" s="1">
        <v>-0.1</v>
      </c>
      <c r="F22" s="1"/>
      <c r="G22" s="1">
        <f>MDETERM(C21:D22)</f>
        <v>0.67200000000000015</v>
      </c>
      <c r="H22" s="1"/>
    </row>
    <row r="23" spans="1:8" x14ac:dyDescent="0.25">
      <c r="A23" s="27">
        <v>15</v>
      </c>
      <c r="B23" s="1"/>
      <c r="C23" s="1">
        <v>-0.4</v>
      </c>
      <c r="D23" s="1">
        <v>-0.15</v>
      </c>
      <c r="E23" s="1">
        <v>0.8</v>
      </c>
      <c r="F23" s="1"/>
      <c r="G23" s="1">
        <f>MDETERM(C21)</f>
        <v>0.8</v>
      </c>
      <c r="H23" s="1"/>
    </row>
    <row r="24" spans="1:8" x14ac:dyDescent="0.25">
      <c r="A24" s="27">
        <v>16</v>
      </c>
      <c r="B24" s="1"/>
      <c r="C24" s="1"/>
      <c r="D24" s="1"/>
      <c r="E24" s="1"/>
      <c r="F24" s="1"/>
      <c r="G24" s="1"/>
      <c r="H24" s="1"/>
    </row>
    <row r="25" spans="1:8" x14ac:dyDescent="0.25">
      <c r="A25" s="27">
        <v>17</v>
      </c>
      <c r="B25" s="1"/>
      <c r="C25" s="1">
        <f t="array" ref="C25:E27">MINVERSE(EEAA)</f>
        <v>1.779404341241797</v>
      </c>
      <c r="D25" s="1">
        <v>0.92125189298334165</v>
      </c>
      <c r="E25" s="1">
        <v>0.78243311458859155</v>
      </c>
      <c r="F25" s="1"/>
      <c r="G25" s="1"/>
      <c r="H25" s="1"/>
    </row>
    <row r="26" spans="1:8" ht="17.25" x14ac:dyDescent="0.25">
      <c r="A26" s="27">
        <v>18</v>
      </c>
      <c r="B26" s="1" t="s">
        <v>47</v>
      </c>
      <c r="C26" s="1">
        <v>0.34326097930338212</v>
      </c>
      <c r="D26" s="1">
        <v>1.3124684502776376</v>
      </c>
      <c r="E26" s="1">
        <v>0.29278142352347303</v>
      </c>
      <c r="F26" s="1"/>
      <c r="G26" s="1"/>
      <c r="H26" s="1"/>
    </row>
    <row r="27" spans="1:8" x14ac:dyDescent="0.25">
      <c r="A27" s="27">
        <v>19</v>
      </c>
      <c r="B27" s="1"/>
      <c r="C27" s="1">
        <v>0.95406360424028269</v>
      </c>
      <c r="D27" s="1">
        <v>0.70671378091872772</v>
      </c>
      <c r="E27" s="1">
        <v>1.6961130742049471</v>
      </c>
      <c r="F27" s="1"/>
      <c r="G27" s="1"/>
      <c r="H27" s="1"/>
    </row>
    <row r="28" spans="1:8" x14ac:dyDescent="0.25">
      <c r="A28" s="27">
        <v>20</v>
      </c>
      <c r="B28" s="1"/>
      <c r="C28" s="1"/>
      <c r="D28" s="1"/>
      <c r="E28" s="1"/>
      <c r="F28" s="1"/>
      <c r="G28" s="1"/>
      <c r="H28" s="1"/>
    </row>
    <row r="29" spans="1:8" x14ac:dyDescent="0.25">
      <c r="A29" s="27">
        <v>21</v>
      </c>
      <c r="B29" s="1"/>
      <c r="C29" s="1">
        <f t="array" ref="C29:C31">MMULT(EEAAобр,YY)</f>
        <v>273.09439676930839</v>
      </c>
      <c r="D29" s="1"/>
      <c r="E29" s="1"/>
      <c r="F29" s="1"/>
      <c r="G29" s="1"/>
      <c r="H29" s="1"/>
    </row>
    <row r="30" spans="1:8" x14ac:dyDescent="0.25">
      <c r="A30" s="27">
        <v>22</v>
      </c>
      <c r="B30" s="1"/>
      <c r="C30" s="1">
        <v>115.09338717819284</v>
      </c>
      <c r="D30" s="1"/>
      <c r="E30" s="1"/>
      <c r="F30" s="1"/>
      <c r="G30" s="1"/>
      <c r="H30" s="1"/>
    </row>
    <row r="31" spans="1:8" x14ac:dyDescent="0.25">
      <c r="A31" s="27">
        <v>23</v>
      </c>
      <c r="B31" s="1"/>
      <c r="C31" s="1">
        <v>308.12720848056534</v>
      </c>
      <c r="D31" s="1"/>
      <c r="E31" s="1"/>
      <c r="F31" s="1"/>
      <c r="G31" s="1"/>
      <c r="H31" s="1"/>
    </row>
    <row r="32" spans="1:8" x14ac:dyDescent="0.25">
      <c r="A32" s="27">
        <v>24</v>
      </c>
      <c r="B32" s="1"/>
      <c r="C32" s="1"/>
      <c r="D32" s="1"/>
      <c r="E32" s="1"/>
      <c r="F32" s="1"/>
      <c r="G32" s="1"/>
      <c r="H32" s="1"/>
    </row>
  </sheetData>
  <mergeCells count="10">
    <mergeCell ref="B2:D2"/>
    <mergeCell ref="A11:A12"/>
    <mergeCell ref="B11:B12"/>
    <mergeCell ref="C11:C12"/>
    <mergeCell ref="D11:D12"/>
    <mergeCell ref="F11:F12"/>
    <mergeCell ref="G11:G12"/>
    <mergeCell ref="H11:H12"/>
    <mergeCell ref="E11:E12"/>
    <mergeCell ref="F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workbookViewId="0">
      <selection activeCell="G19" sqref="G19"/>
    </sheetView>
  </sheetViews>
  <sheetFormatPr defaultRowHeight="15" x14ac:dyDescent="0.25"/>
  <cols>
    <col min="2" max="2" width="15.7109375" customWidth="1"/>
  </cols>
  <sheetData>
    <row r="2" spans="2:3" x14ac:dyDescent="0.25">
      <c r="B2" s="2" t="s">
        <v>49</v>
      </c>
      <c r="C2" s="1">
        <v>0.05</v>
      </c>
    </row>
    <row r="3" spans="2:3" x14ac:dyDescent="0.25">
      <c r="B3" s="2" t="s">
        <v>50</v>
      </c>
      <c r="C3" s="1">
        <v>0.04</v>
      </c>
    </row>
    <row r="5" spans="2:3" x14ac:dyDescent="0.25">
      <c r="B5" s="3" t="s">
        <v>51</v>
      </c>
      <c r="C5" s="3" t="s">
        <v>52</v>
      </c>
    </row>
    <row r="6" spans="2:3" x14ac:dyDescent="0.25">
      <c r="B6" s="1">
        <v>0</v>
      </c>
      <c r="C6" s="1">
        <f>1+$C$2*B6-(1+$C$3)^B6</f>
        <v>0</v>
      </c>
    </row>
    <row r="7" spans="2:3" x14ac:dyDescent="0.25">
      <c r="B7" s="1">
        <v>1</v>
      </c>
      <c r="C7" s="1">
        <f t="shared" ref="C7:C20" si="0">1+$C$2*B7-(1+$C$3)^B7</f>
        <v>1.0000000000000009E-2</v>
      </c>
    </row>
    <row r="8" spans="2:3" x14ac:dyDescent="0.25">
      <c r="B8" s="1">
        <v>2</v>
      </c>
      <c r="C8" s="1">
        <f t="shared" si="0"/>
        <v>1.8399999999999972E-2</v>
      </c>
    </row>
    <row r="9" spans="2:3" x14ac:dyDescent="0.25">
      <c r="B9" s="1">
        <v>3</v>
      </c>
      <c r="C9" s="1">
        <f t="shared" si="0"/>
        <v>2.5135999999999825E-2</v>
      </c>
    </row>
    <row r="10" spans="2:3" x14ac:dyDescent="0.25">
      <c r="B10" s="1">
        <v>4</v>
      </c>
      <c r="C10" s="1">
        <f t="shared" si="0"/>
        <v>3.0141439999999742E-2</v>
      </c>
    </row>
    <row r="11" spans="2:3" x14ac:dyDescent="0.25">
      <c r="B11" s="1">
        <v>5</v>
      </c>
      <c r="C11" s="1">
        <f t="shared" si="0"/>
        <v>3.3347097599999653E-2</v>
      </c>
    </row>
    <row r="12" spans="2:3" x14ac:dyDescent="0.25">
      <c r="B12" s="1">
        <v>6</v>
      </c>
      <c r="C12" s="1">
        <f t="shared" si="0"/>
        <v>3.4680981503999675E-2</v>
      </c>
    </row>
    <row r="13" spans="2:3" x14ac:dyDescent="0.25">
      <c r="B13" s="1">
        <v>7</v>
      </c>
      <c r="C13" s="1">
        <f t="shared" si="0"/>
        <v>3.4068220764159829E-2</v>
      </c>
    </row>
    <row r="14" spans="2:3" x14ac:dyDescent="0.25">
      <c r="B14" s="1">
        <v>8</v>
      </c>
      <c r="C14" s="1">
        <f t="shared" si="0"/>
        <v>3.143094959472581E-2</v>
      </c>
    </row>
    <row r="15" spans="2:3" x14ac:dyDescent="0.25">
      <c r="B15" s="1">
        <v>9</v>
      </c>
      <c r="C15" s="1">
        <f t="shared" si="0"/>
        <v>2.6688187578514766E-2</v>
      </c>
    </row>
    <row r="16" spans="2:3" x14ac:dyDescent="0.25">
      <c r="B16" s="1">
        <v>10</v>
      </c>
      <c r="C16" s="1">
        <f t="shared" si="0"/>
        <v>1.9755715081655412E-2</v>
      </c>
    </row>
    <row r="17" spans="2:3" x14ac:dyDescent="0.25">
      <c r="B17" s="1">
        <v>11</v>
      </c>
      <c r="C17" s="1">
        <f t="shared" si="0"/>
        <v>1.0545943684921788E-2</v>
      </c>
    </row>
    <row r="18" spans="2:3" x14ac:dyDescent="0.25">
      <c r="B18" s="1">
        <v>11.88</v>
      </c>
      <c r="C18" s="1">
        <f t="shared" si="0"/>
        <v>4.8531202815005337E-4</v>
      </c>
    </row>
    <row r="19" spans="2:3" x14ac:dyDescent="0.25">
      <c r="B19" s="1">
        <v>13</v>
      </c>
      <c r="C19" s="1">
        <f t="shared" si="0"/>
        <v>-1.5073507310389145E-2</v>
      </c>
    </row>
    <row r="20" spans="2:3" x14ac:dyDescent="0.25">
      <c r="B20" s="1">
        <v>14</v>
      </c>
      <c r="C20" s="1">
        <f t="shared" si="0"/>
        <v>-3.1676447602804414E-2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"/>
  <sheetViews>
    <sheetView tabSelected="1" workbookViewId="0">
      <selection activeCell="D17" sqref="D17"/>
    </sheetView>
  </sheetViews>
  <sheetFormatPr defaultRowHeight="15" x14ac:dyDescent="0.25"/>
  <sheetData>
    <row r="2" spans="2:4" x14ac:dyDescent="0.25">
      <c r="B2" s="28" t="s">
        <v>7</v>
      </c>
      <c r="C2" s="28"/>
      <c r="D2" s="2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6.1.2</vt:lpstr>
      <vt:lpstr>6.1.3</vt:lpstr>
      <vt:lpstr>6.2.2</vt:lpstr>
      <vt:lpstr>6.2.3</vt:lpstr>
      <vt:lpstr>6.3.3</vt:lpstr>
      <vt:lpstr>6.3.4</vt:lpstr>
      <vt:lpstr>6.4.2</vt:lpstr>
      <vt:lpstr>6.4.3</vt:lpstr>
      <vt:lpstr>A</vt:lpstr>
      <vt:lpstr>AA</vt:lpstr>
      <vt:lpstr>E</vt:lpstr>
      <vt:lpstr>EA</vt:lpstr>
      <vt:lpstr>EAобр</vt:lpstr>
      <vt:lpstr>EE</vt:lpstr>
      <vt:lpstr>EEAA</vt:lpstr>
      <vt:lpstr>EEAAобр</vt:lpstr>
      <vt:lpstr>Y</vt:lpstr>
      <vt:lpstr>YY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2019-12-14T10:23:50Z</dcterms:modified>
</cp:coreProperties>
</file>