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560" activeTab="2"/>
  </bookViews>
  <sheets>
    <sheet name="График" sheetId="1" r:id="rId1"/>
    <sheet name="Примечание" sheetId="2" r:id="rId2"/>
    <sheet name="Лист1" sheetId="3" r:id="rId3"/>
    <sheet name="Лист2" sheetId="4" r:id="rId4"/>
    <sheet name="Лист3" sheetId="5" r:id="rId5"/>
    <sheet name="Лист4" sheetId="6" r:id="rId6"/>
  </sheets>
  <definedNames>
    <definedName name="Дни">{"Понедельник";"Вторник";"Среда";"Четверг";"Пятница";"Суббота";"Воскресенье"}</definedName>
    <definedName name="Задачи">График!$J$9:$J$28</definedName>
    <definedName name="СДР">График!$F$9:$F$28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3" l="1"/>
  <c r="F16" i="3"/>
  <c r="H16" i="3" s="1"/>
  <c r="N15" i="3"/>
  <c r="H15" i="3"/>
  <c r="F15" i="3"/>
  <c r="N14" i="3"/>
  <c r="F14" i="3"/>
  <c r="H14" i="3" s="1"/>
  <c r="N13" i="3"/>
  <c r="H13" i="3"/>
  <c r="F13" i="3"/>
  <c r="N12" i="3"/>
  <c r="F12" i="3"/>
  <c r="H12" i="3" s="1"/>
  <c r="N11" i="3"/>
  <c r="H11" i="3"/>
  <c r="F11" i="3"/>
  <c r="N10" i="3"/>
  <c r="M10" i="3"/>
  <c r="L11" i="3" s="1"/>
  <c r="H10" i="3"/>
  <c r="F10" i="3"/>
  <c r="N9" i="3"/>
  <c r="H9" i="3"/>
  <c r="F9" i="3"/>
  <c r="M11" i="3" l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AW9" i="1"/>
  <c r="R9" i="1"/>
  <c r="U8" i="1"/>
  <c r="R7" i="1"/>
  <c r="S8" i="1"/>
  <c r="T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R8" i="1"/>
  <c r="AU7" i="1"/>
  <c r="AV7" i="1" s="1"/>
  <c r="AW7" i="1" s="1"/>
  <c r="AM7" i="1"/>
  <c r="AN7" i="1"/>
  <c r="AO7" i="1" s="1"/>
  <c r="AP7" i="1" s="1"/>
  <c r="AQ7" i="1" s="1"/>
  <c r="AR7" i="1" s="1"/>
  <c r="AS7" i="1" s="1"/>
  <c r="AT7" i="1" s="1"/>
  <c r="X7" i="1"/>
  <c r="Y7" i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W7" i="1"/>
  <c r="V7" i="1"/>
  <c r="U7" i="1"/>
  <c r="T7" i="1"/>
  <c r="S7" i="1"/>
  <c r="B4" i="2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9" i="1"/>
  <c r="B5" i="2" a="1"/>
  <c r="B3" i="2"/>
  <c r="B2" i="2"/>
  <c r="B5" i="2" s="1"/>
  <c r="N22" i="1"/>
  <c r="N23" i="1"/>
  <c r="N24" i="1"/>
  <c r="N25" i="1"/>
  <c r="N26" i="1"/>
  <c r="N27" i="1"/>
  <c r="N2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M10" i="1"/>
  <c r="L12" i="1"/>
  <c r="M11" i="1"/>
  <c r="M12" i="1"/>
  <c r="F28" i="1"/>
  <c r="F22" i="1"/>
  <c r="F16" i="1"/>
  <c r="L11" i="1"/>
  <c r="F10" i="1"/>
  <c r="F11" i="1"/>
  <c r="F12" i="1"/>
  <c r="F13" i="1"/>
  <c r="F14" i="1"/>
  <c r="F15" i="1"/>
  <c r="F17" i="1"/>
  <c r="F18" i="1"/>
  <c r="F19" i="1"/>
  <c r="F20" i="1"/>
  <c r="F21" i="1"/>
  <c r="F23" i="1"/>
  <c r="F24" i="1"/>
  <c r="F25" i="1"/>
  <c r="F26" i="1"/>
  <c r="F27" i="1"/>
  <c r="F9" i="1"/>
  <c r="L12" i="3" l="1"/>
  <c r="L13" i="1"/>
  <c r="M12" i="3" l="1"/>
  <c r="M13" i="1"/>
  <c r="L13" i="3" l="1"/>
  <c r="L14" i="1"/>
  <c r="M13" i="3" l="1"/>
  <c r="M14" i="1"/>
  <c r="L14" i="3" l="1"/>
  <c r="L15" i="1"/>
  <c r="M14" i="3" l="1"/>
  <c r="M15" i="1"/>
  <c r="L15" i="3" l="1"/>
  <c r="L16" i="1"/>
  <c r="M15" i="3" l="1"/>
  <c r="M16" i="1"/>
  <c r="L9" i="1"/>
  <c r="L16" i="3" l="1"/>
  <c r="L18" i="1"/>
  <c r="M9" i="1"/>
  <c r="K9" i="1" s="1"/>
  <c r="M16" i="3" l="1"/>
  <c r="M9" i="3" s="1"/>
  <c r="L9" i="3"/>
  <c r="M18" i="1"/>
  <c r="K9" i="3" l="1"/>
  <c r="L19" i="1"/>
  <c r="M19" i="1" l="1"/>
  <c r="L20" i="1" l="1"/>
  <c r="M20" i="1" l="1"/>
  <c r="L21" i="1" l="1"/>
  <c r="M21" i="1" l="1"/>
  <c r="L22" i="1" l="1"/>
  <c r="M22" i="1" l="1"/>
  <c r="L17" i="1"/>
  <c r="L24" i="1" l="1"/>
  <c r="M17" i="1"/>
  <c r="K17" i="1" s="1"/>
  <c r="M24" i="1" l="1"/>
  <c r="L25" i="1" l="1"/>
  <c r="M25" i="1" l="1"/>
  <c r="L26" i="1" l="1"/>
  <c r="M26" i="1" l="1"/>
  <c r="L27" i="1" l="1"/>
  <c r="M27" i="1" l="1"/>
  <c r="L28" i="1" l="1"/>
  <c r="M28" i="1" l="1"/>
  <c r="M23" i="1" s="1"/>
  <c r="L23" i="1"/>
  <c r="K23" i="1" l="1"/>
</calcChain>
</file>

<file path=xl/sharedStrings.xml><?xml version="1.0" encoding="utf-8"?>
<sst xmlns="http://schemas.openxmlformats.org/spreadsheetml/2006/main" count="100" uniqueCount="48">
  <si>
    <t>СДР</t>
  </si>
  <si>
    <t>Задача</t>
  </si>
  <si>
    <t>Начало</t>
  </si>
  <si>
    <t>Окончание</t>
  </si>
  <si>
    <t>Ресурсы</t>
  </si>
  <si>
    <t>Сварка конструкций</t>
  </si>
  <si>
    <t>Штамповка</t>
  </si>
  <si>
    <t>Нарезка</t>
  </si>
  <si>
    <t>Гибка</t>
  </si>
  <si>
    <t>Сверление</t>
  </si>
  <si>
    <t>Сборка Конструкций</t>
  </si>
  <si>
    <t>Покраска</t>
  </si>
  <si>
    <t>Налаживание Оборудования</t>
  </si>
  <si>
    <t>Программирование</t>
  </si>
  <si>
    <t>Загрузка и Установка</t>
  </si>
  <si>
    <t>Тестирование Программы</t>
  </si>
  <si>
    <t>Финальная Прогонка</t>
  </si>
  <si>
    <t>Отпавка Станка</t>
  </si>
  <si>
    <t>Упаковка</t>
  </si>
  <si>
    <t>Погрузка</t>
  </si>
  <si>
    <t>Доставка</t>
  </si>
  <si>
    <t>Установка</t>
  </si>
  <si>
    <t>Уровень 1</t>
  </si>
  <si>
    <t>Уровень 2</t>
  </si>
  <si>
    <t>Уровень 3</t>
  </si>
  <si>
    <t>Уровень 4</t>
  </si>
  <si>
    <t>Уровень 5</t>
  </si>
  <si>
    <t>Наименование проекта</t>
  </si>
  <si>
    <t>Дата Начала Проекта</t>
  </si>
  <si>
    <t>Станок</t>
  </si>
  <si>
    <t>Длительность Рад. Дн.</t>
  </si>
  <si>
    <t>Сборка Конструкций Завершена</t>
  </si>
  <si>
    <t>Финальная Прогонка Завершена</t>
  </si>
  <si>
    <t>Установка Завершена</t>
  </si>
  <si>
    <t>Иванов</t>
  </si>
  <si>
    <t>Петров</t>
  </si>
  <si>
    <t>Егоров</t>
  </si>
  <si>
    <t>Завершено</t>
  </si>
  <si>
    <t>Завершено %</t>
  </si>
  <si>
    <t>Начало не ранее</t>
  </si>
  <si>
    <t>Примечание</t>
  </si>
  <si>
    <t>1.3.</t>
  </si>
  <si>
    <t>Лист 2мм.</t>
  </si>
  <si>
    <t>Проверка</t>
  </si>
  <si>
    <t>1.4.</t>
  </si>
  <si>
    <t>Mf[</t>
  </si>
  <si>
    <t>2.2.</t>
  </si>
  <si>
    <t>Веха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</si>
</sst>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₽&quot;_-;\-* #,##0.00\ &quot;₽&quot;_-;_-* &quot;-&quot;??\ &quot;₽&quot;_-;_-@_-"/>
    <numFmt numFmtId="164" formatCode="ddd"/>
    <numFmt numFmtId="165" formatCode="\ü;;"/>
    <numFmt numFmtId="166" formatCode="\u;;"/>
    <numFmt numFmtId="167" formatCode="mmm\ dd\,\ yy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Wingdings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textRotation="45"/>
    </xf>
    <xf numFmtId="0" fontId="0" fillId="0" borderId="0" xfId="0" applyBorder="1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44" fontId="0" fillId="0" borderId="0" xfId="1" applyFont="1" applyBorder="1" applyAlignment="1">
      <alignment horizontal="right"/>
    </xf>
    <xf numFmtId="14" fontId="0" fillId="0" borderId="0" xfId="0" applyNumberFormat="1"/>
    <xf numFmtId="0" fontId="0" fillId="0" borderId="1" xfId="0" applyBorder="1" applyAlignment="1">
      <alignment textRotation="45"/>
    </xf>
    <xf numFmtId="0" fontId="0" fillId="0" borderId="1" xfId="0" applyBorder="1" applyAlignment="1">
      <alignment textRotation="90"/>
    </xf>
    <xf numFmtId="0" fontId="0" fillId="0" borderId="1" xfId="0" applyBorder="1" applyAlignment="1">
      <alignment horizontal="center" textRotation="45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44" fontId="0" fillId="0" borderId="0" xfId="1" applyFon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9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166" fontId="2" fillId="0" borderId="0" xfId="0" applyNumberFormat="1" applyFont="1" applyAlignment="1">
      <alignment horizontal="right"/>
    </xf>
    <xf numFmtId="167" fontId="0" fillId="0" borderId="0" xfId="0" applyNumberFormat="1" applyAlignment="1">
      <alignment textRotation="90"/>
    </xf>
    <xf numFmtId="0" fontId="0" fillId="0" borderId="0" xfId="0" applyBorder="1" applyAlignment="1">
      <alignment textRotation="90"/>
    </xf>
    <xf numFmtId="0" fontId="0" fillId="0" borderId="0" xfId="0" applyBorder="1" applyAlignment="1">
      <alignment textRotation="45"/>
    </xf>
    <xf numFmtId="0" fontId="0" fillId="0" borderId="0" xfId="0" applyBorder="1" applyAlignment="1">
      <alignment horizontal="center" textRotation="45"/>
    </xf>
    <xf numFmtId="164" fontId="0" fillId="0" borderId="0" xfId="0" applyNumberFormat="1" applyAlignment="1">
      <alignment textRotation="2"/>
    </xf>
    <xf numFmtId="166" fontId="2" fillId="0" borderId="0" xfId="0" applyNumberFormat="1" applyFont="1"/>
  </cellXfs>
  <cellStyles count="2">
    <cellStyle name="Денежный" xfId="1" builtinId="4"/>
    <cellStyle name="Обычный" xfId="0" builtinId="0"/>
  </cellStyles>
  <dxfs count="6">
    <dxf>
      <fill>
        <patternFill>
          <bgColor theme="7" tint="0.59996337778862885"/>
        </patternFill>
      </fill>
    </dxf>
    <dxf>
      <fill>
        <patternFill>
          <bgColor rgb="FFFBDDDE"/>
        </patternFill>
      </fill>
      <border>
        <left style="hair">
          <color rgb="FFC00000"/>
        </left>
        <right style="hair">
          <color rgb="FFC00000"/>
        </right>
        <vertical/>
        <horizontal/>
      </border>
    </dxf>
    <dxf>
      <fill>
        <patternFill patternType="gray125">
          <bgColor theme="0" tint="-0.14996795556505021"/>
        </patternFill>
      </fill>
    </dxf>
    <dxf>
      <fill>
        <patternFill>
          <bgColor theme="4" tint="-0.24994659260841701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colors>
    <mruColors>
      <color rgb="FFFBDDDE"/>
      <color rgb="FF3DEC20"/>
      <color rgb="FFFF0D0D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римечание" displayName="Примечание" ref="A1:C4" totalsRowShown="0">
  <autoFilter ref="A1:C4"/>
  <tableColumns count="3">
    <tableColumn id="1" name="СДР"/>
    <tableColumn id="2" name="Задача">
      <calculatedColumnFormula>INDEX(Задачи,MATCH(A2,СДР,0))</calculatedColumnFormula>
    </tableColumn>
    <tableColumn id="3" name="Примеча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W28"/>
  <sheetViews>
    <sheetView topLeftCell="A4" zoomScale="85" zoomScaleNormal="85" workbookViewId="0">
      <selection activeCell="M16" sqref="M16"/>
    </sheetView>
  </sheetViews>
  <sheetFormatPr defaultRowHeight="15" x14ac:dyDescent="0.25"/>
  <cols>
    <col min="1" max="5" width="3.42578125" customWidth="1"/>
    <col min="7" max="7" width="6.42578125" bestFit="1" customWidth="1"/>
    <col min="8" max="9" width="5.28515625" customWidth="1"/>
    <col min="10" max="10" width="28" customWidth="1"/>
    <col min="11" max="11" width="5" customWidth="1"/>
    <col min="12" max="13" width="10.140625" bestFit="1" customWidth="1"/>
    <col min="14" max="15" width="6.42578125" bestFit="1" customWidth="1"/>
    <col min="16" max="16" width="7.7109375" bestFit="1" customWidth="1"/>
    <col min="18" max="49" width="3.7109375" customWidth="1"/>
  </cols>
  <sheetData>
    <row r="2" spans="1:49" x14ac:dyDescent="0.25">
      <c r="J2" s="5" t="s">
        <v>27</v>
      </c>
      <c r="K2" s="4"/>
      <c r="L2" s="12"/>
      <c r="M2" t="s">
        <v>29</v>
      </c>
    </row>
    <row r="3" spans="1:49" x14ac:dyDescent="0.25">
      <c r="L3" s="2"/>
    </row>
    <row r="4" spans="1:49" x14ac:dyDescent="0.25">
      <c r="J4" s="14" t="s">
        <v>28</v>
      </c>
      <c r="K4" s="13"/>
      <c r="L4" s="13"/>
      <c r="M4" s="6">
        <v>43826</v>
      </c>
      <c r="N4" s="6"/>
      <c r="O4" s="6"/>
    </row>
    <row r="6" spans="1:49" ht="16.5" customHeight="1" x14ac:dyDescent="0.25"/>
    <row r="7" spans="1:49" s="1" customFormat="1" ht="88.5" customHeight="1" x14ac:dyDescent="0.2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  <c r="F7" s="7" t="s">
        <v>0</v>
      </c>
      <c r="G7" s="7" t="s">
        <v>39</v>
      </c>
      <c r="H7" s="7" t="s">
        <v>40</v>
      </c>
      <c r="I7" s="7" t="s">
        <v>47</v>
      </c>
      <c r="J7" s="7" t="s">
        <v>1</v>
      </c>
      <c r="K7" s="9" t="s">
        <v>30</v>
      </c>
      <c r="L7" s="9" t="s">
        <v>2</v>
      </c>
      <c r="M7" s="9" t="s">
        <v>3</v>
      </c>
      <c r="N7" s="9" t="s">
        <v>37</v>
      </c>
      <c r="O7" s="9" t="s">
        <v>38</v>
      </c>
      <c r="P7" s="9" t="s">
        <v>4</v>
      </c>
      <c r="R7" s="19">
        <f>M4</f>
        <v>43826</v>
      </c>
      <c r="S7" s="19">
        <f>R7+1</f>
        <v>43827</v>
      </c>
      <c r="T7" s="19">
        <f>S7+1</f>
        <v>43828</v>
      </c>
      <c r="U7" s="19">
        <f>T7+1</f>
        <v>43829</v>
      </c>
      <c r="V7" s="19">
        <f>U7+1</f>
        <v>43830</v>
      </c>
      <c r="W7" s="19">
        <f>V7+1</f>
        <v>43831</v>
      </c>
      <c r="X7" s="19">
        <f t="shared" ref="X7:AL7" si="0">W7+1</f>
        <v>43832</v>
      </c>
      <c r="Y7" s="19">
        <f t="shared" si="0"/>
        <v>43833</v>
      </c>
      <c r="Z7" s="19">
        <f t="shared" si="0"/>
        <v>43834</v>
      </c>
      <c r="AA7" s="19">
        <f t="shared" si="0"/>
        <v>43835</v>
      </c>
      <c r="AB7" s="19">
        <f t="shared" si="0"/>
        <v>43836</v>
      </c>
      <c r="AC7" s="19">
        <f t="shared" si="0"/>
        <v>43837</v>
      </c>
      <c r="AD7" s="19">
        <f t="shared" si="0"/>
        <v>43838</v>
      </c>
      <c r="AE7" s="19">
        <f t="shared" si="0"/>
        <v>43839</v>
      </c>
      <c r="AF7" s="19">
        <f t="shared" si="0"/>
        <v>43840</v>
      </c>
      <c r="AG7" s="19">
        <f t="shared" si="0"/>
        <v>43841</v>
      </c>
      <c r="AH7" s="19">
        <f t="shared" si="0"/>
        <v>43842</v>
      </c>
      <c r="AI7" s="19">
        <f t="shared" si="0"/>
        <v>43843</v>
      </c>
      <c r="AJ7" s="19">
        <f t="shared" si="0"/>
        <v>43844</v>
      </c>
      <c r="AK7" s="19">
        <f t="shared" si="0"/>
        <v>43845</v>
      </c>
      <c r="AL7" s="19">
        <f t="shared" si="0"/>
        <v>43846</v>
      </c>
      <c r="AM7" s="19">
        <f>AL7+1</f>
        <v>43847</v>
      </c>
      <c r="AN7" s="19">
        <f>AM7+1</f>
        <v>43848</v>
      </c>
      <c r="AO7" s="19">
        <f>AN7+1</f>
        <v>43849</v>
      </c>
      <c r="AP7" s="19">
        <f>AO7+1</f>
        <v>43850</v>
      </c>
      <c r="AQ7" s="19">
        <f>AP7+1</f>
        <v>43851</v>
      </c>
      <c r="AR7" s="19">
        <f t="shared" ref="AR7:AT7" si="1">AQ7+1</f>
        <v>43852</v>
      </c>
      <c r="AS7" s="19">
        <f t="shared" si="1"/>
        <v>43853</v>
      </c>
      <c r="AT7" s="19">
        <f t="shared" si="1"/>
        <v>43854</v>
      </c>
      <c r="AU7" s="19">
        <f>AT7+1</f>
        <v>43855</v>
      </c>
      <c r="AV7" s="19">
        <f>AU7+1</f>
        <v>43856</v>
      </c>
      <c r="AW7" s="19">
        <f>AV7+1</f>
        <v>43857</v>
      </c>
    </row>
    <row r="8" spans="1:49" s="1" customFormat="1" ht="15.75" x14ac:dyDescent="0.25">
      <c r="A8" s="20"/>
      <c r="B8" s="20"/>
      <c r="C8" s="20"/>
      <c r="D8" s="20"/>
      <c r="E8" s="20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  <c r="R8" s="23" t="str">
        <f t="shared" ref="R8:AW8" si="2">LEFT(INDEX(Дни,WEEKDAY(R7,2)),1)</f>
        <v>П</v>
      </c>
      <c r="S8" s="23" t="str">
        <f t="shared" si="2"/>
        <v>С</v>
      </c>
      <c r="T8" s="23" t="str">
        <f t="shared" si="2"/>
        <v>В</v>
      </c>
      <c r="U8" s="23" t="str">
        <f t="shared" si="2"/>
        <v>П</v>
      </c>
      <c r="V8" s="23" t="str">
        <f t="shared" si="2"/>
        <v>В</v>
      </c>
      <c r="W8" s="23" t="str">
        <f t="shared" si="2"/>
        <v>С</v>
      </c>
      <c r="X8" s="23" t="str">
        <f t="shared" si="2"/>
        <v>Ч</v>
      </c>
      <c r="Y8" s="23" t="str">
        <f t="shared" si="2"/>
        <v>П</v>
      </c>
      <c r="Z8" s="23" t="str">
        <f t="shared" si="2"/>
        <v>С</v>
      </c>
      <c r="AA8" s="23" t="str">
        <f t="shared" si="2"/>
        <v>В</v>
      </c>
      <c r="AB8" s="23" t="str">
        <f t="shared" si="2"/>
        <v>П</v>
      </c>
      <c r="AC8" s="23" t="str">
        <f t="shared" si="2"/>
        <v>В</v>
      </c>
      <c r="AD8" s="23" t="str">
        <f t="shared" si="2"/>
        <v>С</v>
      </c>
      <c r="AE8" s="23" t="str">
        <f t="shared" si="2"/>
        <v>Ч</v>
      </c>
      <c r="AF8" s="23" t="str">
        <f t="shared" si="2"/>
        <v>П</v>
      </c>
      <c r="AG8" s="23" t="str">
        <f t="shared" si="2"/>
        <v>С</v>
      </c>
      <c r="AH8" s="23" t="str">
        <f t="shared" si="2"/>
        <v>В</v>
      </c>
      <c r="AI8" s="23" t="str">
        <f t="shared" si="2"/>
        <v>П</v>
      </c>
      <c r="AJ8" s="23" t="str">
        <f t="shared" si="2"/>
        <v>В</v>
      </c>
      <c r="AK8" s="23" t="str">
        <f t="shared" si="2"/>
        <v>С</v>
      </c>
      <c r="AL8" s="23" t="str">
        <f t="shared" si="2"/>
        <v>Ч</v>
      </c>
      <c r="AM8" s="23" t="str">
        <f t="shared" si="2"/>
        <v>П</v>
      </c>
      <c r="AN8" s="23" t="str">
        <f t="shared" si="2"/>
        <v>С</v>
      </c>
      <c r="AO8" s="23" t="str">
        <f t="shared" si="2"/>
        <v>В</v>
      </c>
      <c r="AP8" s="23" t="str">
        <f t="shared" si="2"/>
        <v>П</v>
      </c>
      <c r="AQ8" s="23" t="str">
        <f t="shared" si="2"/>
        <v>В</v>
      </c>
      <c r="AR8" s="23" t="str">
        <f t="shared" si="2"/>
        <v>С</v>
      </c>
      <c r="AS8" s="23" t="str">
        <f t="shared" si="2"/>
        <v>Ч</v>
      </c>
      <c r="AT8" s="23" t="str">
        <f t="shared" si="2"/>
        <v>П</v>
      </c>
      <c r="AU8" s="23" t="str">
        <f t="shared" si="2"/>
        <v>С</v>
      </c>
      <c r="AV8" s="23" t="str">
        <f t="shared" si="2"/>
        <v>В</v>
      </c>
      <c r="AW8" s="23" t="str">
        <f t="shared" si="2"/>
        <v>П</v>
      </c>
    </row>
    <row r="9" spans="1:49" x14ac:dyDescent="0.25">
      <c r="A9">
        <v>1</v>
      </c>
      <c r="F9" t="str">
        <f>CONCATENATE(IF(A9&lt;&gt;"",A9&amp;".",""),IF(B9&lt;&gt;"",B9&amp;".",""),IF(C9&lt;&gt;"",C9&amp;".",""),IF(D9&lt;&gt;"",D9&amp;".",""),IF(E9&lt;&gt;"",E9&amp;".",""))</f>
        <v>1.</v>
      </c>
      <c r="H9" s="17" t="str">
        <f>IF(ISERROR(VLOOKUP(F9,Примечание[СДР],1,FALSE)),"","2")</f>
        <v/>
      </c>
      <c r="I9" s="18">
        <v>1</v>
      </c>
      <c r="J9" t="s">
        <v>10</v>
      </c>
      <c r="K9" s="3">
        <f>NETWORKDAYS(L9,M9)</f>
        <v>20</v>
      </c>
      <c r="L9" s="10">
        <f>MIN(L10:L16)</f>
        <v>43826</v>
      </c>
      <c r="M9" s="10">
        <f>MAX(M10:M16)</f>
        <v>43853</v>
      </c>
      <c r="N9" s="16">
        <f>IF(O9=1,1,-1)</f>
        <v>-1</v>
      </c>
      <c r="O9" s="15">
        <v>0.84</v>
      </c>
      <c r="P9" s="3" t="s">
        <v>34</v>
      </c>
      <c r="R9" s="24">
        <f>IF(AND($I9=1,R$7=$L9),1,-1)</f>
        <v>1</v>
      </c>
      <c r="S9" s="24">
        <f t="shared" ref="S9:AV17" si="3">IF(AND($I9=1,S$7=$L9),1,-1)</f>
        <v>-1</v>
      </c>
      <c r="T9" s="24">
        <f t="shared" si="3"/>
        <v>-1</v>
      </c>
      <c r="U9" s="24">
        <f t="shared" si="3"/>
        <v>-1</v>
      </c>
      <c r="V9" s="24">
        <f t="shared" si="3"/>
        <v>-1</v>
      </c>
      <c r="W9" s="24">
        <f t="shared" si="3"/>
        <v>-1</v>
      </c>
      <c r="X9" s="24">
        <f t="shared" si="3"/>
        <v>-1</v>
      </c>
      <c r="Y9" s="24">
        <f t="shared" si="3"/>
        <v>-1</v>
      </c>
      <c r="Z9" s="24">
        <f t="shared" si="3"/>
        <v>-1</v>
      </c>
      <c r="AA9" s="24">
        <f t="shared" si="3"/>
        <v>-1</v>
      </c>
      <c r="AB9" s="24">
        <f t="shared" si="3"/>
        <v>-1</v>
      </c>
      <c r="AC9" s="24">
        <f t="shared" si="3"/>
        <v>-1</v>
      </c>
      <c r="AD9" s="24">
        <f t="shared" si="3"/>
        <v>-1</v>
      </c>
      <c r="AE9" s="24">
        <f t="shared" si="3"/>
        <v>-1</v>
      </c>
      <c r="AF9" s="24">
        <f t="shared" si="3"/>
        <v>-1</v>
      </c>
      <c r="AG9" s="24">
        <f t="shared" si="3"/>
        <v>-1</v>
      </c>
      <c r="AH9" s="24">
        <f t="shared" si="3"/>
        <v>-1</v>
      </c>
      <c r="AI9" s="24">
        <f t="shared" si="3"/>
        <v>-1</v>
      </c>
      <c r="AJ9" s="24">
        <f t="shared" si="3"/>
        <v>-1</v>
      </c>
      <c r="AK9" s="24">
        <f t="shared" si="3"/>
        <v>-1</v>
      </c>
      <c r="AL9" s="24">
        <f t="shared" si="3"/>
        <v>-1</v>
      </c>
      <c r="AM9" s="24">
        <f t="shared" si="3"/>
        <v>-1</v>
      </c>
      <c r="AN9" s="24">
        <f t="shared" si="3"/>
        <v>-1</v>
      </c>
      <c r="AO9" s="24">
        <f t="shared" si="3"/>
        <v>-1</v>
      </c>
      <c r="AP9" s="24">
        <f t="shared" si="3"/>
        <v>-1</v>
      </c>
      <c r="AQ9" s="24">
        <f t="shared" si="3"/>
        <v>-1</v>
      </c>
      <c r="AR9" s="24">
        <f t="shared" si="3"/>
        <v>-1</v>
      </c>
      <c r="AS9" s="24">
        <f t="shared" si="3"/>
        <v>-1</v>
      </c>
      <c r="AT9" s="24">
        <f t="shared" si="3"/>
        <v>-1</v>
      </c>
      <c r="AU9" s="24">
        <f t="shared" si="3"/>
        <v>-1</v>
      </c>
      <c r="AV9" s="24">
        <f t="shared" si="3"/>
        <v>-1</v>
      </c>
      <c r="AW9">
        <f t="shared" ref="AW9" si="4">IF(AND($I9=1,AW$7=$L9),1,-1)</f>
        <v>-1</v>
      </c>
    </row>
    <row r="10" spans="1:49" x14ac:dyDescent="0.25">
      <c r="A10">
        <v>1</v>
      </c>
      <c r="B10">
        <v>1</v>
      </c>
      <c r="F10" t="str">
        <f t="shared" ref="F10:F28" si="5">CONCATENATE(IF(A10&lt;&gt;"",A10&amp;".",""),IF(B10&lt;&gt;"",B10&amp;".",""),IF(C10&lt;&gt;"",C10&amp;".",""),IF(D10&lt;&gt;"",D10&amp;".",""),IF(E10&lt;&gt;"",E10&amp;".",""))</f>
        <v>1.1.</v>
      </c>
      <c r="H10" s="17" t="str">
        <f>IF(ISERROR(VLOOKUP(F10,Примечание[СДР],1,FALSE)),"","2")</f>
        <v/>
      </c>
      <c r="I10" s="18"/>
      <c r="J10" t="s">
        <v>6</v>
      </c>
      <c r="K10" s="11">
        <v>1</v>
      </c>
      <c r="L10" s="10">
        <v>43826</v>
      </c>
      <c r="M10" s="10">
        <f>WORKDAY(L10,K10)</f>
        <v>43829</v>
      </c>
      <c r="N10" s="16">
        <f t="shared" ref="N10:N28" si="6">IF(O10=1,1,-1)</f>
        <v>1</v>
      </c>
      <c r="O10" s="15">
        <v>1</v>
      </c>
      <c r="P10" s="3" t="s">
        <v>34</v>
      </c>
      <c r="R10" s="24">
        <f t="shared" ref="R10:AG28" si="7">IF(AND($I10=1,R$7=$L10),1,-1)</f>
        <v>-1</v>
      </c>
      <c r="S10" s="24">
        <f t="shared" si="7"/>
        <v>-1</v>
      </c>
      <c r="T10" s="24">
        <f t="shared" si="7"/>
        <v>-1</v>
      </c>
      <c r="U10" s="24">
        <f t="shared" si="7"/>
        <v>-1</v>
      </c>
      <c r="V10" s="24">
        <f t="shared" si="7"/>
        <v>-1</v>
      </c>
      <c r="W10" s="24">
        <f t="shared" si="7"/>
        <v>-1</v>
      </c>
      <c r="X10" s="24">
        <f t="shared" si="7"/>
        <v>-1</v>
      </c>
      <c r="Y10" s="24">
        <f t="shared" si="7"/>
        <v>-1</v>
      </c>
      <c r="Z10" s="24">
        <f t="shared" si="7"/>
        <v>-1</v>
      </c>
      <c r="AA10" s="24">
        <f t="shared" si="7"/>
        <v>-1</v>
      </c>
      <c r="AB10" s="24">
        <f t="shared" si="7"/>
        <v>-1</v>
      </c>
      <c r="AC10" s="24">
        <f t="shared" si="7"/>
        <v>-1</v>
      </c>
      <c r="AD10" s="24">
        <f t="shared" si="7"/>
        <v>-1</v>
      </c>
      <c r="AE10" s="24">
        <f t="shared" si="7"/>
        <v>-1</v>
      </c>
      <c r="AF10" s="24">
        <f t="shared" si="7"/>
        <v>-1</v>
      </c>
      <c r="AG10" s="24">
        <f t="shared" si="7"/>
        <v>-1</v>
      </c>
      <c r="AH10" s="24">
        <f t="shared" si="3"/>
        <v>-1</v>
      </c>
      <c r="AI10" s="24">
        <f t="shared" si="3"/>
        <v>-1</v>
      </c>
      <c r="AJ10" s="24">
        <f t="shared" si="3"/>
        <v>-1</v>
      </c>
      <c r="AK10" s="24">
        <f t="shared" si="3"/>
        <v>-1</v>
      </c>
      <c r="AL10" s="24">
        <f t="shared" si="3"/>
        <v>-1</v>
      </c>
      <c r="AM10" s="24">
        <f t="shared" si="3"/>
        <v>-1</v>
      </c>
      <c r="AN10" s="24">
        <f t="shared" si="3"/>
        <v>-1</v>
      </c>
      <c r="AO10" s="24">
        <f t="shared" si="3"/>
        <v>-1</v>
      </c>
      <c r="AP10" s="24">
        <f t="shared" si="3"/>
        <v>-1</v>
      </c>
      <c r="AQ10" s="24">
        <f t="shared" si="3"/>
        <v>-1</v>
      </c>
      <c r="AR10" s="24">
        <f t="shared" si="3"/>
        <v>-1</v>
      </c>
      <c r="AS10" s="24">
        <f t="shared" si="3"/>
        <v>-1</v>
      </c>
      <c r="AT10" s="24">
        <f t="shared" si="3"/>
        <v>-1</v>
      </c>
      <c r="AU10" s="24">
        <f t="shared" si="3"/>
        <v>-1</v>
      </c>
      <c r="AV10" s="24">
        <f t="shared" si="3"/>
        <v>-1</v>
      </c>
    </row>
    <row r="11" spans="1:49" x14ac:dyDescent="0.25">
      <c r="A11">
        <v>1</v>
      </c>
      <c r="B11">
        <v>2</v>
      </c>
      <c r="F11" t="str">
        <f t="shared" si="5"/>
        <v>1.2.</v>
      </c>
      <c r="H11" s="17" t="str">
        <f>IF(ISERROR(VLOOKUP(F11,Примечание[СДР],1,FALSE)),"","2")</f>
        <v/>
      </c>
      <c r="I11" s="18"/>
      <c r="J11" t="s">
        <v>7</v>
      </c>
      <c r="K11" s="11">
        <v>2</v>
      </c>
      <c r="L11" s="10">
        <f>M10+1</f>
        <v>43830</v>
      </c>
      <c r="M11" s="10">
        <f t="shared" ref="M11:M16" si="8">WORKDAY(L11,K11)</f>
        <v>43832</v>
      </c>
      <c r="N11" s="16">
        <f t="shared" si="6"/>
        <v>-1</v>
      </c>
      <c r="O11" s="15">
        <v>0.5</v>
      </c>
      <c r="P11" s="3" t="s">
        <v>34</v>
      </c>
      <c r="R11" s="24">
        <f t="shared" si="7"/>
        <v>-1</v>
      </c>
      <c r="S11" s="24">
        <f t="shared" si="3"/>
        <v>-1</v>
      </c>
      <c r="T11" s="24">
        <f t="shared" si="3"/>
        <v>-1</v>
      </c>
      <c r="U11" s="24">
        <f t="shared" si="3"/>
        <v>-1</v>
      </c>
      <c r="V11" s="24">
        <f t="shared" si="3"/>
        <v>-1</v>
      </c>
      <c r="W11" s="24">
        <f t="shared" si="3"/>
        <v>-1</v>
      </c>
      <c r="X11" s="24">
        <f t="shared" si="3"/>
        <v>-1</v>
      </c>
      <c r="Y11" s="24">
        <f t="shared" si="3"/>
        <v>-1</v>
      </c>
      <c r="Z11" s="24">
        <f t="shared" si="3"/>
        <v>-1</v>
      </c>
      <c r="AA11" s="24">
        <f t="shared" si="3"/>
        <v>-1</v>
      </c>
      <c r="AB11" s="24">
        <f t="shared" si="3"/>
        <v>-1</v>
      </c>
      <c r="AC11" s="24">
        <f t="shared" si="3"/>
        <v>-1</v>
      </c>
      <c r="AD11" s="24">
        <f t="shared" si="3"/>
        <v>-1</v>
      </c>
      <c r="AE11" s="24">
        <f t="shared" si="3"/>
        <v>-1</v>
      </c>
      <c r="AF11" s="24">
        <f t="shared" si="3"/>
        <v>-1</v>
      </c>
      <c r="AG11" s="24">
        <f t="shared" si="3"/>
        <v>-1</v>
      </c>
      <c r="AH11" s="24">
        <f t="shared" si="3"/>
        <v>-1</v>
      </c>
      <c r="AI11" s="24">
        <f t="shared" si="3"/>
        <v>-1</v>
      </c>
      <c r="AJ11" s="24">
        <f t="shared" si="3"/>
        <v>-1</v>
      </c>
      <c r="AK11" s="24">
        <f t="shared" si="3"/>
        <v>-1</v>
      </c>
      <c r="AL11" s="24">
        <f t="shared" si="3"/>
        <v>-1</v>
      </c>
      <c r="AM11" s="24">
        <f t="shared" si="3"/>
        <v>-1</v>
      </c>
      <c r="AN11" s="24">
        <f t="shared" si="3"/>
        <v>-1</v>
      </c>
      <c r="AO11" s="24">
        <f t="shared" si="3"/>
        <v>-1</v>
      </c>
      <c r="AP11" s="24">
        <f t="shared" si="3"/>
        <v>-1</v>
      </c>
      <c r="AQ11" s="24">
        <f t="shared" si="3"/>
        <v>-1</v>
      </c>
      <c r="AR11" s="24">
        <f t="shared" si="3"/>
        <v>-1</v>
      </c>
      <c r="AS11" s="24">
        <f t="shared" si="3"/>
        <v>-1</v>
      </c>
      <c r="AT11" s="24">
        <f t="shared" si="3"/>
        <v>-1</v>
      </c>
      <c r="AU11" s="24">
        <f t="shared" si="3"/>
        <v>-1</v>
      </c>
      <c r="AV11" s="24">
        <f t="shared" si="3"/>
        <v>-1</v>
      </c>
    </row>
    <row r="12" spans="1:49" x14ac:dyDescent="0.25">
      <c r="A12">
        <v>1</v>
      </c>
      <c r="B12">
        <v>3</v>
      </c>
      <c r="F12" t="str">
        <f t="shared" si="5"/>
        <v>1.3.</v>
      </c>
      <c r="H12" s="17" t="str">
        <f>IF(ISERROR(VLOOKUP(F12,Примечание[СДР],1,FALSE)),"","2")</f>
        <v>2</v>
      </c>
      <c r="I12" s="18"/>
      <c r="J12" t="s">
        <v>8</v>
      </c>
      <c r="K12" s="3">
        <v>2</v>
      </c>
      <c r="L12" s="10">
        <f t="shared" ref="L12:L16" si="9">M11+1</f>
        <v>43833</v>
      </c>
      <c r="M12" s="10">
        <f t="shared" si="8"/>
        <v>43837</v>
      </c>
      <c r="N12" s="16">
        <f t="shared" si="6"/>
        <v>-1</v>
      </c>
      <c r="O12" s="15">
        <v>0.7</v>
      </c>
      <c r="P12" s="3" t="s">
        <v>34</v>
      </c>
      <c r="R12" s="24">
        <f t="shared" si="7"/>
        <v>-1</v>
      </c>
      <c r="S12" s="24">
        <f t="shared" si="3"/>
        <v>-1</v>
      </c>
      <c r="T12" s="24">
        <f t="shared" si="3"/>
        <v>-1</v>
      </c>
      <c r="U12" s="24">
        <f t="shared" si="3"/>
        <v>-1</v>
      </c>
      <c r="V12" s="24">
        <f t="shared" si="3"/>
        <v>-1</v>
      </c>
      <c r="W12" s="24">
        <f t="shared" si="3"/>
        <v>-1</v>
      </c>
      <c r="X12" s="24">
        <f t="shared" si="3"/>
        <v>-1</v>
      </c>
      <c r="Y12" s="24">
        <f t="shared" si="3"/>
        <v>-1</v>
      </c>
      <c r="Z12" s="24">
        <f t="shared" si="3"/>
        <v>-1</v>
      </c>
      <c r="AA12" s="24">
        <f t="shared" si="3"/>
        <v>-1</v>
      </c>
      <c r="AB12" s="24">
        <f t="shared" si="3"/>
        <v>-1</v>
      </c>
      <c r="AC12" s="24">
        <f t="shared" si="3"/>
        <v>-1</v>
      </c>
      <c r="AD12" s="24">
        <f t="shared" si="3"/>
        <v>-1</v>
      </c>
      <c r="AE12" s="24">
        <f t="shared" si="3"/>
        <v>-1</v>
      </c>
      <c r="AF12" s="24">
        <f t="shared" si="3"/>
        <v>-1</v>
      </c>
      <c r="AG12" s="24">
        <f t="shared" si="3"/>
        <v>-1</v>
      </c>
      <c r="AH12" s="24">
        <f t="shared" si="3"/>
        <v>-1</v>
      </c>
      <c r="AI12" s="24">
        <f t="shared" si="3"/>
        <v>-1</v>
      </c>
      <c r="AJ12" s="24">
        <f t="shared" si="3"/>
        <v>-1</v>
      </c>
      <c r="AK12" s="24">
        <f t="shared" si="3"/>
        <v>-1</v>
      </c>
      <c r="AL12" s="24">
        <f t="shared" si="3"/>
        <v>-1</v>
      </c>
      <c r="AM12" s="24">
        <f t="shared" si="3"/>
        <v>-1</v>
      </c>
      <c r="AN12" s="24">
        <f t="shared" si="3"/>
        <v>-1</v>
      </c>
      <c r="AO12" s="24">
        <f t="shared" si="3"/>
        <v>-1</v>
      </c>
      <c r="AP12" s="24">
        <f t="shared" si="3"/>
        <v>-1</v>
      </c>
      <c r="AQ12" s="24">
        <f t="shared" si="3"/>
        <v>-1</v>
      </c>
      <c r="AR12" s="24">
        <f t="shared" si="3"/>
        <v>-1</v>
      </c>
      <c r="AS12" s="24">
        <f t="shared" si="3"/>
        <v>-1</v>
      </c>
      <c r="AT12" s="24">
        <f t="shared" si="3"/>
        <v>-1</v>
      </c>
      <c r="AU12" s="24">
        <f t="shared" si="3"/>
        <v>-1</v>
      </c>
      <c r="AV12" s="24">
        <f t="shared" si="3"/>
        <v>-1</v>
      </c>
    </row>
    <row r="13" spans="1:49" x14ac:dyDescent="0.25">
      <c r="A13">
        <v>1</v>
      </c>
      <c r="B13">
        <v>4</v>
      </c>
      <c r="F13" t="str">
        <f t="shared" si="5"/>
        <v>1.4.</v>
      </c>
      <c r="H13" s="17" t="str">
        <f>IF(ISERROR(VLOOKUP(F13,Примечание[СДР],1,FALSE)),"","2")</f>
        <v>2</v>
      </c>
      <c r="I13" s="18"/>
      <c r="J13" t="s">
        <v>9</v>
      </c>
      <c r="K13" s="3">
        <v>3</v>
      </c>
      <c r="L13" s="10">
        <f t="shared" si="9"/>
        <v>43838</v>
      </c>
      <c r="M13" s="10">
        <f t="shared" si="8"/>
        <v>43843</v>
      </c>
      <c r="N13" s="16">
        <f t="shared" si="6"/>
        <v>-1</v>
      </c>
      <c r="O13" s="15">
        <v>0.2</v>
      </c>
      <c r="P13" s="3" t="s">
        <v>34</v>
      </c>
      <c r="R13" s="24">
        <f t="shared" si="7"/>
        <v>-1</v>
      </c>
      <c r="S13" s="24">
        <f t="shared" si="3"/>
        <v>-1</v>
      </c>
      <c r="T13" s="24">
        <f t="shared" si="3"/>
        <v>-1</v>
      </c>
      <c r="U13" s="24">
        <f t="shared" si="3"/>
        <v>-1</v>
      </c>
      <c r="V13" s="24">
        <f t="shared" si="3"/>
        <v>-1</v>
      </c>
      <c r="W13" s="24">
        <f t="shared" si="3"/>
        <v>-1</v>
      </c>
      <c r="X13" s="24">
        <f t="shared" si="3"/>
        <v>-1</v>
      </c>
      <c r="Y13" s="24">
        <f t="shared" si="3"/>
        <v>-1</v>
      </c>
      <c r="Z13" s="24">
        <f t="shared" si="3"/>
        <v>-1</v>
      </c>
      <c r="AA13" s="24">
        <f t="shared" si="3"/>
        <v>-1</v>
      </c>
      <c r="AB13" s="24">
        <f t="shared" si="3"/>
        <v>-1</v>
      </c>
      <c r="AC13" s="24">
        <f t="shared" si="3"/>
        <v>-1</v>
      </c>
      <c r="AD13" s="24">
        <f t="shared" si="3"/>
        <v>-1</v>
      </c>
      <c r="AE13" s="24">
        <f t="shared" si="3"/>
        <v>-1</v>
      </c>
      <c r="AF13" s="24">
        <f t="shared" si="3"/>
        <v>-1</v>
      </c>
      <c r="AG13" s="24">
        <f t="shared" si="3"/>
        <v>-1</v>
      </c>
      <c r="AH13" s="24">
        <f t="shared" si="3"/>
        <v>-1</v>
      </c>
      <c r="AI13" s="24">
        <f t="shared" si="3"/>
        <v>-1</v>
      </c>
      <c r="AJ13" s="24">
        <f t="shared" si="3"/>
        <v>-1</v>
      </c>
      <c r="AK13" s="24">
        <f t="shared" si="3"/>
        <v>-1</v>
      </c>
      <c r="AL13" s="24">
        <f t="shared" si="3"/>
        <v>-1</v>
      </c>
      <c r="AM13" s="24">
        <f t="shared" si="3"/>
        <v>-1</v>
      </c>
      <c r="AN13" s="24">
        <f t="shared" si="3"/>
        <v>-1</v>
      </c>
      <c r="AO13" s="24">
        <f t="shared" si="3"/>
        <v>-1</v>
      </c>
      <c r="AP13" s="24">
        <f t="shared" si="3"/>
        <v>-1</v>
      </c>
      <c r="AQ13" s="24">
        <f t="shared" si="3"/>
        <v>-1</v>
      </c>
      <c r="AR13" s="24">
        <f t="shared" si="3"/>
        <v>-1</v>
      </c>
      <c r="AS13" s="24">
        <f t="shared" si="3"/>
        <v>-1</v>
      </c>
      <c r="AT13" s="24">
        <f t="shared" si="3"/>
        <v>-1</v>
      </c>
      <c r="AU13" s="24">
        <f t="shared" si="3"/>
        <v>-1</v>
      </c>
      <c r="AV13" s="24">
        <f t="shared" si="3"/>
        <v>-1</v>
      </c>
    </row>
    <row r="14" spans="1:49" x14ac:dyDescent="0.25">
      <c r="A14">
        <v>1</v>
      </c>
      <c r="B14">
        <v>5</v>
      </c>
      <c r="F14" t="str">
        <f t="shared" si="5"/>
        <v>1.5.</v>
      </c>
      <c r="H14" s="17" t="str">
        <f>IF(ISERROR(VLOOKUP(F14,Примечание[СДР],1,FALSE)),"","2")</f>
        <v/>
      </c>
      <c r="I14" s="18"/>
      <c r="J14" t="s">
        <v>5</v>
      </c>
      <c r="K14" s="3">
        <v>3</v>
      </c>
      <c r="L14" s="10">
        <f t="shared" si="9"/>
        <v>43844</v>
      </c>
      <c r="M14" s="10">
        <f t="shared" si="8"/>
        <v>43847</v>
      </c>
      <c r="N14" s="16">
        <f t="shared" si="6"/>
        <v>-1</v>
      </c>
      <c r="O14" s="15"/>
      <c r="P14" s="3" t="s">
        <v>34</v>
      </c>
      <c r="R14" s="24">
        <f t="shared" si="7"/>
        <v>-1</v>
      </c>
      <c r="S14" s="24">
        <f t="shared" si="3"/>
        <v>-1</v>
      </c>
      <c r="T14" s="24">
        <f t="shared" si="3"/>
        <v>-1</v>
      </c>
      <c r="U14" s="24">
        <f t="shared" si="3"/>
        <v>-1</v>
      </c>
      <c r="V14" s="24">
        <f t="shared" si="3"/>
        <v>-1</v>
      </c>
      <c r="W14" s="24">
        <f t="shared" si="3"/>
        <v>-1</v>
      </c>
      <c r="X14" s="24">
        <f t="shared" si="3"/>
        <v>-1</v>
      </c>
      <c r="Y14" s="24">
        <f t="shared" si="3"/>
        <v>-1</v>
      </c>
      <c r="Z14" s="24">
        <f t="shared" si="3"/>
        <v>-1</v>
      </c>
      <c r="AA14" s="24">
        <f t="shared" si="3"/>
        <v>-1</v>
      </c>
      <c r="AB14" s="24">
        <f t="shared" si="3"/>
        <v>-1</v>
      </c>
      <c r="AC14" s="24">
        <f t="shared" si="3"/>
        <v>-1</v>
      </c>
      <c r="AD14" s="24">
        <f t="shared" si="3"/>
        <v>-1</v>
      </c>
      <c r="AE14" s="24">
        <f t="shared" si="3"/>
        <v>-1</v>
      </c>
      <c r="AF14" s="24">
        <f t="shared" si="3"/>
        <v>-1</v>
      </c>
      <c r="AG14" s="24">
        <f t="shared" si="3"/>
        <v>-1</v>
      </c>
      <c r="AH14" s="24">
        <f t="shared" si="3"/>
        <v>-1</v>
      </c>
      <c r="AI14" s="24">
        <f t="shared" si="3"/>
        <v>-1</v>
      </c>
      <c r="AJ14" s="24">
        <f t="shared" si="3"/>
        <v>-1</v>
      </c>
      <c r="AK14" s="24">
        <f t="shared" si="3"/>
        <v>-1</v>
      </c>
      <c r="AL14" s="24">
        <f t="shared" si="3"/>
        <v>-1</v>
      </c>
      <c r="AM14" s="24">
        <f t="shared" si="3"/>
        <v>-1</v>
      </c>
      <c r="AN14" s="24">
        <f t="shared" si="3"/>
        <v>-1</v>
      </c>
      <c r="AO14" s="24">
        <f t="shared" si="3"/>
        <v>-1</v>
      </c>
      <c r="AP14" s="24">
        <f t="shared" si="3"/>
        <v>-1</v>
      </c>
      <c r="AQ14" s="24">
        <f t="shared" si="3"/>
        <v>-1</v>
      </c>
      <c r="AR14" s="24">
        <f t="shared" si="3"/>
        <v>-1</v>
      </c>
      <c r="AS14" s="24">
        <f t="shared" si="3"/>
        <v>-1</v>
      </c>
      <c r="AT14" s="24">
        <f t="shared" si="3"/>
        <v>-1</v>
      </c>
      <c r="AU14" s="24">
        <f t="shared" si="3"/>
        <v>-1</v>
      </c>
      <c r="AV14" s="24">
        <f t="shared" si="3"/>
        <v>-1</v>
      </c>
    </row>
    <row r="15" spans="1:49" x14ac:dyDescent="0.25">
      <c r="A15">
        <v>1</v>
      </c>
      <c r="B15">
        <v>6</v>
      </c>
      <c r="F15" t="str">
        <f t="shared" si="5"/>
        <v>1.6.</v>
      </c>
      <c r="H15" s="17" t="str">
        <f>IF(ISERROR(VLOOKUP(F15,Примечание[СДР],1,FALSE)),"","2")</f>
        <v/>
      </c>
      <c r="I15" s="18"/>
      <c r="J15" t="s">
        <v>11</v>
      </c>
      <c r="K15" s="3">
        <v>2</v>
      </c>
      <c r="L15" s="10">
        <f t="shared" si="9"/>
        <v>43848</v>
      </c>
      <c r="M15" s="10">
        <f t="shared" si="8"/>
        <v>43851</v>
      </c>
      <c r="N15" s="16">
        <f t="shared" si="6"/>
        <v>-1</v>
      </c>
      <c r="O15" s="15"/>
      <c r="P15" s="3" t="s">
        <v>34</v>
      </c>
      <c r="R15" s="24">
        <f t="shared" si="7"/>
        <v>-1</v>
      </c>
      <c r="S15" s="24">
        <f t="shared" si="3"/>
        <v>-1</v>
      </c>
      <c r="T15" s="24">
        <f t="shared" si="3"/>
        <v>-1</v>
      </c>
      <c r="U15" s="24">
        <f t="shared" si="3"/>
        <v>-1</v>
      </c>
      <c r="V15" s="24">
        <f t="shared" si="3"/>
        <v>-1</v>
      </c>
      <c r="W15" s="24">
        <f t="shared" si="3"/>
        <v>-1</v>
      </c>
      <c r="X15" s="24">
        <f t="shared" si="3"/>
        <v>-1</v>
      </c>
      <c r="Y15" s="24">
        <f t="shared" si="3"/>
        <v>-1</v>
      </c>
      <c r="Z15" s="24">
        <f t="shared" si="3"/>
        <v>-1</v>
      </c>
      <c r="AA15" s="24">
        <f t="shared" si="3"/>
        <v>-1</v>
      </c>
      <c r="AB15" s="24">
        <f t="shared" si="3"/>
        <v>-1</v>
      </c>
      <c r="AC15" s="24">
        <f t="shared" si="3"/>
        <v>-1</v>
      </c>
      <c r="AD15" s="24">
        <f t="shared" si="3"/>
        <v>-1</v>
      </c>
      <c r="AE15" s="24">
        <f t="shared" si="3"/>
        <v>-1</v>
      </c>
      <c r="AF15" s="24">
        <f t="shared" si="3"/>
        <v>-1</v>
      </c>
      <c r="AG15" s="24">
        <f t="shared" si="3"/>
        <v>-1</v>
      </c>
      <c r="AH15" s="24">
        <f t="shared" si="3"/>
        <v>-1</v>
      </c>
      <c r="AI15" s="24">
        <f t="shared" si="3"/>
        <v>-1</v>
      </c>
      <c r="AJ15" s="24">
        <f t="shared" si="3"/>
        <v>-1</v>
      </c>
      <c r="AK15" s="24">
        <f t="shared" si="3"/>
        <v>-1</v>
      </c>
      <c r="AL15" s="24">
        <f t="shared" si="3"/>
        <v>-1</v>
      </c>
      <c r="AM15" s="24">
        <f t="shared" si="3"/>
        <v>-1</v>
      </c>
      <c r="AN15" s="24">
        <f t="shared" si="3"/>
        <v>-1</v>
      </c>
      <c r="AO15" s="24">
        <f t="shared" si="3"/>
        <v>-1</v>
      </c>
      <c r="AP15" s="24">
        <f t="shared" si="3"/>
        <v>-1</v>
      </c>
      <c r="AQ15" s="24">
        <f t="shared" si="3"/>
        <v>-1</v>
      </c>
      <c r="AR15" s="24">
        <f t="shared" si="3"/>
        <v>-1</v>
      </c>
      <c r="AS15" s="24">
        <f t="shared" si="3"/>
        <v>-1</v>
      </c>
      <c r="AT15" s="24">
        <f t="shared" si="3"/>
        <v>-1</v>
      </c>
      <c r="AU15" s="24">
        <f t="shared" si="3"/>
        <v>-1</v>
      </c>
      <c r="AV15" s="24">
        <f t="shared" si="3"/>
        <v>-1</v>
      </c>
    </row>
    <row r="16" spans="1:49" x14ac:dyDescent="0.25">
      <c r="A16">
        <v>1</v>
      </c>
      <c r="B16">
        <v>7</v>
      </c>
      <c r="F16" t="str">
        <f t="shared" si="5"/>
        <v>1.7.</v>
      </c>
      <c r="H16" s="17" t="str">
        <f>IF(ISERROR(VLOOKUP(F16,Примечание[СДР],1,FALSE)),"","2")</f>
        <v/>
      </c>
      <c r="I16" s="18"/>
      <c r="J16" t="s">
        <v>31</v>
      </c>
      <c r="K16" s="3">
        <v>1</v>
      </c>
      <c r="L16" s="10">
        <f t="shared" si="9"/>
        <v>43852</v>
      </c>
      <c r="M16" s="10">
        <f t="shared" si="8"/>
        <v>43853</v>
      </c>
      <c r="N16" s="16">
        <f t="shared" si="6"/>
        <v>-1</v>
      </c>
      <c r="O16" s="15"/>
      <c r="P16" s="3" t="s">
        <v>34</v>
      </c>
      <c r="R16" s="24">
        <f t="shared" si="7"/>
        <v>-1</v>
      </c>
      <c r="S16" s="24">
        <f t="shared" si="3"/>
        <v>-1</v>
      </c>
      <c r="T16" s="24">
        <f t="shared" si="3"/>
        <v>-1</v>
      </c>
      <c r="U16" s="24">
        <f t="shared" si="3"/>
        <v>-1</v>
      </c>
      <c r="V16" s="24">
        <f t="shared" si="3"/>
        <v>-1</v>
      </c>
      <c r="W16" s="24">
        <f t="shared" si="3"/>
        <v>-1</v>
      </c>
      <c r="X16" s="24">
        <f t="shared" si="3"/>
        <v>-1</v>
      </c>
      <c r="Y16" s="24">
        <f t="shared" si="3"/>
        <v>-1</v>
      </c>
      <c r="Z16" s="24">
        <f t="shared" si="3"/>
        <v>-1</v>
      </c>
      <c r="AA16" s="24">
        <f t="shared" si="3"/>
        <v>-1</v>
      </c>
      <c r="AB16" s="24">
        <f t="shared" si="3"/>
        <v>-1</v>
      </c>
      <c r="AC16" s="24">
        <f t="shared" si="3"/>
        <v>-1</v>
      </c>
      <c r="AD16" s="24">
        <f t="shared" si="3"/>
        <v>-1</v>
      </c>
      <c r="AE16" s="24">
        <f t="shared" si="3"/>
        <v>-1</v>
      </c>
      <c r="AF16" s="24">
        <f t="shared" si="3"/>
        <v>-1</v>
      </c>
      <c r="AG16" s="24">
        <f t="shared" si="3"/>
        <v>-1</v>
      </c>
      <c r="AH16" s="24">
        <f t="shared" si="3"/>
        <v>-1</v>
      </c>
      <c r="AI16" s="24">
        <f t="shared" si="3"/>
        <v>-1</v>
      </c>
      <c r="AJ16" s="24">
        <f t="shared" si="3"/>
        <v>-1</v>
      </c>
      <c r="AK16" s="24">
        <f t="shared" si="3"/>
        <v>-1</v>
      </c>
      <c r="AL16" s="24">
        <f t="shared" si="3"/>
        <v>-1</v>
      </c>
      <c r="AM16" s="24">
        <f t="shared" si="3"/>
        <v>-1</v>
      </c>
      <c r="AN16" s="24">
        <f t="shared" si="3"/>
        <v>-1</v>
      </c>
      <c r="AO16" s="24">
        <f t="shared" si="3"/>
        <v>-1</v>
      </c>
      <c r="AP16" s="24">
        <f t="shared" si="3"/>
        <v>-1</v>
      </c>
      <c r="AQ16" s="24">
        <f t="shared" si="3"/>
        <v>-1</v>
      </c>
      <c r="AR16" s="24">
        <f t="shared" si="3"/>
        <v>-1</v>
      </c>
      <c r="AS16" s="24">
        <f t="shared" si="3"/>
        <v>-1</v>
      </c>
      <c r="AT16" s="24">
        <f t="shared" si="3"/>
        <v>-1</v>
      </c>
      <c r="AU16" s="24">
        <f t="shared" si="3"/>
        <v>-1</v>
      </c>
      <c r="AV16" s="24">
        <f t="shared" si="3"/>
        <v>-1</v>
      </c>
    </row>
    <row r="17" spans="1:48" x14ac:dyDescent="0.25">
      <c r="A17">
        <v>2</v>
      </c>
      <c r="F17" t="str">
        <f t="shared" si="5"/>
        <v>2.</v>
      </c>
      <c r="H17" s="17" t="str">
        <f>IF(ISERROR(VLOOKUP(F17,Примечание[СДР],1,FALSE)),"","2")</f>
        <v/>
      </c>
      <c r="I17" s="18">
        <v>1</v>
      </c>
      <c r="J17" t="s">
        <v>12</v>
      </c>
      <c r="K17" s="3">
        <f>NETWORKDAYS(L17,M17)</f>
        <v>14</v>
      </c>
      <c r="L17" s="10">
        <f>MIN(L18:L22)</f>
        <v>43854</v>
      </c>
      <c r="M17" s="10">
        <f>MAX(M18:M22)</f>
        <v>43873</v>
      </c>
      <c r="N17" s="16">
        <f t="shared" si="6"/>
        <v>-1</v>
      </c>
      <c r="O17" s="15"/>
      <c r="P17" s="3" t="s">
        <v>35</v>
      </c>
      <c r="R17" s="24">
        <f t="shared" si="7"/>
        <v>-1</v>
      </c>
      <c r="S17" s="24">
        <f t="shared" si="3"/>
        <v>-1</v>
      </c>
      <c r="T17" s="24">
        <f t="shared" si="3"/>
        <v>-1</v>
      </c>
      <c r="U17" s="24">
        <f t="shared" si="3"/>
        <v>-1</v>
      </c>
      <c r="V17" s="24">
        <f t="shared" si="3"/>
        <v>-1</v>
      </c>
      <c r="W17" s="24">
        <f t="shared" si="3"/>
        <v>-1</v>
      </c>
      <c r="X17" s="24">
        <f t="shared" si="3"/>
        <v>-1</v>
      </c>
      <c r="Y17" s="24">
        <f t="shared" si="3"/>
        <v>-1</v>
      </c>
      <c r="Z17" s="24">
        <f t="shared" si="3"/>
        <v>-1</v>
      </c>
      <c r="AA17" s="24">
        <f t="shared" si="3"/>
        <v>-1</v>
      </c>
      <c r="AB17" s="24">
        <f t="shared" si="3"/>
        <v>-1</v>
      </c>
      <c r="AC17" s="24">
        <f t="shared" si="3"/>
        <v>-1</v>
      </c>
      <c r="AD17" s="24">
        <f t="shared" si="3"/>
        <v>-1</v>
      </c>
      <c r="AE17" s="24">
        <f t="shared" si="3"/>
        <v>-1</v>
      </c>
      <c r="AF17" s="24">
        <f t="shared" si="3"/>
        <v>-1</v>
      </c>
      <c r="AG17" s="24">
        <f t="shared" si="3"/>
        <v>-1</v>
      </c>
      <c r="AH17" s="24">
        <f t="shared" si="3"/>
        <v>-1</v>
      </c>
      <c r="AI17" s="24">
        <f t="shared" si="3"/>
        <v>-1</v>
      </c>
      <c r="AJ17" s="24">
        <f t="shared" si="3"/>
        <v>-1</v>
      </c>
      <c r="AK17" s="24">
        <f t="shared" si="3"/>
        <v>-1</v>
      </c>
      <c r="AL17" s="24">
        <f t="shared" si="3"/>
        <v>-1</v>
      </c>
      <c r="AM17" s="24">
        <f t="shared" si="3"/>
        <v>-1</v>
      </c>
      <c r="AN17" s="24">
        <f t="shared" si="3"/>
        <v>-1</v>
      </c>
      <c r="AO17" s="24">
        <f t="shared" si="3"/>
        <v>-1</v>
      </c>
      <c r="AP17" s="24">
        <f t="shared" si="3"/>
        <v>-1</v>
      </c>
      <c r="AQ17" s="24">
        <f t="shared" si="3"/>
        <v>-1</v>
      </c>
      <c r="AR17" s="24">
        <f t="shared" si="3"/>
        <v>-1</v>
      </c>
      <c r="AS17" s="24">
        <f t="shared" si="3"/>
        <v>-1</v>
      </c>
      <c r="AT17" s="24">
        <f t="shared" si="3"/>
        <v>1</v>
      </c>
      <c r="AU17" s="24">
        <f t="shared" si="3"/>
        <v>-1</v>
      </c>
      <c r="AV17" s="24">
        <f t="shared" si="3"/>
        <v>-1</v>
      </c>
    </row>
    <row r="18" spans="1:48" x14ac:dyDescent="0.25">
      <c r="A18">
        <v>2</v>
      </c>
      <c r="B18">
        <v>1</v>
      </c>
      <c r="F18" t="str">
        <f t="shared" si="5"/>
        <v>2.1.</v>
      </c>
      <c r="H18" s="17" t="str">
        <f>IF(ISERROR(VLOOKUP(F18,Примечание[СДР],1,FALSE)),"","2")</f>
        <v/>
      </c>
      <c r="I18" s="18"/>
      <c r="J18" t="s">
        <v>13</v>
      </c>
      <c r="K18" s="3">
        <v>1</v>
      </c>
      <c r="L18" s="10">
        <f>M16+1</f>
        <v>43854</v>
      </c>
      <c r="M18" s="10">
        <f>WORKDAY(L18,K18)</f>
        <v>43857</v>
      </c>
      <c r="N18" s="16">
        <f t="shared" si="6"/>
        <v>-1</v>
      </c>
      <c r="O18" s="15"/>
      <c r="P18" s="3" t="s">
        <v>35</v>
      </c>
      <c r="R18" s="24">
        <f t="shared" si="7"/>
        <v>-1</v>
      </c>
      <c r="S18" s="24">
        <f t="shared" ref="S18:AV26" si="10">IF(AND($I18=1,S$7=$L18),1,-1)</f>
        <v>-1</v>
      </c>
      <c r="T18" s="24">
        <f t="shared" si="10"/>
        <v>-1</v>
      </c>
      <c r="U18" s="24">
        <f t="shared" si="10"/>
        <v>-1</v>
      </c>
      <c r="V18" s="24">
        <f t="shared" si="10"/>
        <v>-1</v>
      </c>
      <c r="W18" s="24">
        <f t="shared" si="10"/>
        <v>-1</v>
      </c>
      <c r="X18" s="24">
        <f t="shared" si="10"/>
        <v>-1</v>
      </c>
      <c r="Y18" s="24">
        <f t="shared" si="10"/>
        <v>-1</v>
      </c>
      <c r="Z18" s="24">
        <f t="shared" si="10"/>
        <v>-1</v>
      </c>
      <c r="AA18" s="24">
        <f t="shared" si="10"/>
        <v>-1</v>
      </c>
      <c r="AB18" s="24">
        <f t="shared" si="10"/>
        <v>-1</v>
      </c>
      <c r="AC18" s="24">
        <f t="shared" si="10"/>
        <v>-1</v>
      </c>
      <c r="AD18" s="24">
        <f t="shared" si="10"/>
        <v>-1</v>
      </c>
      <c r="AE18" s="24">
        <f t="shared" si="10"/>
        <v>-1</v>
      </c>
      <c r="AF18" s="24">
        <f t="shared" si="10"/>
        <v>-1</v>
      </c>
      <c r="AG18" s="24">
        <f t="shared" si="10"/>
        <v>-1</v>
      </c>
      <c r="AH18" s="24">
        <f t="shared" si="10"/>
        <v>-1</v>
      </c>
      <c r="AI18" s="24">
        <f t="shared" si="10"/>
        <v>-1</v>
      </c>
      <c r="AJ18" s="24">
        <f t="shared" si="10"/>
        <v>-1</v>
      </c>
      <c r="AK18" s="24">
        <f t="shared" si="10"/>
        <v>-1</v>
      </c>
      <c r="AL18" s="24">
        <f t="shared" si="10"/>
        <v>-1</v>
      </c>
      <c r="AM18" s="24">
        <f t="shared" si="10"/>
        <v>-1</v>
      </c>
      <c r="AN18" s="24">
        <f t="shared" si="10"/>
        <v>-1</v>
      </c>
      <c r="AO18" s="24">
        <f t="shared" si="10"/>
        <v>-1</v>
      </c>
      <c r="AP18" s="24">
        <f t="shared" si="10"/>
        <v>-1</v>
      </c>
      <c r="AQ18" s="24">
        <f t="shared" si="10"/>
        <v>-1</v>
      </c>
      <c r="AR18" s="24">
        <f t="shared" si="10"/>
        <v>-1</v>
      </c>
      <c r="AS18" s="24">
        <f t="shared" si="10"/>
        <v>-1</v>
      </c>
      <c r="AT18" s="24">
        <f t="shared" si="10"/>
        <v>-1</v>
      </c>
      <c r="AU18" s="24">
        <f t="shared" si="10"/>
        <v>-1</v>
      </c>
      <c r="AV18" s="24">
        <f t="shared" si="10"/>
        <v>-1</v>
      </c>
    </row>
    <row r="19" spans="1:48" x14ac:dyDescent="0.25">
      <c r="A19">
        <v>2</v>
      </c>
      <c r="B19">
        <v>2</v>
      </c>
      <c r="F19" t="str">
        <f t="shared" si="5"/>
        <v>2.2.</v>
      </c>
      <c r="H19" s="17" t="str">
        <f>IF(ISERROR(VLOOKUP(F19,Примечание[СДР],1,FALSE)),"","2")</f>
        <v>2</v>
      </c>
      <c r="I19" s="18"/>
      <c r="J19" t="s">
        <v>14</v>
      </c>
      <c r="K19" s="3">
        <v>3</v>
      </c>
      <c r="L19" s="10">
        <f>M18+1</f>
        <v>43858</v>
      </c>
      <c r="M19" s="10">
        <f t="shared" ref="M19:M22" si="11">WORKDAY(L19,K19)</f>
        <v>43861</v>
      </c>
      <c r="N19" s="16">
        <f t="shared" si="6"/>
        <v>-1</v>
      </c>
      <c r="O19" s="15"/>
      <c r="P19" s="3" t="s">
        <v>35</v>
      </c>
      <c r="R19" s="24">
        <f t="shared" si="7"/>
        <v>-1</v>
      </c>
      <c r="S19" s="24">
        <f t="shared" si="10"/>
        <v>-1</v>
      </c>
      <c r="T19" s="24">
        <f t="shared" si="10"/>
        <v>-1</v>
      </c>
      <c r="U19" s="24">
        <f t="shared" si="10"/>
        <v>-1</v>
      </c>
      <c r="V19" s="24">
        <f t="shared" si="10"/>
        <v>-1</v>
      </c>
      <c r="W19" s="24">
        <f t="shared" si="10"/>
        <v>-1</v>
      </c>
      <c r="X19" s="24">
        <f t="shared" si="10"/>
        <v>-1</v>
      </c>
      <c r="Y19" s="24">
        <f t="shared" si="10"/>
        <v>-1</v>
      </c>
      <c r="Z19" s="24">
        <f t="shared" si="10"/>
        <v>-1</v>
      </c>
      <c r="AA19" s="24">
        <f t="shared" si="10"/>
        <v>-1</v>
      </c>
      <c r="AB19" s="24">
        <f t="shared" si="10"/>
        <v>-1</v>
      </c>
      <c r="AC19" s="24">
        <f t="shared" si="10"/>
        <v>-1</v>
      </c>
      <c r="AD19" s="24">
        <f t="shared" si="10"/>
        <v>-1</v>
      </c>
      <c r="AE19" s="24">
        <f t="shared" si="10"/>
        <v>-1</v>
      </c>
      <c r="AF19" s="24">
        <f t="shared" si="10"/>
        <v>-1</v>
      </c>
      <c r="AG19" s="24">
        <f t="shared" si="10"/>
        <v>-1</v>
      </c>
      <c r="AH19" s="24">
        <f t="shared" si="10"/>
        <v>-1</v>
      </c>
      <c r="AI19" s="24">
        <f t="shared" si="10"/>
        <v>-1</v>
      </c>
      <c r="AJ19" s="24">
        <f t="shared" si="10"/>
        <v>-1</v>
      </c>
      <c r="AK19" s="24">
        <f t="shared" si="10"/>
        <v>-1</v>
      </c>
      <c r="AL19" s="24">
        <f t="shared" si="10"/>
        <v>-1</v>
      </c>
      <c r="AM19" s="24">
        <f t="shared" si="10"/>
        <v>-1</v>
      </c>
      <c r="AN19" s="24">
        <f t="shared" si="10"/>
        <v>-1</v>
      </c>
      <c r="AO19" s="24">
        <f t="shared" si="10"/>
        <v>-1</v>
      </c>
      <c r="AP19" s="24">
        <f t="shared" si="10"/>
        <v>-1</v>
      </c>
      <c r="AQ19" s="24">
        <f t="shared" si="10"/>
        <v>-1</v>
      </c>
      <c r="AR19" s="24">
        <f t="shared" si="10"/>
        <v>-1</v>
      </c>
      <c r="AS19" s="24">
        <f t="shared" si="10"/>
        <v>-1</v>
      </c>
      <c r="AT19" s="24">
        <f t="shared" si="10"/>
        <v>-1</v>
      </c>
      <c r="AU19" s="24">
        <f t="shared" si="10"/>
        <v>-1</v>
      </c>
      <c r="AV19" s="24">
        <f t="shared" si="10"/>
        <v>-1</v>
      </c>
    </row>
    <row r="20" spans="1:48" x14ac:dyDescent="0.25">
      <c r="A20">
        <v>2</v>
      </c>
      <c r="B20">
        <v>3</v>
      </c>
      <c r="F20" t="str">
        <f t="shared" si="5"/>
        <v>2.3.</v>
      </c>
      <c r="H20" s="17" t="str">
        <f>IF(ISERROR(VLOOKUP(F20,Примечание[СДР],1,FALSE)),"","2")</f>
        <v/>
      </c>
      <c r="I20" s="18"/>
      <c r="J20" t="s">
        <v>15</v>
      </c>
      <c r="K20" s="3">
        <v>3</v>
      </c>
      <c r="L20" s="10">
        <f t="shared" ref="L20:L22" si="12">M19+1</f>
        <v>43862</v>
      </c>
      <c r="M20" s="10">
        <f t="shared" si="11"/>
        <v>43866</v>
      </c>
      <c r="N20" s="16">
        <f t="shared" si="6"/>
        <v>-1</v>
      </c>
      <c r="O20" s="15"/>
      <c r="P20" s="3" t="s">
        <v>35</v>
      </c>
      <c r="R20" s="24">
        <f t="shared" si="7"/>
        <v>-1</v>
      </c>
      <c r="S20" s="24">
        <f t="shared" si="10"/>
        <v>-1</v>
      </c>
      <c r="T20" s="24">
        <f t="shared" si="10"/>
        <v>-1</v>
      </c>
      <c r="U20" s="24">
        <f t="shared" si="10"/>
        <v>-1</v>
      </c>
      <c r="V20" s="24">
        <f t="shared" si="10"/>
        <v>-1</v>
      </c>
      <c r="W20" s="24">
        <f t="shared" si="10"/>
        <v>-1</v>
      </c>
      <c r="X20" s="24">
        <f t="shared" si="10"/>
        <v>-1</v>
      </c>
      <c r="Y20" s="24">
        <f t="shared" si="10"/>
        <v>-1</v>
      </c>
      <c r="Z20" s="24">
        <f t="shared" si="10"/>
        <v>-1</v>
      </c>
      <c r="AA20" s="24">
        <f t="shared" si="10"/>
        <v>-1</v>
      </c>
      <c r="AB20" s="24">
        <f t="shared" si="10"/>
        <v>-1</v>
      </c>
      <c r="AC20" s="24">
        <f t="shared" si="10"/>
        <v>-1</v>
      </c>
      <c r="AD20" s="24">
        <f t="shared" si="10"/>
        <v>-1</v>
      </c>
      <c r="AE20" s="24">
        <f t="shared" si="10"/>
        <v>-1</v>
      </c>
      <c r="AF20" s="24">
        <f t="shared" si="10"/>
        <v>-1</v>
      </c>
      <c r="AG20" s="24">
        <f t="shared" si="10"/>
        <v>-1</v>
      </c>
      <c r="AH20" s="24">
        <f t="shared" si="10"/>
        <v>-1</v>
      </c>
      <c r="AI20" s="24">
        <f t="shared" si="10"/>
        <v>-1</v>
      </c>
      <c r="AJ20" s="24">
        <f t="shared" si="10"/>
        <v>-1</v>
      </c>
      <c r="AK20" s="24">
        <f t="shared" si="10"/>
        <v>-1</v>
      </c>
      <c r="AL20" s="24">
        <f t="shared" si="10"/>
        <v>-1</v>
      </c>
      <c r="AM20" s="24">
        <f t="shared" si="10"/>
        <v>-1</v>
      </c>
      <c r="AN20" s="24">
        <f t="shared" si="10"/>
        <v>-1</v>
      </c>
      <c r="AO20" s="24">
        <f t="shared" si="10"/>
        <v>-1</v>
      </c>
      <c r="AP20" s="24">
        <f t="shared" si="10"/>
        <v>-1</v>
      </c>
      <c r="AQ20" s="24">
        <f t="shared" si="10"/>
        <v>-1</v>
      </c>
      <c r="AR20" s="24">
        <f t="shared" si="10"/>
        <v>-1</v>
      </c>
      <c r="AS20" s="24">
        <f t="shared" si="10"/>
        <v>-1</v>
      </c>
      <c r="AT20" s="24">
        <f t="shared" si="10"/>
        <v>-1</v>
      </c>
      <c r="AU20" s="24">
        <f t="shared" si="10"/>
        <v>-1</v>
      </c>
      <c r="AV20" s="24">
        <f t="shared" si="10"/>
        <v>-1</v>
      </c>
    </row>
    <row r="21" spans="1:48" x14ac:dyDescent="0.25">
      <c r="A21">
        <v>2</v>
      </c>
      <c r="B21">
        <v>4</v>
      </c>
      <c r="F21" t="str">
        <f t="shared" si="5"/>
        <v>2.4.</v>
      </c>
      <c r="H21" s="17" t="str">
        <f>IF(ISERROR(VLOOKUP(F21,Примечание[СДР],1,FALSE)),"","2")</f>
        <v/>
      </c>
      <c r="I21" s="18"/>
      <c r="J21" t="s">
        <v>16</v>
      </c>
      <c r="K21" s="3">
        <v>2</v>
      </c>
      <c r="L21" s="10">
        <f t="shared" si="12"/>
        <v>43867</v>
      </c>
      <c r="M21" s="10">
        <f t="shared" si="11"/>
        <v>43871</v>
      </c>
      <c r="N21" s="16">
        <f t="shared" si="6"/>
        <v>-1</v>
      </c>
      <c r="O21" s="15"/>
      <c r="P21" s="3" t="s">
        <v>35</v>
      </c>
      <c r="R21" s="24">
        <f t="shared" si="7"/>
        <v>-1</v>
      </c>
      <c r="S21" s="24">
        <f t="shared" si="10"/>
        <v>-1</v>
      </c>
      <c r="T21" s="24">
        <f t="shared" si="10"/>
        <v>-1</v>
      </c>
      <c r="U21" s="24">
        <f t="shared" si="10"/>
        <v>-1</v>
      </c>
      <c r="V21" s="24">
        <f t="shared" si="10"/>
        <v>-1</v>
      </c>
      <c r="W21" s="24">
        <f t="shared" si="10"/>
        <v>-1</v>
      </c>
      <c r="X21" s="24">
        <f t="shared" si="10"/>
        <v>-1</v>
      </c>
      <c r="Y21" s="24">
        <f t="shared" si="10"/>
        <v>-1</v>
      </c>
      <c r="Z21" s="24">
        <f t="shared" si="10"/>
        <v>-1</v>
      </c>
      <c r="AA21" s="24">
        <f t="shared" si="10"/>
        <v>-1</v>
      </c>
      <c r="AB21" s="24">
        <f t="shared" si="10"/>
        <v>-1</v>
      </c>
      <c r="AC21" s="24">
        <f t="shared" si="10"/>
        <v>-1</v>
      </c>
      <c r="AD21" s="24">
        <f t="shared" si="10"/>
        <v>-1</v>
      </c>
      <c r="AE21" s="24">
        <f t="shared" si="10"/>
        <v>-1</v>
      </c>
      <c r="AF21" s="24">
        <f t="shared" si="10"/>
        <v>-1</v>
      </c>
      <c r="AG21" s="24">
        <f t="shared" si="10"/>
        <v>-1</v>
      </c>
      <c r="AH21" s="24">
        <f t="shared" si="10"/>
        <v>-1</v>
      </c>
      <c r="AI21" s="24">
        <f t="shared" si="10"/>
        <v>-1</v>
      </c>
      <c r="AJ21" s="24">
        <f t="shared" si="10"/>
        <v>-1</v>
      </c>
      <c r="AK21" s="24">
        <f t="shared" si="10"/>
        <v>-1</v>
      </c>
      <c r="AL21" s="24">
        <f t="shared" si="10"/>
        <v>-1</v>
      </c>
      <c r="AM21" s="24">
        <f t="shared" si="10"/>
        <v>-1</v>
      </c>
      <c r="AN21" s="24">
        <f t="shared" si="10"/>
        <v>-1</v>
      </c>
      <c r="AO21" s="24">
        <f t="shared" si="10"/>
        <v>-1</v>
      </c>
      <c r="AP21" s="24">
        <f t="shared" si="10"/>
        <v>-1</v>
      </c>
      <c r="AQ21" s="24">
        <f t="shared" si="10"/>
        <v>-1</v>
      </c>
      <c r="AR21" s="24">
        <f t="shared" si="10"/>
        <v>-1</v>
      </c>
      <c r="AS21" s="24">
        <f t="shared" si="10"/>
        <v>-1</v>
      </c>
      <c r="AT21" s="24">
        <f t="shared" si="10"/>
        <v>-1</v>
      </c>
      <c r="AU21" s="24">
        <f t="shared" si="10"/>
        <v>-1</v>
      </c>
      <c r="AV21" s="24">
        <f t="shared" si="10"/>
        <v>-1</v>
      </c>
    </row>
    <row r="22" spans="1:48" x14ac:dyDescent="0.25">
      <c r="A22">
        <v>2</v>
      </c>
      <c r="B22">
        <v>5</v>
      </c>
      <c r="F22" t="str">
        <f t="shared" si="5"/>
        <v>2.5.</v>
      </c>
      <c r="H22" s="17" t="str">
        <f>IF(ISERROR(VLOOKUP(F22,Примечание[СДР],1,FALSE)),"","2")</f>
        <v/>
      </c>
      <c r="I22" s="18"/>
      <c r="J22" t="s">
        <v>32</v>
      </c>
      <c r="K22" s="3">
        <v>1</v>
      </c>
      <c r="L22" s="10">
        <f t="shared" si="12"/>
        <v>43872</v>
      </c>
      <c r="M22" s="10">
        <f t="shared" si="11"/>
        <v>43873</v>
      </c>
      <c r="N22" s="16">
        <f>IF(O22=1,1,-1)</f>
        <v>-1</v>
      </c>
      <c r="O22" s="15"/>
      <c r="P22" s="3" t="s">
        <v>35</v>
      </c>
      <c r="R22" s="24">
        <f t="shared" si="7"/>
        <v>-1</v>
      </c>
      <c r="S22" s="24">
        <f t="shared" si="10"/>
        <v>-1</v>
      </c>
      <c r="T22" s="24">
        <f t="shared" si="10"/>
        <v>-1</v>
      </c>
      <c r="U22" s="24">
        <f t="shared" si="10"/>
        <v>-1</v>
      </c>
      <c r="V22" s="24">
        <f t="shared" si="10"/>
        <v>-1</v>
      </c>
      <c r="W22" s="24">
        <f t="shared" si="10"/>
        <v>-1</v>
      </c>
      <c r="X22" s="24">
        <f t="shared" si="10"/>
        <v>-1</v>
      </c>
      <c r="Y22" s="24">
        <f t="shared" si="10"/>
        <v>-1</v>
      </c>
      <c r="Z22" s="24">
        <f t="shared" si="10"/>
        <v>-1</v>
      </c>
      <c r="AA22" s="24">
        <f t="shared" si="10"/>
        <v>-1</v>
      </c>
      <c r="AB22" s="24">
        <f t="shared" si="10"/>
        <v>-1</v>
      </c>
      <c r="AC22" s="24">
        <f t="shared" si="10"/>
        <v>-1</v>
      </c>
      <c r="AD22" s="24">
        <f t="shared" si="10"/>
        <v>-1</v>
      </c>
      <c r="AE22" s="24">
        <f t="shared" si="10"/>
        <v>-1</v>
      </c>
      <c r="AF22" s="24">
        <f t="shared" si="10"/>
        <v>-1</v>
      </c>
      <c r="AG22" s="24">
        <f t="shared" si="10"/>
        <v>-1</v>
      </c>
      <c r="AH22" s="24">
        <f t="shared" si="10"/>
        <v>-1</v>
      </c>
      <c r="AI22" s="24">
        <f t="shared" si="10"/>
        <v>-1</v>
      </c>
      <c r="AJ22" s="24">
        <f t="shared" si="10"/>
        <v>-1</v>
      </c>
      <c r="AK22" s="24">
        <f t="shared" si="10"/>
        <v>-1</v>
      </c>
      <c r="AL22" s="24">
        <f t="shared" si="10"/>
        <v>-1</v>
      </c>
      <c r="AM22" s="24">
        <f t="shared" si="10"/>
        <v>-1</v>
      </c>
      <c r="AN22" s="24">
        <f t="shared" si="10"/>
        <v>-1</v>
      </c>
      <c r="AO22" s="24">
        <f t="shared" si="10"/>
        <v>-1</v>
      </c>
      <c r="AP22" s="24">
        <f t="shared" si="10"/>
        <v>-1</v>
      </c>
      <c r="AQ22" s="24">
        <f t="shared" si="10"/>
        <v>-1</v>
      </c>
      <c r="AR22" s="24">
        <f t="shared" si="10"/>
        <v>-1</v>
      </c>
      <c r="AS22" s="24">
        <f t="shared" si="10"/>
        <v>-1</v>
      </c>
      <c r="AT22" s="24">
        <f t="shared" si="10"/>
        <v>-1</v>
      </c>
      <c r="AU22" s="24">
        <f t="shared" si="10"/>
        <v>-1</v>
      </c>
      <c r="AV22" s="24">
        <f t="shared" si="10"/>
        <v>-1</v>
      </c>
    </row>
    <row r="23" spans="1:48" x14ac:dyDescent="0.25">
      <c r="A23">
        <v>3</v>
      </c>
      <c r="F23" t="str">
        <f t="shared" si="5"/>
        <v>3.</v>
      </c>
      <c r="H23" s="17" t="str">
        <f>IF(ISERROR(VLOOKUP(F23,Примечание[СДР],1,FALSE)),"","2")</f>
        <v/>
      </c>
      <c r="I23" s="18">
        <v>1</v>
      </c>
      <c r="J23" t="s">
        <v>17</v>
      </c>
      <c r="K23" s="3">
        <f>NETWORKDAYS(L23,M23)</f>
        <v>16</v>
      </c>
      <c r="L23" s="10">
        <f>MIN(L24:L28)</f>
        <v>43874</v>
      </c>
      <c r="M23" s="10">
        <f>MAX(M24:M28)</f>
        <v>43895</v>
      </c>
      <c r="N23" s="16">
        <f t="shared" si="6"/>
        <v>-1</v>
      </c>
      <c r="O23" s="15"/>
      <c r="P23" s="3" t="s">
        <v>36</v>
      </c>
      <c r="R23" s="24">
        <f t="shared" si="7"/>
        <v>-1</v>
      </c>
      <c r="S23" s="24">
        <f t="shared" si="10"/>
        <v>-1</v>
      </c>
      <c r="T23" s="24">
        <f t="shared" si="10"/>
        <v>-1</v>
      </c>
      <c r="U23" s="24">
        <f t="shared" si="10"/>
        <v>-1</v>
      </c>
      <c r="V23" s="24">
        <f t="shared" si="10"/>
        <v>-1</v>
      </c>
      <c r="W23" s="24">
        <f t="shared" si="10"/>
        <v>-1</v>
      </c>
      <c r="X23" s="24">
        <f t="shared" si="10"/>
        <v>-1</v>
      </c>
      <c r="Y23" s="24">
        <f t="shared" si="10"/>
        <v>-1</v>
      </c>
      <c r="Z23" s="24">
        <f t="shared" si="10"/>
        <v>-1</v>
      </c>
      <c r="AA23" s="24">
        <f t="shared" si="10"/>
        <v>-1</v>
      </c>
      <c r="AB23" s="24">
        <f t="shared" si="10"/>
        <v>-1</v>
      </c>
      <c r="AC23" s="24">
        <f t="shared" si="10"/>
        <v>-1</v>
      </c>
      <c r="AD23" s="24">
        <f t="shared" si="10"/>
        <v>-1</v>
      </c>
      <c r="AE23" s="24">
        <f t="shared" si="10"/>
        <v>-1</v>
      </c>
      <c r="AF23" s="24">
        <f t="shared" si="10"/>
        <v>-1</v>
      </c>
      <c r="AG23" s="24">
        <f t="shared" si="10"/>
        <v>-1</v>
      </c>
      <c r="AH23" s="24">
        <f t="shared" si="10"/>
        <v>-1</v>
      </c>
      <c r="AI23" s="24">
        <f t="shared" si="10"/>
        <v>-1</v>
      </c>
      <c r="AJ23" s="24">
        <f t="shared" si="10"/>
        <v>-1</v>
      </c>
      <c r="AK23" s="24">
        <f t="shared" si="10"/>
        <v>-1</v>
      </c>
      <c r="AL23" s="24">
        <f t="shared" si="10"/>
        <v>-1</v>
      </c>
      <c r="AM23" s="24">
        <f t="shared" si="10"/>
        <v>-1</v>
      </c>
      <c r="AN23" s="24">
        <f t="shared" si="10"/>
        <v>-1</v>
      </c>
      <c r="AO23" s="24">
        <f t="shared" si="10"/>
        <v>-1</v>
      </c>
      <c r="AP23" s="24">
        <f t="shared" si="10"/>
        <v>-1</v>
      </c>
      <c r="AQ23" s="24">
        <f t="shared" si="10"/>
        <v>-1</v>
      </c>
      <c r="AR23" s="24">
        <f t="shared" si="10"/>
        <v>-1</v>
      </c>
      <c r="AS23" s="24">
        <f t="shared" si="10"/>
        <v>-1</v>
      </c>
      <c r="AT23" s="24">
        <f t="shared" si="10"/>
        <v>-1</v>
      </c>
      <c r="AU23" s="24">
        <f t="shared" si="10"/>
        <v>-1</v>
      </c>
      <c r="AV23" s="24">
        <f t="shared" si="10"/>
        <v>-1</v>
      </c>
    </row>
    <row r="24" spans="1:48" x14ac:dyDescent="0.25">
      <c r="A24">
        <v>3</v>
      </c>
      <c r="B24">
        <v>1</v>
      </c>
      <c r="F24" t="str">
        <f t="shared" si="5"/>
        <v>3.1.</v>
      </c>
      <c r="H24" s="17" t="str">
        <f>IF(ISERROR(VLOOKUP(F24,Примечание[СДР],1,FALSE)),"","2")</f>
        <v/>
      </c>
      <c r="I24" s="18"/>
      <c r="J24" t="s">
        <v>18</v>
      </c>
      <c r="K24" s="3">
        <v>1</v>
      </c>
      <c r="L24" s="10">
        <f>M22+1</f>
        <v>43874</v>
      </c>
      <c r="M24" s="10">
        <f>WORKDAY(L24,K24)</f>
        <v>43875</v>
      </c>
      <c r="N24" s="16">
        <f t="shared" si="6"/>
        <v>-1</v>
      </c>
      <c r="O24" s="15"/>
      <c r="P24" s="3" t="s">
        <v>36</v>
      </c>
      <c r="R24" s="24">
        <f t="shared" si="7"/>
        <v>-1</v>
      </c>
      <c r="S24" s="24">
        <f t="shared" si="10"/>
        <v>-1</v>
      </c>
      <c r="T24" s="24">
        <f t="shared" si="10"/>
        <v>-1</v>
      </c>
      <c r="U24" s="24">
        <f t="shared" si="10"/>
        <v>-1</v>
      </c>
      <c r="V24" s="24">
        <f t="shared" si="10"/>
        <v>-1</v>
      </c>
      <c r="W24" s="24">
        <f t="shared" si="10"/>
        <v>-1</v>
      </c>
      <c r="X24" s="24">
        <f t="shared" si="10"/>
        <v>-1</v>
      </c>
      <c r="Y24" s="24">
        <f t="shared" si="10"/>
        <v>-1</v>
      </c>
      <c r="Z24" s="24">
        <f t="shared" si="10"/>
        <v>-1</v>
      </c>
      <c r="AA24" s="24">
        <f t="shared" si="10"/>
        <v>-1</v>
      </c>
      <c r="AB24" s="24">
        <f t="shared" si="10"/>
        <v>-1</v>
      </c>
      <c r="AC24" s="24">
        <f t="shared" si="10"/>
        <v>-1</v>
      </c>
      <c r="AD24" s="24">
        <f t="shared" si="10"/>
        <v>-1</v>
      </c>
      <c r="AE24" s="24">
        <f t="shared" si="10"/>
        <v>-1</v>
      </c>
      <c r="AF24" s="24">
        <f t="shared" si="10"/>
        <v>-1</v>
      </c>
      <c r="AG24" s="24">
        <f t="shared" si="10"/>
        <v>-1</v>
      </c>
      <c r="AH24" s="24">
        <f t="shared" si="10"/>
        <v>-1</v>
      </c>
      <c r="AI24" s="24">
        <f t="shared" si="10"/>
        <v>-1</v>
      </c>
      <c r="AJ24" s="24">
        <f t="shared" si="10"/>
        <v>-1</v>
      </c>
      <c r="AK24" s="24">
        <f t="shared" si="10"/>
        <v>-1</v>
      </c>
      <c r="AL24" s="24">
        <f t="shared" si="10"/>
        <v>-1</v>
      </c>
      <c r="AM24" s="24">
        <f t="shared" si="10"/>
        <v>-1</v>
      </c>
      <c r="AN24" s="24">
        <f t="shared" si="10"/>
        <v>-1</v>
      </c>
      <c r="AO24" s="24">
        <f t="shared" si="10"/>
        <v>-1</v>
      </c>
      <c r="AP24" s="24">
        <f t="shared" si="10"/>
        <v>-1</v>
      </c>
      <c r="AQ24" s="24">
        <f t="shared" si="10"/>
        <v>-1</v>
      </c>
      <c r="AR24" s="24">
        <f t="shared" si="10"/>
        <v>-1</v>
      </c>
      <c r="AS24" s="24">
        <f t="shared" si="10"/>
        <v>-1</v>
      </c>
      <c r="AT24" s="24">
        <f t="shared" si="10"/>
        <v>-1</v>
      </c>
      <c r="AU24" s="24">
        <f t="shared" si="10"/>
        <v>-1</v>
      </c>
      <c r="AV24" s="24">
        <f t="shared" si="10"/>
        <v>-1</v>
      </c>
    </row>
    <row r="25" spans="1:48" x14ac:dyDescent="0.25">
      <c r="A25">
        <v>3</v>
      </c>
      <c r="B25">
        <v>2</v>
      </c>
      <c r="F25" t="str">
        <f t="shared" si="5"/>
        <v>3.2.</v>
      </c>
      <c r="H25" s="17" t="str">
        <f>IF(ISERROR(VLOOKUP(F25,Примечание[СДР],1,FALSE)),"","2")</f>
        <v/>
      </c>
      <c r="I25" s="18"/>
      <c r="J25" t="s">
        <v>19</v>
      </c>
      <c r="K25" s="3">
        <v>3</v>
      </c>
      <c r="L25" s="10">
        <f>M24+1</f>
        <v>43876</v>
      </c>
      <c r="M25" s="10">
        <f t="shared" ref="M25:M28" si="13">WORKDAY(L25,K25)</f>
        <v>43880</v>
      </c>
      <c r="N25" s="16">
        <f t="shared" si="6"/>
        <v>-1</v>
      </c>
      <c r="O25" s="15"/>
      <c r="P25" s="3" t="s">
        <v>36</v>
      </c>
      <c r="R25" s="24">
        <f t="shared" si="7"/>
        <v>-1</v>
      </c>
      <c r="S25" s="24">
        <f t="shared" si="10"/>
        <v>-1</v>
      </c>
      <c r="T25" s="24">
        <f t="shared" si="10"/>
        <v>-1</v>
      </c>
      <c r="U25" s="24">
        <f t="shared" si="10"/>
        <v>-1</v>
      </c>
      <c r="V25" s="24">
        <f t="shared" si="10"/>
        <v>-1</v>
      </c>
      <c r="W25" s="24">
        <f t="shared" si="10"/>
        <v>-1</v>
      </c>
      <c r="X25" s="24">
        <f t="shared" si="10"/>
        <v>-1</v>
      </c>
      <c r="Y25" s="24">
        <f t="shared" si="10"/>
        <v>-1</v>
      </c>
      <c r="Z25" s="24">
        <f t="shared" si="10"/>
        <v>-1</v>
      </c>
      <c r="AA25" s="24">
        <f t="shared" si="10"/>
        <v>-1</v>
      </c>
      <c r="AB25" s="24">
        <f t="shared" si="10"/>
        <v>-1</v>
      </c>
      <c r="AC25" s="24">
        <f t="shared" si="10"/>
        <v>-1</v>
      </c>
      <c r="AD25" s="24">
        <f t="shared" si="10"/>
        <v>-1</v>
      </c>
      <c r="AE25" s="24">
        <f t="shared" si="10"/>
        <v>-1</v>
      </c>
      <c r="AF25" s="24">
        <f t="shared" si="10"/>
        <v>-1</v>
      </c>
      <c r="AG25" s="24">
        <f t="shared" si="10"/>
        <v>-1</v>
      </c>
      <c r="AH25" s="24">
        <f t="shared" si="10"/>
        <v>-1</v>
      </c>
      <c r="AI25" s="24">
        <f t="shared" si="10"/>
        <v>-1</v>
      </c>
      <c r="AJ25" s="24">
        <f t="shared" si="10"/>
        <v>-1</v>
      </c>
      <c r="AK25" s="24">
        <f t="shared" si="10"/>
        <v>-1</v>
      </c>
      <c r="AL25" s="24">
        <f t="shared" si="10"/>
        <v>-1</v>
      </c>
      <c r="AM25" s="24">
        <f t="shared" si="10"/>
        <v>-1</v>
      </c>
      <c r="AN25" s="24">
        <f t="shared" si="10"/>
        <v>-1</v>
      </c>
      <c r="AO25" s="24">
        <f t="shared" si="10"/>
        <v>-1</v>
      </c>
      <c r="AP25" s="24">
        <f t="shared" si="10"/>
        <v>-1</v>
      </c>
      <c r="AQ25" s="24">
        <f t="shared" si="10"/>
        <v>-1</v>
      </c>
      <c r="AR25" s="24">
        <f t="shared" si="10"/>
        <v>-1</v>
      </c>
      <c r="AS25" s="24">
        <f t="shared" si="10"/>
        <v>-1</v>
      </c>
      <c r="AT25" s="24">
        <f t="shared" si="10"/>
        <v>-1</v>
      </c>
      <c r="AU25" s="24">
        <f t="shared" si="10"/>
        <v>-1</v>
      </c>
      <c r="AV25" s="24">
        <f t="shared" si="10"/>
        <v>-1</v>
      </c>
    </row>
    <row r="26" spans="1:48" x14ac:dyDescent="0.25">
      <c r="A26">
        <v>3</v>
      </c>
      <c r="B26">
        <v>3</v>
      </c>
      <c r="F26" t="str">
        <f t="shared" si="5"/>
        <v>3.3.</v>
      </c>
      <c r="H26" s="17" t="str">
        <f>IF(ISERROR(VLOOKUP(F26,Примечание[СДР],1,FALSE)),"","2")</f>
        <v/>
      </c>
      <c r="I26" s="18"/>
      <c r="J26" t="s">
        <v>20</v>
      </c>
      <c r="K26" s="3">
        <v>5</v>
      </c>
      <c r="L26" s="10">
        <f t="shared" ref="L26:L28" si="14">M25+1</f>
        <v>43881</v>
      </c>
      <c r="M26" s="10">
        <f t="shared" si="13"/>
        <v>43888</v>
      </c>
      <c r="N26" s="16">
        <f t="shared" si="6"/>
        <v>-1</v>
      </c>
      <c r="O26" s="15"/>
      <c r="P26" s="3" t="s">
        <v>36</v>
      </c>
      <c r="R26" s="24">
        <f t="shared" si="7"/>
        <v>-1</v>
      </c>
      <c r="S26" s="24">
        <f t="shared" si="10"/>
        <v>-1</v>
      </c>
      <c r="T26" s="24">
        <f t="shared" si="10"/>
        <v>-1</v>
      </c>
      <c r="U26" s="24">
        <f t="shared" si="10"/>
        <v>-1</v>
      </c>
      <c r="V26" s="24">
        <f t="shared" si="10"/>
        <v>-1</v>
      </c>
      <c r="W26" s="24">
        <f t="shared" si="10"/>
        <v>-1</v>
      </c>
      <c r="X26" s="24">
        <f t="shared" si="10"/>
        <v>-1</v>
      </c>
      <c r="Y26" s="24">
        <f t="shared" si="10"/>
        <v>-1</v>
      </c>
      <c r="Z26" s="24">
        <f t="shared" si="10"/>
        <v>-1</v>
      </c>
      <c r="AA26" s="24">
        <f t="shared" si="10"/>
        <v>-1</v>
      </c>
      <c r="AB26" s="24">
        <f t="shared" si="10"/>
        <v>-1</v>
      </c>
      <c r="AC26" s="24">
        <f t="shared" si="10"/>
        <v>-1</v>
      </c>
      <c r="AD26" s="24">
        <f t="shared" si="10"/>
        <v>-1</v>
      </c>
      <c r="AE26" s="24">
        <f t="shared" si="10"/>
        <v>-1</v>
      </c>
      <c r="AF26" s="24">
        <f t="shared" si="10"/>
        <v>-1</v>
      </c>
      <c r="AG26" s="24">
        <f t="shared" si="10"/>
        <v>-1</v>
      </c>
      <c r="AH26" s="24">
        <f t="shared" ref="S26:AV28" si="15">IF(AND($I26=1,AH$7=$L26),1,-1)</f>
        <v>-1</v>
      </c>
      <c r="AI26" s="24">
        <f t="shared" si="15"/>
        <v>-1</v>
      </c>
      <c r="AJ26" s="24">
        <f t="shared" si="15"/>
        <v>-1</v>
      </c>
      <c r="AK26" s="24">
        <f t="shared" si="15"/>
        <v>-1</v>
      </c>
      <c r="AL26" s="24">
        <f t="shared" si="15"/>
        <v>-1</v>
      </c>
      <c r="AM26" s="24">
        <f t="shared" si="15"/>
        <v>-1</v>
      </c>
      <c r="AN26" s="24">
        <f t="shared" si="15"/>
        <v>-1</v>
      </c>
      <c r="AO26" s="24">
        <f t="shared" si="15"/>
        <v>-1</v>
      </c>
      <c r="AP26" s="24">
        <f t="shared" si="15"/>
        <v>-1</v>
      </c>
      <c r="AQ26" s="24">
        <f t="shared" si="15"/>
        <v>-1</v>
      </c>
      <c r="AR26" s="24">
        <f t="shared" si="15"/>
        <v>-1</v>
      </c>
      <c r="AS26" s="24">
        <f t="shared" si="15"/>
        <v>-1</v>
      </c>
      <c r="AT26" s="24">
        <f t="shared" si="15"/>
        <v>-1</v>
      </c>
      <c r="AU26" s="24">
        <f t="shared" si="15"/>
        <v>-1</v>
      </c>
      <c r="AV26" s="24">
        <f t="shared" si="15"/>
        <v>-1</v>
      </c>
    </row>
    <row r="27" spans="1:48" x14ac:dyDescent="0.25">
      <c r="A27">
        <v>3</v>
      </c>
      <c r="B27">
        <v>4</v>
      </c>
      <c r="F27" t="str">
        <f t="shared" si="5"/>
        <v>3.4.</v>
      </c>
      <c r="H27" s="17" t="str">
        <f>IF(ISERROR(VLOOKUP(F27,Примечание[СДР],1,FALSE)),"","2")</f>
        <v/>
      </c>
      <c r="I27" s="18"/>
      <c r="J27" t="s">
        <v>21</v>
      </c>
      <c r="K27" s="3">
        <v>2</v>
      </c>
      <c r="L27" s="10">
        <f t="shared" si="14"/>
        <v>43889</v>
      </c>
      <c r="M27" s="10">
        <f t="shared" si="13"/>
        <v>43893</v>
      </c>
      <c r="N27" s="16">
        <f t="shared" si="6"/>
        <v>-1</v>
      </c>
      <c r="O27" s="15"/>
      <c r="P27" s="3" t="s">
        <v>36</v>
      </c>
      <c r="R27" s="24">
        <f t="shared" si="7"/>
        <v>-1</v>
      </c>
      <c r="S27" s="24">
        <f t="shared" si="15"/>
        <v>-1</v>
      </c>
      <c r="T27" s="24">
        <f t="shared" si="15"/>
        <v>-1</v>
      </c>
      <c r="U27" s="24">
        <f t="shared" si="15"/>
        <v>-1</v>
      </c>
      <c r="V27" s="24">
        <f t="shared" si="15"/>
        <v>-1</v>
      </c>
      <c r="W27" s="24">
        <f t="shared" si="15"/>
        <v>-1</v>
      </c>
      <c r="X27" s="24">
        <f t="shared" si="15"/>
        <v>-1</v>
      </c>
      <c r="Y27" s="24">
        <f t="shared" si="15"/>
        <v>-1</v>
      </c>
      <c r="Z27" s="24">
        <f t="shared" si="15"/>
        <v>-1</v>
      </c>
      <c r="AA27" s="24">
        <f t="shared" si="15"/>
        <v>-1</v>
      </c>
      <c r="AB27" s="24">
        <f t="shared" si="15"/>
        <v>-1</v>
      </c>
      <c r="AC27" s="24">
        <f t="shared" si="15"/>
        <v>-1</v>
      </c>
      <c r="AD27" s="24">
        <f t="shared" si="15"/>
        <v>-1</v>
      </c>
      <c r="AE27" s="24">
        <f t="shared" si="15"/>
        <v>-1</v>
      </c>
      <c r="AF27" s="24">
        <f t="shared" si="15"/>
        <v>-1</v>
      </c>
      <c r="AG27" s="24">
        <f t="shared" si="15"/>
        <v>-1</v>
      </c>
      <c r="AH27" s="24">
        <f t="shared" si="15"/>
        <v>-1</v>
      </c>
      <c r="AI27" s="24">
        <f t="shared" si="15"/>
        <v>-1</v>
      </c>
      <c r="AJ27" s="24">
        <f t="shared" si="15"/>
        <v>-1</v>
      </c>
      <c r="AK27" s="24">
        <f t="shared" si="15"/>
        <v>-1</v>
      </c>
      <c r="AL27" s="24">
        <f t="shared" si="15"/>
        <v>-1</v>
      </c>
      <c r="AM27" s="24">
        <f t="shared" si="15"/>
        <v>-1</v>
      </c>
      <c r="AN27" s="24">
        <f t="shared" si="15"/>
        <v>-1</v>
      </c>
      <c r="AO27" s="24">
        <f t="shared" si="15"/>
        <v>-1</v>
      </c>
      <c r="AP27" s="24">
        <f t="shared" si="15"/>
        <v>-1</v>
      </c>
      <c r="AQ27" s="24">
        <f t="shared" si="15"/>
        <v>-1</v>
      </c>
      <c r="AR27" s="24">
        <f t="shared" si="15"/>
        <v>-1</v>
      </c>
      <c r="AS27" s="24">
        <f t="shared" si="15"/>
        <v>-1</v>
      </c>
      <c r="AT27" s="24">
        <f t="shared" si="15"/>
        <v>-1</v>
      </c>
      <c r="AU27" s="24">
        <f t="shared" si="15"/>
        <v>-1</v>
      </c>
      <c r="AV27" s="24">
        <f t="shared" si="15"/>
        <v>-1</v>
      </c>
    </row>
    <row r="28" spans="1:48" x14ac:dyDescent="0.25">
      <c r="A28">
        <v>3</v>
      </c>
      <c r="B28">
        <v>5</v>
      </c>
      <c r="F28" t="str">
        <f t="shared" si="5"/>
        <v>3.5.</v>
      </c>
      <c r="H28" s="17" t="str">
        <f>IF(ISERROR(VLOOKUP(F28,Примечание[СДР],1,FALSE)),"","2")</f>
        <v/>
      </c>
      <c r="I28" s="18"/>
      <c r="J28" t="s">
        <v>33</v>
      </c>
      <c r="K28" s="3">
        <v>1</v>
      </c>
      <c r="L28" s="10">
        <f t="shared" si="14"/>
        <v>43894</v>
      </c>
      <c r="M28" s="10">
        <f t="shared" si="13"/>
        <v>43895</v>
      </c>
      <c r="N28" s="16">
        <f t="shared" si="6"/>
        <v>-1</v>
      </c>
      <c r="O28" s="15"/>
      <c r="P28" s="3" t="s">
        <v>36</v>
      </c>
      <c r="R28" s="24">
        <f t="shared" si="7"/>
        <v>-1</v>
      </c>
      <c r="S28" s="24">
        <f t="shared" si="15"/>
        <v>-1</v>
      </c>
      <c r="T28" s="24">
        <f t="shared" si="15"/>
        <v>-1</v>
      </c>
      <c r="U28" s="24">
        <f t="shared" si="15"/>
        <v>-1</v>
      </c>
      <c r="V28" s="24">
        <f t="shared" si="15"/>
        <v>-1</v>
      </c>
      <c r="W28" s="24">
        <f t="shared" si="15"/>
        <v>-1</v>
      </c>
      <c r="X28" s="24">
        <f t="shared" si="15"/>
        <v>-1</v>
      </c>
      <c r="Y28" s="24">
        <f t="shared" si="15"/>
        <v>-1</v>
      </c>
      <c r="Z28" s="24">
        <f t="shared" si="15"/>
        <v>-1</v>
      </c>
      <c r="AA28" s="24">
        <f t="shared" si="15"/>
        <v>-1</v>
      </c>
      <c r="AB28" s="24">
        <f t="shared" si="15"/>
        <v>-1</v>
      </c>
      <c r="AC28" s="24">
        <f t="shared" si="15"/>
        <v>-1</v>
      </c>
      <c r="AD28" s="24">
        <f t="shared" si="15"/>
        <v>-1</v>
      </c>
      <c r="AE28" s="24">
        <f t="shared" si="15"/>
        <v>-1</v>
      </c>
      <c r="AF28" s="24">
        <f t="shared" si="15"/>
        <v>-1</v>
      </c>
      <c r="AG28" s="24">
        <f t="shared" si="15"/>
        <v>-1</v>
      </c>
      <c r="AH28" s="24">
        <f t="shared" si="15"/>
        <v>-1</v>
      </c>
      <c r="AI28" s="24">
        <f t="shared" si="15"/>
        <v>-1</v>
      </c>
      <c r="AJ28" s="24">
        <f t="shared" si="15"/>
        <v>-1</v>
      </c>
      <c r="AK28" s="24">
        <f t="shared" si="15"/>
        <v>-1</v>
      </c>
      <c r="AL28" s="24">
        <f t="shared" si="15"/>
        <v>-1</v>
      </c>
      <c r="AM28" s="24">
        <f t="shared" si="15"/>
        <v>-1</v>
      </c>
      <c r="AN28" s="24">
        <f t="shared" si="15"/>
        <v>-1</v>
      </c>
      <c r="AO28" s="24">
        <f t="shared" si="15"/>
        <v>-1</v>
      </c>
      <c r="AP28" s="24">
        <f t="shared" si="15"/>
        <v>-1</v>
      </c>
      <c r="AQ28" s="24">
        <f t="shared" si="15"/>
        <v>-1</v>
      </c>
      <c r="AR28" s="24">
        <f t="shared" si="15"/>
        <v>-1</v>
      </c>
      <c r="AS28" s="24">
        <f t="shared" si="15"/>
        <v>-1</v>
      </c>
      <c r="AT28" s="24">
        <f t="shared" si="15"/>
        <v>-1</v>
      </c>
      <c r="AU28" s="24">
        <f t="shared" si="15"/>
        <v>-1</v>
      </c>
      <c r="AV28" s="24">
        <f t="shared" si="15"/>
        <v>-1</v>
      </c>
    </row>
  </sheetData>
  <conditionalFormatting sqref="A7:P28">
    <cfRule type="expression" dxfId="5" priority="5">
      <formula>MOD(COLUMN(),2)=0</formula>
    </cfRule>
  </conditionalFormatting>
  <conditionalFormatting sqref="R7:AW28">
    <cfRule type="expression" dxfId="4" priority="3">
      <formula>AND(R$7&gt;=$L7,R$7&lt;=$M7,$I7&lt;&gt;1)</formula>
    </cfRule>
    <cfRule type="expression" dxfId="3" priority="2">
      <formula>AND(R$7&gt;=$L7,R$7&lt;($L7+ROUND(($M7-$L7+1)*$O7,0)),$I7&lt;&gt;1)</formula>
    </cfRule>
    <cfRule type="expression" dxfId="2" priority="1">
      <formula>WEEKDAY(R$7,2)&gt;5</formula>
    </cfRule>
    <cfRule type="expression" dxfId="1" priority="6">
      <formula>R$7=TODAY()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4" sqref="A4"/>
    </sheetView>
  </sheetViews>
  <sheetFormatPr defaultRowHeight="15" x14ac:dyDescent="0.25"/>
  <cols>
    <col min="1" max="1" width="6.85546875" customWidth="1"/>
    <col min="2" max="2" width="9.42578125" customWidth="1"/>
    <col min="3" max="3" width="38.140625" customWidth="1"/>
  </cols>
  <sheetData>
    <row r="1" spans="1:3" x14ac:dyDescent="0.25">
      <c r="A1" t="s">
        <v>0</v>
      </c>
      <c r="B1" t="s">
        <v>1</v>
      </c>
      <c r="C1" t="s">
        <v>40</v>
      </c>
    </row>
    <row r="2" spans="1:3" x14ac:dyDescent="0.25">
      <c r="A2" t="s">
        <v>41</v>
      </c>
      <c r="B2" t="str">
        <f>INDEX(Задачи,MATCH(A2,СДР,0))</f>
        <v>Гибка</v>
      </c>
      <c r="C2" t="s">
        <v>42</v>
      </c>
    </row>
    <row r="3" spans="1:3" x14ac:dyDescent="0.25">
      <c r="A3" t="s">
        <v>44</v>
      </c>
      <c r="B3" t="str">
        <f>INDEX(Задачи,MATCH(A3,СДР,0))</f>
        <v>Сверление</v>
      </c>
      <c r="C3" t="s">
        <v>43</v>
      </c>
    </row>
    <row r="4" spans="1:3" x14ac:dyDescent="0.25">
      <c r="A4" t="s">
        <v>46</v>
      </c>
      <c r="B4" t="str">
        <f>INDEX(Задачи,MATCH(A4,СДР,0))</f>
        <v>Загрузка и Установка</v>
      </c>
      <c r="C4" t="s">
        <v>45</v>
      </c>
    </row>
    <row r="5" spans="1:3" x14ac:dyDescent="0.25">
      <c r="B5" t="str">
        <f t="array" ref="B5">Примечание[Задача]</f>
        <v>Гибка</v>
      </c>
    </row>
  </sheetData>
  <dataValidations count="1">
    <dataValidation type="list" allowBlank="1" showInputMessage="1" showErrorMessage="1" sqref="A2:A4">
      <formula1>СДР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6"/>
  <sheetViews>
    <sheetView tabSelected="1" workbookViewId="0">
      <selection activeCell="E4" sqref="A1:E1048576"/>
    </sheetView>
  </sheetViews>
  <sheetFormatPr defaultRowHeight="15" x14ac:dyDescent="0.25"/>
  <cols>
    <col min="1" max="5" width="4" customWidth="1"/>
    <col min="6" max="6" width="6.85546875" customWidth="1"/>
    <col min="7" max="7" width="5.28515625" customWidth="1"/>
    <col min="8" max="8" width="5.140625" customWidth="1"/>
    <col min="12" max="12" width="11" customWidth="1"/>
    <col min="13" max="13" width="11.5703125" customWidth="1"/>
  </cols>
  <sheetData>
    <row r="7" spans="1:16" ht="70.5" x14ac:dyDescent="0.25">
      <c r="A7" s="8" t="s">
        <v>22</v>
      </c>
      <c r="B7" s="8" t="s">
        <v>23</v>
      </c>
      <c r="C7" s="8" t="s">
        <v>24</v>
      </c>
      <c r="D7" s="8" t="s">
        <v>25</v>
      </c>
      <c r="E7" s="8" t="s">
        <v>26</v>
      </c>
      <c r="F7" s="7" t="s">
        <v>0</v>
      </c>
      <c r="G7" s="7" t="s">
        <v>39</v>
      </c>
      <c r="H7" s="7" t="s">
        <v>40</v>
      </c>
      <c r="I7" s="7" t="s">
        <v>47</v>
      </c>
      <c r="J7" s="7" t="s">
        <v>1</v>
      </c>
      <c r="K7" s="9" t="s">
        <v>30</v>
      </c>
      <c r="L7" s="9" t="s">
        <v>2</v>
      </c>
      <c r="M7" s="9" t="s">
        <v>3</v>
      </c>
      <c r="N7" s="9" t="s">
        <v>37</v>
      </c>
      <c r="O7" s="9" t="s">
        <v>38</v>
      </c>
      <c r="P7" s="9" t="s">
        <v>4</v>
      </c>
    </row>
    <row r="8" spans="1:16" x14ac:dyDescent="0.25">
      <c r="A8" s="20"/>
      <c r="B8" s="20"/>
      <c r="C8" s="20"/>
      <c r="D8" s="20"/>
      <c r="E8" s="20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</row>
    <row r="9" spans="1:16" x14ac:dyDescent="0.25">
      <c r="A9">
        <v>1</v>
      </c>
      <c r="F9" t="str">
        <f>CONCATENATE(IF(A9&lt;&gt;"",A9&amp;".",""),IF(B9&lt;&gt;"",B9&amp;".",""),IF(C9&lt;&gt;"",C9&amp;".",""),IF(D9&lt;&gt;"",D9&amp;".",""),IF(E9&lt;&gt;"",E9&amp;".",""))</f>
        <v>1.</v>
      </c>
      <c r="H9" s="17" t="str">
        <f>IF(ISERROR(VLOOKUP(F9,Примечание[СДР],1,FALSE)),"","2")</f>
        <v/>
      </c>
      <c r="I9" s="18">
        <v>1</v>
      </c>
      <c r="J9" t="s">
        <v>10</v>
      </c>
      <c r="K9" s="3">
        <f>NETWORKDAYS(L9,M9)</f>
        <v>20</v>
      </c>
      <c r="L9" s="10">
        <f>MIN(L10:L16)</f>
        <v>43826</v>
      </c>
      <c r="M9" s="10">
        <f>MAX(M10:M16)</f>
        <v>43853</v>
      </c>
      <c r="N9" s="16">
        <f>IF(O9=1,1,-1)</f>
        <v>-1</v>
      </c>
      <c r="O9" s="15">
        <v>0.84</v>
      </c>
      <c r="P9" s="3" t="s">
        <v>34</v>
      </c>
    </row>
    <row r="10" spans="1:16" x14ac:dyDescent="0.25">
      <c r="A10">
        <v>1</v>
      </c>
      <c r="B10">
        <v>1</v>
      </c>
      <c r="F10" t="str">
        <f t="shared" ref="F10:F16" si="0">CONCATENATE(IF(A10&lt;&gt;"",A10&amp;".",""),IF(B10&lt;&gt;"",B10&amp;".",""),IF(C10&lt;&gt;"",C10&amp;".",""),IF(D10&lt;&gt;"",D10&amp;".",""),IF(E10&lt;&gt;"",E10&amp;".",""))</f>
        <v>1.1.</v>
      </c>
      <c r="H10" s="17" t="str">
        <f>IF(ISERROR(VLOOKUP(F10,Примечание[СДР],1,FALSE)),"","2")</f>
        <v/>
      </c>
      <c r="I10" s="18"/>
      <c r="J10" t="s">
        <v>6</v>
      </c>
      <c r="K10" s="11">
        <v>1</v>
      </c>
      <c r="L10" s="10">
        <v>43826</v>
      </c>
      <c r="M10" s="10">
        <f>WORKDAY(L10,K10)</f>
        <v>43829</v>
      </c>
      <c r="N10" s="16">
        <f t="shared" ref="N10:N16" si="1">IF(O10=1,1,-1)</f>
        <v>1</v>
      </c>
      <c r="O10" s="15">
        <v>1</v>
      </c>
      <c r="P10" s="3" t="s">
        <v>34</v>
      </c>
    </row>
    <row r="11" spans="1:16" x14ac:dyDescent="0.25">
      <c r="A11">
        <v>1</v>
      </c>
      <c r="B11">
        <v>2</v>
      </c>
      <c r="F11" t="str">
        <f t="shared" si="0"/>
        <v>1.2.</v>
      </c>
      <c r="H11" s="17" t="str">
        <f>IF(ISERROR(VLOOKUP(F11,Примечание[СДР],1,FALSE)),"","2")</f>
        <v/>
      </c>
      <c r="I11" s="18"/>
      <c r="J11" t="s">
        <v>7</v>
      </c>
      <c r="K11" s="11">
        <v>2</v>
      </c>
      <c r="L11" s="10">
        <f>M10+1</f>
        <v>43830</v>
      </c>
      <c r="M11" s="10">
        <f t="shared" ref="M11:M16" si="2">WORKDAY(L11,K11)</f>
        <v>43832</v>
      </c>
      <c r="N11" s="16">
        <f t="shared" si="1"/>
        <v>-1</v>
      </c>
      <c r="O11" s="15">
        <v>0.5</v>
      </c>
      <c r="P11" s="3" t="s">
        <v>34</v>
      </c>
    </row>
    <row r="12" spans="1:16" x14ac:dyDescent="0.25">
      <c r="A12">
        <v>1</v>
      </c>
      <c r="B12">
        <v>3</v>
      </c>
      <c r="F12" t="str">
        <f t="shared" si="0"/>
        <v>1.3.</v>
      </c>
      <c r="H12" s="17" t="str">
        <f>IF(ISERROR(VLOOKUP(F12,Примечание[СДР],1,FALSE)),"","2")</f>
        <v>2</v>
      </c>
      <c r="I12" s="18"/>
      <c r="J12" t="s">
        <v>8</v>
      </c>
      <c r="K12" s="3">
        <v>2</v>
      </c>
      <c r="L12" s="10">
        <f t="shared" ref="L12:L16" si="3">M11+1</f>
        <v>43833</v>
      </c>
      <c r="M12" s="10">
        <f t="shared" si="2"/>
        <v>43837</v>
      </c>
      <c r="N12" s="16">
        <f t="shared" si="1"/>
        <v>-1</v>
      </c>
      <c r="O12" s="15">
        <v>0.7</v>
      </c>
      <c r="P12" s="3" t="s">
        <v>34</v>
      </c>
    </row>
    <row r="13" spans="1:16" x14ac:dyDescent="0.25">
      <c r="A13">
        <v>1</v>
      </c>
      <c r="B13">
        <v>4</v>
      </c>
      <c r="F13" t="str">
        <f t="shared" si="0"/>
        <v>1.4.</v>
      </c>
      <c r="H13" s="17" t="str">
        <f>IF(ISERROR(VLOOKUP(F13,Примечание[СДР],1,FALSE)),"","2")</f>
        <v>2</v>
      </c>
      <c r="I13" s="18"/>
      <c r="J13" t="s">
        <v>9</v>
      </c>
      <c r="K13" s="3">
        <v>3</v>
      </c>
      <c r="L13" s="10">
        <f t="shared" si="3"/>
        <v>43838</v>
      </c>
      <c r="M13" s="10">
        <f t="shared" si="2"/>
        <v>43843</v>
      </c>
      <c r="N13" s="16">
        <f t="shared" si="1"/>
        <v>-1</v>
      </c>
      <c r="O13" s="15">
        <v>0.2</v>
      </c>
      <c r="P13" s="3" t="s">
        <v>34</v>
      </c>
    </row>
    <row r="14" spans="1:16" x14ac:dyDescent="0.25">
      <c r="A14">
        <v>1</v>
      </c>
      <c r="B14">
        <v>5</v>
      </c>
      <c r="F14" t="str">
        <f t="shared" si="0"/>
        <v>1.5.</v>
      </c>
      <c r="H14" s="17" t="str">
        <f>IF(ISERROR(VLOOKUP(F14,Примечание[СДР],1,FALSE)),"","2")</f>
        <v/>
      </c>
      <c r="I14" s="18"/>
      <c r="J14" t="s">
        <v>5</v>
      </c>
      <c r="K14" s="3">
        <v>3</v>
      </c>
      <c r="L14" s="10">
        <f t="shared" si="3"/>
        <v>43844</v>
      </c>
      <c r="M14" s="10">
        <f t="shared" si="2"/>
        <v>43847</v>
      </c>
      <c r="N14" s="16">
        <f t="shared" si="1"/>
        <v>-1</v>
      </c>
      <c r="O14" s="15"/>
      <c r="P14" s="3" t="s">
        <v>34</v>
      </c>
    </row>
    <row r="15" spans="1:16" x14ac:dyDescent="0.25">
      <c r="A15">
        <v>1</v>
      </c>
      <c r="B15">
        <v>6</v>
      </c>
      <c r="F15" t="str">
        <f t="shared" si="0"/>
        <v>1.6.</v>
      </c>
      <c r="H15" s="17" t="str">
        <f>IF(ISERROR(VLOOKUP(F15,Примечание[СДР],1,FALSE)),"","2")</f>
        <v/>
      </c>
      <c r="I15" s="18"/>
      <c r="J15" t="s">
        <v>11</v>
      </c>
      <c r="K15" s="3">
        <v>2</v>
      </c>
      <c r="L15" s="10">
        <f t="shared" si="3"/>
        <v>43848</v>
      </c>
      <c r="M15" s="10">
        <f t="shared" si="2"/>
        <v>43851</v>
      </c>
      <c r="N15" s="16">
        <f t="shared" si="1"/>
        <v>-1</v>
      </c>
      <c r="O15" s="15"/>
      <c r="P15" s="3" t="s">
        <v>34</v>
      </c>
    </row>
    <row r="16" spans="1:16" x14ac:dyDescent="0.25">
      <c r="A16">
        <v>1</v>
      </c>
      <c r="B16">
        <v>7</v>
      </c>
      <c r="F16" t="str">
        <f t="shared" si="0"/>
        <v>1.7.</v>
      </c>
      <c r="H16" s="17" t="str">
        <f>IF(ISERROR(VLOOKUP(F16,Примечание[СДР],1,FALSE)),"","2")</f>
        <v/>
      </c>
      <c r="I16" s="18"/>
      <c r="J16" t="s">
        <v>31</v>
      </c>
      <c r="K16" s="3">
        <v>1</v>
      </c>
      <c r="L16" s="10">
        <f t="shared" si="3"/>
        <v>43852</v>
      </c>
      <c r="M16" s="10">
        <f t="shared" si="2"/>
        <v>43853</v>
      </c>
      <c r="N16" s="16">
        <f t="shared" si="1"/>
        <v>-1</v>
      </c>
      <c r="O16" s="15"/>
      <c r="P16" s="3" t="s">
        <v>34</v>
      </c>
    </row>
  </sheetData>
  <conditionalFormatting sqref="A7:P16">
    <cfRule type="expression" dxfId="0" priority="1">
      <formula>MOD(COLUMN(),2)=0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График</vt:lpstr>
      <vt:lpstr>Примечание</vt:lpstr>
      <vt:lpstr>Лист1</vt:lpstr>
      <vt:lpstr>Лист2</vt:lpstr>
      <vt:lpstr>Лист3</vt:lpstr>
      <vt:lpstr>Лист4</vt:lpstr>
      <vt:lpstr>Задачи</vt:lpstr>
      <vt:lpstr>СДР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BvvN</dc:creator>
  <cp:lastModifiedBy>BvvN</cp:lastModifiedBy>
  <dcterms:created xsi:type="dcterms:W3CDTF">2019-12-29T23:15:11Z</dcterms:created>
  <dcterms:modified xsi:type="dcterms:W3CDTF">2020-01-02T14:35:27Z</dcterms:modified>
</cp:coreProperties>
</file>