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8060" windowHeight="12660" activeTab="1"/>
  </bookViews>
  <sheets>
    <sheet name="Таблица" sheetId="3" r:id="rId1"/>
    <sheet name="Календарь" sheetId="4" r:id="rId2"/>
  </sheets>
  <calcPr calcId="144525"/>
</workbook>
</file>

<file path=xl/calcChain.xml><?xml version="1.0" encoding="utf-8"?>
<calcChain xmlns="http://schemas.openxmlformats.org/spreadsheetml/2006/main">
  <c r="J4" i="4" l="1"/>
  <c r="H4" i="4"/>
  <c r="G4" i="4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J27" i="3"/>
  <c r="J26" i="3"/>
  <c r="J25" i="3"/>
  <c r="J24" i="3"/>
  <c r="H24" i="3"/>
  <c r="G24" i="3"/>
  <c r="J23" i="3"/>
  <c r="H23" i="3"/>
  <c r="G23" i="3"/>
  <c r="J22" i="3"/>
  <c r="H22" i="3"/>
  <c r="G22" i="3"/>
  <c r="J21" i="3"/>
  <c r="H21" i="3"/>
  <c r="G21" i="3"/>
  <c r="J20" i="3"/>
  <c r="H20" i="3"/>
  <c r="G20" i="3"/>
  <c r="J19" i="3"/>
  <c r="H19" i="3"/>
  <c r="G19" i="3"/>
  <c r="J18" i="3"/>
  <c r="H18" i="3"/>
  <c r="G18" i="3"/>
  <c r="J17" i="3"/>
  <c r="H17" i="3"/>
  <c r="G17" i="3"/>
  <c r="J16" i="3"/>
  <c r="H16" i="3"/>
  <c r="G16" i="3"/>
  <c r="J15" i="3"/>
  <c r="H15" i="3"/>
  <c r="G15" i="3"/>
  <c r="J9" i="3"/>
  <c r="H9" i="3"/>
  <c r="G9" i="3"/>
  <c r="J8" i="3"/>
  <c r="H8" i="3"/>
  <c r="G8" i="3"/>
  <c r="J7" i="3"/>
  <c r="H7" i="3"/>
  <c r="G7" i="3"/>
  <c r="H6" i="3"/>
  <c r="G6" i="3"/>
  <c r="H5" i="3"/>
  <c r="G5" i="3"/>
  <c r="H4" i="3"/>
  <c r="G4" i="3"/>
  <c r="J2" i="3"/>
</calcChain>
</file>

<file path=xl/comments1.xml><?xml version="1.0" encoding="utf-8"?>
<comments xmlns="http://schemas.openxmlformats.org/spreadsheetml/2006/main">
  <authors>
    <author>Кутельникова Елена Викторовна</author>
  </authors>
  <commentList>
    <comment ref="B4" authorId="0">
      <text>
        <r>
          <rPr>
            <b/>
            <sz val="9"/>
            <color indexed="81"/>
            <rFont val="Tahoma"/>
            <family val="2"/>
            <charset val="204"/>
          </rPr>
          <t>Кутельникова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<sst xmlns="http://schemas.openxmlformats.org/spreadsheetml/2006/main" count="115" uniqueCount="70">
  <si>
    <t>Перчатки диэлектрические</t>
  </si>
  <si>
    <t>Электропаяльник ЭПСН-100/220В</t>
  </si>
  <si>
    <t>50009511</t>
  </si>
  <si>
    <t>Индикатор ИНО-500 напряжения-отвертк</t>
  </si>
  <si>
    <t>Электропаяльник ЭПСИ-40/220В</t>
  </si>
  <si>
    <t>Боты диэлектрические</t>
  </si>
  <si>
    <t>Индикатор напряж.ПИН90-2М</t>
  </si>
  <si>
    <t>Электропаяльник ЭПСН-65/220В</t>
  </si>
  <si>
    <t>51002140</t>
  </si>
  <si>
    <t>СПИСОК</t>
  </si>
  <si>
    <t>CИЗ, находящихся на участке связи № 5</t>
  </si>
  <si>
    <t>№ п/п</t>
  </si>
  <si>
    <t>Наименование СИЗ</t>
  </si>
  <si>
    <t>Поряд. № СИЗ</t>
  </si>
  <si>
    <t>Место нахождения</t>
  </si>
  <si>
    <t>Инв. №</t>
  </si>
  <si>
    <t>Дата последней годовой проверки</t>
  </si>
  <si>
    <t>Дата следующей годовой проверки</t>
  </si>
  <si>
    <t>Дата отправки на испытание</t>
  </si>
  <si>
    <t>Дата периодического осмотра</t>
  </si>
  <si>
    <t>Дата следующего квартального осмотра</t>
  </si>
  <si>
    <t xml:space="preserve">Испытание </t>
  </si>
  <si>
    <t>Выпрямительная</t>
  </si>
  <si>
    <t>Испытание 1 раз в 6 месяцев, осмотр 1 раз в 3 месяца</t>
  </si>
  <si>
    <t>АТС</t>
  </si>
  <si>
    <t>ВБ</t>
  </si>
  <si>
    <t>Испытание 1 раз в 3 года, осмотр 1 раз в 6 месяца</t>
  </si>
  <si>
    <t>350010000715</t>
  </si>
  <si>
    <t>350010000716</t>
  </si>
  <si>
    <t>Склад</t>
  </si>
  <si>
    <t>Испытание 1 раз в год осмотр 1 раз в 3 месяца</t>
  </si>
  <si>
    <t>Пассатижи</t>
  </si>
  <si>
    <t>1-1</t>
  </si>
  <si>
    <t>Испытание 1 раз в год, осмотр 1 раз в 3 месяца</t>
  </si>
  <si>
    <t>Круглогубцы</t>
  </si>
  <si>
    <t>1-2</t>
  </si>
  <si>
    <t>Бокорезы</t>
  </si>
  <si>
    <t>1-3</t>
  </si>
  <si>
    <t>Отвертка</t>
  </si>
  <si>
    <t>1-4</t>
  </si>
  <si>
    <t>1-5</t>
  </si>
  <si>
    <t>1-6</t>
  </si>
  <si>
    <t xml:space="preserve">Ковер диэлектрический  </t>
  </si>
  <si>
    <t>1-7</t>
  </si>
  <si>
    <t>ЛАЗ</t>
  </si>
  <si>
    <t>Осмотр 1 раз в 6 месяца</t>
  </si>
  <si>
    <t>8-9</t>
  </si>
  <si>
    <t>10-14</t>
  </si>
  <si>
    <t>Лестница-стремянка</t>
  </si>
  <si>
    <t>Испытание 1 раз в год</t>
  </si>
  <si>
    <t>Испытание 1 раз в полгода</t>
  </si>
  <si>
    <t>Машина шлифовальная  МА 2001</t>
  </si>
  <si>
    <t>350000043351</t>
  </si>
  <si>
    <t>Машина электрическая перфорационная МЭП-500 ЭРУ</t>
  </si>
  <si>
    <t>350000043521</t>
  </si>
  <si>
    <t>СПИСОК СИЗ</t>
  </si>
  <si>
    <t xml:space="preserve"> для периодического  осмотра</t>
  </si>
  <si>
    <t>Январь</t>
  </si>
  <si>
    <t>Здравствуйте! Помогите сделать своеобразный календарь-напоминание для периодического осмотра СИЗ! Что как бы нужно. Я заполняю таблицу на первом листе, а в календаре в январе появляются все мои перчатки, боты, индикаторы, которые мне надо отправить на испытание, либо осмотреть с периодичностью. В таблице я сделала соответствующие изменения, напоминалка пропала, а если не сделана, висит до следующего месяца..... как бы так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</si>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</sst>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33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50">
    <xf numFmtId="0" fontId="18" fillId="0" borderId="0" xfId="0" applyFont="1"/>
    <xf numFmtId="0" fontId="21" fillId="0" borderId="0" xfId="42" applyFont="1" applyAlignment="1">
      <alignment horizontal="center" vertical="center" wrapText="1"/>
    </xf>
    <xf numFmtId="14" fontId="20" fillId="0" borderId="0" xfId="42" applyNumberFormat="1" applyFont="1" applyBorder="1" applyAlignment="1">
      <alignment horizontal="center" vertical="center"/>
    </xf>
    <xf numFmtId="0" fontId="22" fillId="33" borderId="10" xfId="42" applyFont="1" applyFill="1" applyBorder="1" applyAlignment="1">
      <alignment horizontal="center" vertical="center" wrapText="1"/>
    </xf>
    <xf numFmtId="0" fontId="22" fillId="34" borderId="10" xfId="42" applyFont="1" applyFill="1" applyBorder="1" applyAlignment="1">
      <alignment horizontal="center" vertical="center" wrapText="1"/>
    </xf>
    <xf numFmtId="0" fontId="23" fillId="0" borderId="10" xfId="42" applyFont="1" applyBorder="1" applyAlignment="1">
      <alignment horizontal="center" vertical="center" wrapText="1"/>
    </xf>
    <xf numFmtId="0" fontId="23" fillId="0" borderId="10" xfId="42" applyFont="1" applyBorder="1" applyAlignment="1">
      <alignment horizontal="left" vertical="center" wrapText="1"/>
    </xf>
    <xf numFmtId="0" fontId="23" fillId="0" borderId="10" xfId="42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14" fontId="22" fillId="0" borderId="10" xfId="42" applyNumberFormat="1" applyFont="1" applyBorder="1" applyAlignment="1">
      <alignment horizontal="center" vertical="center" wrapText="1"/>
    </xf>
    <xf numFmtId="14" fontId="22" fillId="35" borderId="10" xfId="42" applyNumberFormat="1" applyFont="1" applyFill="1" applyBorder="1" applyAlignment="1">
      <alignment horizontal="center" vertical="center" wrapText="1"/>
    </xf>
    <xf numFmtId="14" fontId="23" fillId="0" borderId="10" xfId="42" applyNumberFormat="1" applyFont="1" applyFill="1" applyBorder="1" applyAlignment="1">
      <alignment horizontal="center" vertical="center" wrapText="1"/>
    </xf>
    <xf numFmtId="14" fontId="22" fillId="35" borderId="12" xfId="42" applyNumberFormat="1" applyFont="1" applyFill="1" applyBorder="1" applyAlignment="1">
      <alignment horizontal="center" vertical="center" wrapText="1"/>
    </xf>
    <xf numFmtId="0" fontId="23" fillId="36" borderId="10" xfId="42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center"/>
    </xf>
    <xf numFmtId="0" fontId="23" fillId="0" borderId="10" xfId="42" applyFont="1" applyFill="1" applyBorder="1" applyAlignment="1">
      <alignment horizontal="left" vertical="center" wrapText="1"/>
    </xf>
    <xf numFmtId="49" fontId="25" fillId="0" borderId="10" xfId="0" applyNumberFormat="1" applyFont="1" applyFill="1" applyBorder="1" applyAlignment="1">
      <alignment horizontal="center" vertical="center"/>
    </xf>
    <xf numFmtId="0" fontId="23" fillId="0" borderId="10" xfId="0" applyFont="1" applyBorder="1" applyAlignment="1">
      <alignment horizontal="left" vertical="center"/>
    </xf>
    <xf numFmtId="14" fontId="23" fillId="35" borderId="12" xfId="42" applyNumberFormat="1" applyFont="1" applyFill="1" applyBorder="1" applyAlignment="1">
      <alignment horizontal="center" vertical="center" wrapText="1"/>
    </xf>
    <xf numFmtId="0" fontId="23" fillId="36" borderId="10" xfId="42" applyFont="1" applyFill="1" applyBorder="1" applyAlignment="1">
      <alignment horizontal="center" vertical="center" wrapText="1"/>
    </xf>
    <xf numFmtId="14" fontId="22" fillId="0" borderId="10" xfId="42" applyNumberFormat="1" applyFont="1" applyFill="1" applyBorder="1" applyAlignment="1">
      <alignment horizontal="center" vertical="center" wrapText="1"/>
    </xf>
    <xf numFmtId="14" fontId="22" fillId="0" borderId="12" xfId="42" applyNumberFormat="1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left"/>
    </xf>
    <xf numFmtId="49" fontId="23" fillId="0" borderId="10" xfId="42" applyNumberFormat="1" applyFont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/>
    </xf>
    <xf numFmtId="49" fontId="23" fillId="0" borderId="10" xfId="42" applyNumberFormat="1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 applyProtection="1">
      <alignment horizontal="left"/>
      <protection locked="0"/>
    </xf>
    <xf numFmtId="49" fontId="23" fillId="0" borderId="10" xfId="0" applyNumberFormat="1" applyFont="1" applyFill="1" applyBorder="1" applyAlignment="1" applyProtection="1">
      <alignment horizontal="center"/>
      <protection locked="0"/>
    </xf>
    <xf numFmtId="49" fontId="25" fillId="0" borderId="10" xfId="0" applyNumberFormat="1" applyFont="1" applyFill="1" applyBorder="1" applyAlignment="1">
      <alignment horizontal="left" wrapText="1"/>
    </xf>
    <xf numFmtId="0" fontId="0" fillId="0" borderId="0" xfId="0"/>
    <xf numFmtId="0" fontId="22" fillId="37" borderId="10" xfId="42" applyFont="1" applyFill="1" applyBorder="1" applyAlignment="1">
      <alignment horizontal="center" vertical="center" wrapText="1"/>
    </xf>
    <xf numFmtId="0" fontId="22" fillId="38" borderId="10" xfId="42" applyFont="1" applyFill="1" applyBorder="1" applyAlignment="1">
      <alignment horizontal="center" vertical="center" wrapText="1"/>
    </xf>
    <xf numFmtId="14" fontId="22" fillId="38" borderId="10" xfId="42" applyNumberFormat="1" applyFont="1" applyFill="1" applyBorder="1" applyAlignment="1">
      <alignment horizontal="center" vertical="center" wrapText="1"/>
    </xf>
    <xf numFmtId="14" fontId="23" fillId="38" borderId="10" xfId="42" applyNumberFormat="1" applyFont="1" applyFill="1" applyBorder="1" applyAlignment="1">
      <alignment horizontal="center" vertical="center" wrapText="1"/>
    </xf>
    <xf numFmtId="0" fontId="24" fillId="0" borderId="13" xfId="42" applyFont="1" applyBorder="1" applyAlignment="1">
      <alignment horizontal="center" vertical="center" wrapText="1"/>
    </xf>
    <xf numFmtId="0" fontId="24" fillId="0" borderId="14" xfId="42" applyFont="1" applyBorder="1" applyAlignment="1">
      <alignment horizontal="center" vertical="center" wrapText="1"/>
    </xf>
    <xf numFmtId="0" fontId="24" fillId="0" borderId="15" xfId="42" applyFont="1" applyBorder="1" applyAlignment="1">
      <alignment horizontal="center" vertical="center" wrapText="1"/>
    </xf>
    <xf numFmtId="0" fontId="20" fillId="0" borderId="0" xfId="42" applyFont="1" applyAlignment="1">
      <alignment horizontal="center" vertical="center"/>
    </xf>
    <xf numFmtId="0" fontId="20" fillId="0" borderId="11" xfId="42" applyFont="1" applyBorder="1" applyAlignment="1">
      <alignment horizontal="center" vertical="center"/>
    </xf>
    <xf numFmtId="0" fontId="24" fillId="0" borderId="16" xfId="42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Font="1"/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_Огнетушители по номерам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7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9966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9966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8"/>
  <sheetViews>
    <sheetView workbookViewId="0">
      <selection activeCell="B23" sqref="B23"/>
    </sheetView>
  </sheetViews>
  <sheetFormatPr defaultRowHeight="12.75" x14ac:dyDescent="0.2"/>
  <cols>
    <col min="2" max="2" width="31" customWidth="1"/>
    <col min="4" max="4" width="8.85546875" bestFit="1" customWidth="1"/>
    <col min="5" max="5" width="14.85546875" bestFit="1" customWidth="1"/>
    <col min="6" max="7" width="11.28515625" bestFit="1" customWidth="1"/>
    <col min="8" max="8" width="12.42578125" bestFit="1" customWidth="1"/>
    <col min="9" max="9" width="11.28515625" bestFit="1" customWidth="1"/>
    <col min="10" max="10" width="14.28515625" bestFit="1" customWidth="1"/>
  </cols>
  <sheetData>
    <row r="1" spans="1:11" ht="18.75" x14ac:dyDescent="0.2">
      <c r="A1" s="37" t="s">
        <v>9</v>
      </c>
      <c r="B1" s="37"/>
      <c r="C1" s="37"/>
      <c r="D1" s="37"/>
      <c r="E1" s="37"/>
      <c r="F1" s="37"/>
      <c r="G1" s="37"/>
      <c r="H1" s="37"/>
      <c r="I1" s="37"/>
      <c r="J1" s="1"/>
      <c r="K1" s="1"/>
    </row>
    <row r="2" spans="1:11" ht="18.75" x14ac:dyDescent="0.2">
      <c r="A2" s="38" t="s">
        <v>10</v>
      </c>
      <c r="B2" s="38"/>
      <c r="C2" s="38"/>
      <c r="D2" s="38"/>
      <c r="E2" s="38"/>
      <c r="F2" s="38"/>
      <c r="G2" s="38"/>
      <c r="H2" s="38"/>
      <c r="I2" s="38"/>
      <c r="J2" s="2">
        <f ca="1">TODAY()</f>
        <v>43832</v>
      </c>
      <c r="K2" s="1"/>
    </row>
    <row r="3" spans="1:11" ht="66.75" customHeight="1" x14ac:dyDescent="0.2">
      <c r="A3" s="3" t="s">
        <v>11</v>
      </c>
      <c r="B3" s="3" t="s">
        <v>12</v>
      </c>
      <c r="C3" s="3" t="s">
        <v>13</v>
      </c>
      <c r="D3" s="3" t="s">
        <v>14</v>
      </c>
      <c r="E3" s="3" t="s">
        <v>15</v>
      </c>
      <c r="F3" s="3" t="s">
        <v>16</v>
      </c>
      <c r="G3" s="3" t="s">
        <v>17</v>
      </c>
      <c r="H3" s="4" t="s">
        <v>18</v>
      </c>
      <c r="I3" s="3" t="s">
        <v>19</v>
      </c>
      <c r="J3" s="3" t="s">
        <v>20</v>
      </c>
      <c r="K3" s="3" t="s">
        <v>21</v>
      </c>
    </row>
    <row r="4" spans="1:11" ht="20.100000000000001" customHeight="1" x14ac:dyDescent="0.2">
      <c r="A4" s="5">
        <v>1</v>
      </c>
      <c r="B4" s="6" t="s">
        <v>0</v>
      </c>
      <c r="C4" s="7">
        <v>4</v>
      </c>
      <c r="D4" s="7" t="s">
        <v>22</v>
      </c>
      <c r="E4" s="8">
        <v>50000719</v>
      </c>
      <c r="F4" s="9">
        <v>43696</v>
      </c>
      <c r="G4" s="10">
        <f>IF(EDATE(F4,6)&gt;91,EDATE(F4,6),-50)</f>
        <v>43880</v>
      </c>
      <c r="H4" s="10">
        <f>IF(EDATE(F4,4)&gt;91,EDATE(F4,4),-50)</f>
        <v>43818</v>
      </c>
      <c r="I4" s="11">
        <v>43740</v>
      </c>
      <c r="J4" s="12"/>
      <c r="K4" s="34" t="s">
        <v>23</v>
      </c>
    </row>
    <row r="5" spans="1:11" ht="20.100000000000001" customHeight="1" x14ac:dyDescent="0.2">
      <c r="A5" s="5">
        <v>2</v>
      </c>
      <c r="B5" s="6" t="s">
        <v>0</v>
      </c>
      <c r="C5" s="7">
        <v>31</v>
      </c>
      <c r="D5" s="7" t="s">
        <v>24</v>
      </c>
      <c r="E5" s="8">
        <v>50000719</v>
      </c>
      <c r="F5" s="9">
        <v>43696</v>
      </c>
      <c r="G5" s="10">
        <f>IF(EDATE(F5,6)&gt;91,EDATE(F5,6),-50)</f>
        <v>43880</v>
      </c>
      <c r="H5" s="10">
        <f>IF(EDATE(F5,4)&gt;91,EDATE(F5,4),-50)</f>
        <v>43818</v>
      </c>
      <c r="I5" s="11">
        <v>43740</v>
      </c>
      <c r="J5" s="12"/>
      <c r="K5" s="35"/>
    </row>
    <row r="6" spans="1:11" ht="20.100000000000001" customHeight="1" x14ac:dyDescent="0.2">
      <c r="A6" s="5">
        <v>3</v>
      </c>
      <c r="B6" s="6" t="s">
        <v>0</v>
      </c>
      <c r="C6" s="7">
        <v>5</v>
      </c>
      <c r="D6" s="7" t="s">
        <v>25</v>
      </c>
      <c r="E6" s="8">
        <v>50000719</v>
      </c>
      <c r="F6" s="9">
        <v>43696</v>
      </c>
      <c r="G6" s="10">
        <f>IF(EDATE(F6,6)&gt;91,EDATE(F6,6),-50)</f>
        <v>43880</v>
      </c>
      <c r="H6" s="10">
        <f>IF(EDATE(F6,4)&gt;91,EDATE(F6,4),-50)</f>
        <v>43818</v>
      </c>
      <c r="I6" s="11">
        <v>43740</v>
      </c>
      <c r="J6" s="12"/>
      <c r="K6" s="36"/>
    </row>
    <row r="7" spans="1:11" ht="20.100000000000001" customHeight="1" x14ac:dyDescent="0.2">
      <c r="A7" s="5">
        <v>4</v>
      </c>
      <c r="B7" s="13" t="s">
        <v>5</v>
      </c>
      <c r="C7" s="7">
        <v>9</v>
      </c>
      <c r="D7" s="7"/>
      <c r="E7" s="14">
        <v>50098391</v>
      </c>
      <c r="F7" s="9">
        <v>43794</v>
      </c>
      <c r="G7" s="10">
        <f>IF(EDATE(F7,36)&gt;91,EDATE(F7,36),-50)</f>
        <v>44890</v>
      </c>
      <c r="H7" s="10">
        <f>IF(EDATE(F7,34)&gt;91,EDATE(F7,34),-50)</f>
        <v>44829</v>
      </c>
      <c r="I7" s="11">
        <v>43591</v>
      </c>
      <c r="J7" s="12">
        <f>IF(EDATE(I7,6)&gt;3,EDATE(I7,6),-3)</f>
        <v>43775</v>
      </c>
      <c r="K7" s="39" t="s">
        <v>26</v>
      </c>
    </row>
    <row r="8" spans="1:11" ht="20.100000000000001" customHeight="1" x14ac:dyDescent="0.2">
      <c r="A8" s="5">
        <v>5</v>
      </c>
      <c r="B8" s="15" t="s">
        <v>5</v>
      </c>
      <c r="C8" s="7">
        <v>11</v>
      </c>
      <c r="D8" s="7"/>
      <c r="E8" s="16" t="s">
        <v>27</v>
      </c>
      <c r="F8" s="9">
        <v>43515</v>
      </c>
      <c r="G8" s="10">
        <f>IF(EDATE(F8,36)&gt;91,EDATE(F8,36),-50)</f>
        <v>44611</v>
      </c>
      <c r="H8" s="10">
        <f>IF(EDATE(F8,34)&gt;91,EDATE(F8,34),-50)</f>
        <v>44549</v>
      </c>
      <c r="I8" s="11">
        <v>43591</v>
      </c>
      <c r="J8" s="12">
        <f>IF(EDATE(I8,6)&gt;3,EDATE(I8,6),-3)</f>
        <v>43775</v>
      </c>
      <c r="K8" s="35"/>
    </row>
    <row r="9" spans="1:11" ht="20.100000000000001" customHeight="1" x14ac:dyDescent="0.2">
      <c r="A9" s="5">
        <v>6</v>
      </c>
      <c r="B9" s="15" t="s">
        <v>5</v>
      </c>
      <c r="C9" s="7">
        <v>12</v>
      </c>
      <c r="D9" s="7"/>
      <c r="E9" s="16" t="s">
        <v>28</v>
      </c>
      <c r="F9" s="9">
        <v>42804</v>
      </c>
      <c r="G9" s="10">
        <f>IF(EDATE(F9,36)&gt;91,EDATE(F9,36),-50)</f>
        <v>43900</v>
      </c>
      <c r="H9" s="10">
        <f>IF(EDATE(F9,34)&gt;91,EDATE(F9,34),-50)</f>
        <v>43840</v>
      </c>
      <c r="I9" s="11">
        <v>43740</v>
      </c>
      <c r="J9" s="12">
        <f>IF(EDATE(I9,6)&gt;3,EDATE(I9,6),-3)</f>
        <v>43923</v>
      </c>
      <c r="K9" s="36"/>
    </row>
    <row r="10" spans="1:11" ht="20.100000000000001" customHeight="1" x14ac:dyDescent="0.2">
      <c r="A10" s="5">
        <v>7</v>
      </c>
      <c r="B10" s="17" t="s">
        <v>3</v>
      </c>
      <c r="C10" s="7">
        <v>1</v>
      </c>
      <c r="D10" s="7" t="s">
        <v>29</v>
      </c>
      <c r="E10" s="8">
        <v>50018237</v>
      </c>
      <c r="F10" s="9"/>
      <c r="G10" s="10"/>
      <c r="H10" s="10"/>
      <c r="I10" s="11"/>
      <c r="J10" s="18"/>
      <c r="K10" s="34" t="s">
        <v>30</v>
      </c>
    </row>
    <row r="11" spans="1:11" ht="20.100000000000001" customHeight="1" x14ac:dyDescent="0.2">
      <c r="A11" s="5">
        <v>8</v>
      </c>
      <c r="B11" s="17" t="s">
        <v>3</v>
      </c>
      <c r="C11" s="19">
        <v>3</v>
      </c>
      <c r="D11" s="7" t="s">
        <v>29</v>
      </c>
      <c r="E11" s="8">
        <v>50018237</v>
      </c>
      <c r="F11" s="9"/>
      <c r="G11" s="10"/>
      <c r="H11" s="10"/>
      <c r="I11" s="11"/>
      <c r="J11" s="18"/>
      <c r="K11" s="35"/>
    </row>
    <row r="12" spans="1:11" ht="20.100000000000001" customHeight="1" x14ac:dyDescent="0.2">
      <c r="A12" s="5">
        <v>9</v>
      </c>
      <c r="B12" s="17" t="s">
        <v>3</v>
      </c>
      <c r="C12" s="7">
        <v>11</v>
      </c>
      <c r="D12" s="7" t="s">
        <v>29</v>
      </c>
      <c r="E12" s="8">
        <v>50018237</v>
      </c>
      <c r="F12" s="9"/>
      <c r="G12" s="10"/>
      <c r="H12" s="10"/>
      <c r="I12" s="11"/>
      <c r="J12" s="18"/>
      <c r="K12" s="35"/>
    </row>
    <row r="13" spans="1:11" ht="20.100000000000001" customHeight="1" x14ac:dyDescent="0.2">
      <c r="A13" s="5">
        <v>10</v>
      </c>
      <c r="B13" s="17" t="s">
        <v>3</v>
      </c>
      <c r="C13" s="7">
        <v>2</v>
      </c>
      <c r="D13" s="7" t="s">
        <v>29</v>
      </c>
      <c r="E13" s="8">
        <v>50018237</v>
      </c>
      <c r="F13" s="9"/>
      <c r="G13" s="10"/>
      <c r="H13" s="10"/>
      <c r="I13" s="11"/>
      <c r="J13" s="18"/>
      <c r="K13" s="35"/>
    </row>
    <row r="14" spans="1:11" ht="20.100000000000001" customHeight="1" x14ac:dyDescent="0.2">
      <c r="A14" s="5">
        <v>11</v>
      </c>
      <c r="B14" s="17" t="s">
        <v>3</v>
      </c>
      <c r="C14" s="7">
        <v>4</v>
      </c>
      <c r="D14" s="7" t="s">
        <v>29</v>
      </c>
      <c r="E14" s="8">
        <v>50018237</v>
      </c>
      <c r="F14" s="9"/>
      <c r="G14" s="10"/>
      <c r="H14" s="10"/>
      <c r="I14" s="11"/>
      <c r="J14" s="18"/>
      <c r="K14" s="35"/>
    </row>
    <row r="15" spans="1:11" ht="20.100000000000001" customHeight="1" x14ac:dyDescent="0.2">
      <c r="A15" s="5">
        <v>12</v>
      </c>
      <c r="B15" s="17" t="s">
        <v>6</v>
      </c>
      <c r="C15" s="7">
        <v>7</v>
      </c>
      <c r="D15" s="7" t="s">
        <v>22</v>
      </c>
      <c r="E15" s="14">
        <v>50120421</v>
      </c>
      <c r="F15" s="20">
        <v>43495</v>
      </c>
      <c r="G15" s="20">
        <f>IF(EDATE(F15,12)&gt;91,EDATE(F15,12),-50)</f>
        <v>43860</v>
      </c>
      <c r="H15" s="20">
        <f>IF(EDATE(F15,10)&gt;91,EDATE(F15,10),-50)</f>
        <v>43799</v>
      </c>
      <c r="I15" s="11">
        <v>43740</v>
      </c>
      <c r="J15" s="21">
        <f>IF(EDATE(I15,3)&gt;3,EDATE(I15,3),-3)</f>
        <v>43832</v>
      </c>
      <c r="K15" s="35"/>
    </row>
    <row r="16" spans="1:11" ht="20.100000000000001" customHeight="1" x14ac:dyDescent="0.25">
      <c r="A16" s="5">
        <v>13</v>
      </c>
      <c r="B16" s="22" t="s">
        <v>31</v>
      </c>
      <c r="C16" s="23" t="s">
        <v>32</v>
      </c>
      <c r="D16" s="23"/>
      <c r="E16" s="24"/>
      <c r="F16" s="9">
        <v>43515</v>
      </c>
      <c r="G16" s="10">
        <f>IF(EDATE(F16,12)&gt;91,EDATE(F16,12),-50)</f>
        <v>43880</v>
      </c>
      <c r="H16" s="10">
        <f>IF(EDATE(F16,11)&gt;91,EDATE(F16,11),-50)</f>
        <v>43849</v>
      </c>
      <c r="I16" s="11">
        <v>43501</v>
      </c>
      <c r="J16" s="12">
        <f t="shared" ref="J16:J24" si="0">IF(EDATE(I16,3)&gt;3,EDATE(I16,3),-3)</f>
        <v>43590</v>
      </c>
      <c r="K16" s="35" t="s">
        <v>33</v>
      </c>
    </row>
    <row r="17" spans="1:11" ht="20.100000000000001" customHeight="1" x14ac:dyDescent="0.25">
      <c r="A17" s="5">
        <v>14</v>
      </c>
      <c r="B17" s="22" t="s">
        <v>34</v>
      </c>
      <c r="C17" s="23" t="s">
        <v>35</v>
      </c>
      <c r="D17" s="23"/>
      <c r="E17" s="24"/>
      <c r="F17" s="9">
        <v>43515</v>
      </c>
      <c r="G17" s="10">
        <f>IF(EDATE(F17,12)&gt;91,EDATE(F17,12),-50)</f>
        <v>43880</v>
      </c>
      <c r="H17" s="10">
        <f>IF(EDATE(F17,11)&gt;91,EDATE(F17,11),-50)</f>
        <v>43849</v>
      </c>
      <c r="I17" s="11">
        <v>43501</v>
      </c>
      <c r="J17" s="12">
        <f t="shared" si="0"/>
        <v>43590</v>
      </c>
      <c r="K17" s="35"/>
    </row>
    <row r="18" spans="1:11" ht="20.100000000000001" customHeight="1" x14ac:dyDescent="0.25">
      <c r="A18" s="5">
        <v>15</v>
      </c>
      <c r="B18" s="22" t="s">
        <v>36</v>
      </c>
      <c r="C18" s="23" t="s">
        <v>37</v>
      </c>
      <c r="D18" s="23"/>
      <c r="E18" s="24"/>
      <c r="F18" s="9">
        <v>43515</v>
      </c>
      <c r="G18" s="10">
        <f>IF(EDATE(F18,12)&gt;91,EDATE(F18,12),-50)</f>
        <v>43880</v>
      </c>
      <c r="H18" s="10">
        <f>IF(EDATE(F18,11)&gt;91,EDATE(F18,11),-50)</f>
        <v>43849</v>
      </c>
      <c r="I18" s="11">
        <v>43501</v>
      </c>
      <c r="J18" s="12">
        <f t="shared" si="0"/>
        <v>43590</v>
      </c>
      <c r="K18" s="35"/>
    </row>
    <row r="19" spans="1:11" ht="20.100000000000001" customHeight="1" x14ac:dyDescent="0.25">
      <c r="A19" s="5">
        <v>16</v>
      </c>
      <c r="B19" s="22" t="s">
        <v>38</v>
      </c>
      <c r="C19" s="23" t="s">
        <v>32</v>
      </c>
      <c r="D19" s="23"/>
      <c r="E19" s="24"/>
      <c r="F19" s="9">
        <v>43515</v>
      </c>
      <c r="G19" s="10">
        <f t="shared" ref="G19:G24" si="1">IF(EDATE(F19,12)&gt;91,EDATE(F19,12),-50)</f>
        <v>43880</v>
      </c>
      <c r="H19" s="10">
        <f t="shared" ref="H19:H24" si="2">IF(EDATE(F19,11)&gt;91,EDATE(F19,11),-50)</f>
        <v>43849</v>
      </c>
      <c r="I19" s="11">
        <v>43500</v>
      </c>
      <c r="J19" s="12">
        <f t="shared" si="0"/>
        <v>43589</v>
      </c>
      <c r="K19" s="35"/>
    </row>
    <row r="20" spans="1:11" ht="20.100000000000001" customHeight="1" x14ac:dyDescent="0.25">
      <c r="A20" s="5">
        <v>17</v>
      </c>
      <c r="B20" s="22" t="s">
        <v>38</v>
      </c>
      <c r="C20" s="23" t="s">
        <v>35</v>
      </c>
      <c r="D20" s="23"/>
      <c r="E20" s="24"/>
      <c r="F20" s="9">
        <v>43515</v>
      </c>
      <c r="G20" s="10">
        <f t="shared" si="1"/>
        <v>43880</v>
      </c>
      <c r="H20" s="10">
        <f t="shared" si="2"/>
        <v>43849</v>
      </c>
      <c r="I20" s="11">
        <v>43500</v>
      </c>
      <c r="J20" s="12">
        <f t="shared" si="0"/>
        <v>43589</v>
      </c>
      <c r="K20" s="35"/>
    </row>
    <row r="21" spans="1:11" ht="20.100000000000001" customHeight="1" x14ac:dyDescent="0.25">
      <c r="A21" s="5">
        <v>18</v>
      </c>
      <c r="B21" s="22" t="s">
        <v>38</v>
      </c>
      <c r="C21" s="23" t="s">
        <v>37</v>
      </c>
      <c r="D21" s="23"/>
      <c r="E21" s="24"/>
      <c r="F21" s="9">
        <v>43515</v>
      </c>
      <c r="G21" s="10">
        <f t="shared" si="1"/>
        <v>43880</v>
      </c>
      <c r="H21" s="10">
        <f t="shared" si="2"/>
        <v>43849</v>
      </c>
      <c r="I21" s="11">
        <v>43500</v>
      </c>
      <c r="J21" s="12">
        <f t="shared" si="0"/>
        <v>43589</v>
      </c>
      <c r="K21" s="35"/>
    </row>
    <row r="22" spans="1:11" ht="20.100000000000001" customHeight="1" x14ac:dyDescent="0.25">
      <c r="A22" s="5">
        <v>19</v>
      </c>
      <c r="B22" s="22" t="s">
        <v>38</v>
      </c>
      <c r="C22" s="23" t="s">
        <v>39</v>
      </c>
      <c r="D22" s="23"/>
      <c r="E22" s="24"/>
      <c r="F22" s="9">
        <v>43515</v>
      </c>
      <c r="G22" s="10">
        <f t="shared" si="1"/>
        <v>43880</v>
      </c>
      <c r="H22" s="10">
        <f t="shared" si="2"/>
        <v>43849</v>
      </c>
      <c r="I22" s="11">
        <v>43500</v>
      </c>
      <c r="J22" s="12">
        <f t="shared" si="0"/>
        <v>43589</v>
      </c>
      <c r="K22" s="35"/>
    </row>
    <row r="23" spans="1:11" ht="20.100000000000001" customHeight="1" x14ac:dyDescent="0.25">
      <c r="A23" s="5">
        <v>20</v>
      </c>
      <c r="B23" s="22" t="s">
        <v>38</v>
      </c>
      <c r="C23" s="23" t="s">
        <v>40</v>
      </c>
      <c r="D23" s="23"/>
      <c r="E23" s="24"/>
      <c r="F23" s="9">
        <v>43515</v>
      </c>
      <c r="G23" s="10">
        <f t="shared" si="1"/>
        <v>43880</v>
      </c>
      <c r="H23" s="10">
        <f t="shared" si="2"/>
        <v>43849</v>
      </c>
      <c r="I23" s="11">
        <v>43500</v>
      </c>
      <c r="J23" s="12">
        <f t="shared" si="0"/>
        <v>43589</v>
      </c>
      <c r="K23" s="35"/>
    </row>
    <row r="24" spans="1:11" ht="20.100000000000001" customHeight="1" x14ac:dyDescent="0.25">
      <c r="A24" s="5">
        <v>21</v>
      </c>
      <c r="B24" s="22" t="s">
        <v>38</v>
      </c>
      <c r="C24" s="23" t="s">
        <v>41</v>
      </c>
      <c r="D24" s="23"/>
      <c r="E24" s="24"/>
      <c r="F24" s="9">
        <v>43515</v>
      </c>
      <c r="G24" s="10">
        <f t="shared" si="1"/>
        <v>43880</v>
      </c>
      <c r="H24" s="10">
        <f t="shared" si="2"/>
        <v>43849</v>
      </c>
      <c r="I24" s="11">
        <v>43500</v>
      </c>
      <c r="J24" s="12">
        <f t="shared" si="0"/>
        <v>43589</v>
      </c>
      <c r="K24" s="35"/>
    </row>
    <row r="25" spans="1:11" ht="20.100000000000001" customHeight="1" x14ac:dyDescent="0.2">
      <c r="A25" s="5">
        <v>22</v>
      </c>
      <c r="B25" s="17" t="s">
        <v>42</v>
      </c>
      <c r="C25" s="25" t="s">
        <v>43</v>
      </c>
      <c r="D25" s="25" t="s">
        <v>44</v>
      </c>
      <c r="E25" s="8"/>
      <c r="F25" s="9"/>
      <c r="G25" s="9"/>
      <c r="H25" s="9"/>
      <c r="I25" s="11">
        <v>43740</v>
      </c>
      <c r="J25" s="12">
        <f>IF(EDATE(I25,6)&gt;3,EDATE(I25,6),-3)</f>
        <v>43923</v>
      </c>
      <c r="K25" s="34" t="s">
        <v>45</v>
      </c>
    </row>
    <row r="26" spans="1:11" ht="20.100000000000001" customHeight="1" x14ac:dyDescent="0.2">
      <c r="A26" s="5">
        <v>23</v>
      </c>
      <c r="B26" s="17" t="s">
        <v>42</v>
      </c>
      <c r="C26" s="25" t="s">
        <v>46</v>
      </c>
      <c r="D26" s="25" t="s">
        <v>24</v>
      </c>
      <c r="E26" s="8"/>
      <c r="F26" s="9"/>
      <c r="G26" s="9"/>
      <c r="H26" s="9"/>
      <c r="I26" s="11">
        <v>43740</v>
      </c>
      <c r="J26" s="12">
        <f>IF(EDATE(I26,6)&gt;3,EDATE(I26,6),-3)</f>
        <v>43923</v>
      </c>
      <c r="K26" s="35"/>
    </row>
    <row r="27" spans="1:11" ht="20.100000000000001" customHeight="1" x14ac:dyDescent="0.2">
      <c r="A27" s="5">
        <v>24</v>
      </c>
      <c r="B27" s="17" t="s">
        <v>42</v>
      </c>
      <c r="C27" s="25" t="s">
        <v>47</v>
      </c>
      <c r="D27" s="25" t="s">
        <v>22</v>
      </c>
      <c r="E27" s="8"/>
      <c r="F27" s="9"/>
      <c r="G27" s="9"/>
      <c r="H27" s="9"/>
      <c r="I27" s="11">
        <v>43740</v>
      </c>
      <c r="J27" s="12">
        <f>IF(EDATE(I27,6)&gt;3,EDATE(I27,6),-3)</f>
        <v>43923</v>
      </c>
      <c r="K27" s="36"/>
    </row>
    <row r="28" spans="1:11" ht="20.100000000000001" customHeight="1" x14ac:dyDescent="0.25">
      <c r="A28" s="5">
        <v>25</v>
      </c>
      <c r="B28" s="26" t="s">
        <v>48</v>
      </c>
      <c r="C28" s="5">
        <v>1</v>
      </c>
      <c r="D28" s="5"/>
      <c r="E28" s="27"/>
      <c r="F28" s="9">
        <v>43131</v>
      </c>
      <c r="G28" s="10">
        <f>IF(EDATE(F28,12)&gt;91,EDATE(F28,12),-50)</f>
        <v>43496</v>
      </c>
      <c r="H28" s="10">
        <f>IF(EDATE(F28,11)&gt;91,EDATE(F28,11),-50)</f>
        <v>43465</v>
      </c>
      <c r="I28" s="11"/>
      <c r="J28" s="12"/>
      <c r="K28" s="34" t="s">
        <v>49</v>
      </c>
    </row>
    <row r="29" spans="1:11" ht="20.100000000000001" customHeight="1" x14ac:dyDescent="0.25">
      <c r="A29" s="5">
        <v>26</v>
      </c>
      <c r="B29" s="26" t="s">
        <v>48</v>
      </c>
      <c r="C29" s="5">
        <v>2</v>
      </c>
      <c r="D29" s="5"/>
      <c r="E29" s="27"/>
      <c r="F29" s="9">
        <v>43306</v>
      </c>
      <c r="G29" s="10">
        <f>IF(EDATE(F29,12)&gt;91,EDATE(F29,12),-50)</f>
        <v>43671</v>
      </c>
      <c r="H29" s="10">
        <f>IF(EDATE(F29,11)&gt;91,EDATE(F29,11),-50)</f>
        <v>43641</v>
      </c>
      <c r="I29" s="11"/>
      <c r="J29" s="12"/>
      <c r="K29" s="35"/>
    </row>
    <row r="30" spans="1:11" ht="20.100000000000001" customHeight="1" x14ac:dyDescent="0.25">
      <c r="A30" s="5">
        <v>27</v>
      </c>
      <c r="B30" s="26" t="s">
        <v>4</v>
      </c>
      <c r="C30" s="5">
        <v>1</v>
      </c>
      <c r="D30" s="5"/>
      <c r="E30" s="27">
        <v>50042393</v>
      </c>
      <c r="F30" s="9">
        <v>43697</v>
      </c>
      <c r="G30" s="10">
        <f>IF(EDATE(F30,6)&gt;91,EDATE(F30,6),-50)</f>
        <v>43881</v>
      </c>
      <c r="H30" s="10">
        <f>IF(EDATE(F30,5)&gt;91,EDATE(F30,5),-50)</f>
        <v>43850</v>
      </c>
      <c r="I30" s="11"/>
      <c r="J30" s="12"/>
      <c r="K30" s="35" t="s">
        <v>50</v>
      </c>
    </row>
    <row r="31" spans="1:11" ht="20.100000000000001" customHeight="1" x14ac:dyDescent="0.25">
      <c r="A31" s="5">
        <v>28</v>
      </c>
      <c r="B31" s="26" t="s">
        <v>4</v>
      </c>
      <c r="C31" s="5">
        <v>2</v>
      </c>
      <c r="D31" s="5"/>
      <c r="E31" s="27">
        <v>50042393</v>
      </c>
      <c r="F31" s="9">
        <v>43697</v>
      </c>
      <c r="G31" s="10">
        <f t="shared" ref="G31:G36" si="3">IF(EDATE(F31,6)&gt;91,EDATE(F31,6),-50)</f>
        <v>43881</v>
      </c>
      <c r="H31" s="10">
        <f t="shared" ref="H31:H36" si="4">IF(EDATE(F31,5)&gt;91,EDATE(F31,5),-50)</f>
        <v>43850</v>
      </c>
      <c r="I31" s="11"/>
      <c r="J31" s="12"/>
      <c r="K31" s="35"/>
    </row>
    <row r="32" spans="1:11" ht="20.100000000000001" customHeight="1" x14ac:dyDescent="0.25">
      <c r="A32" s="5">
        <v>29</v>
      </c>
      <c r="B32" s="26" t="s">
        <v>4</v>
      </c>
      <c r="C32" s="5">
        <v>3</v>
      </c>
      <c r="D32" s="5"/>
      <c r="E32" s="27">
        <v>50042393</v>
      </c>
      <c r="F32" s="9">
        <v>43697</v>
      </c>
      <c r="G32" s="10">
        <f t="shared" si="3"/>
        <v>43881</v>
      </c>
      <c r="H32" s="10">
        <f t="shared" si="4"/>
        <v>43850</v>
      </c>
      <c r="I32" s="11"/>
      <c r="J32" s="12"/>
      <c r="K32" s="35"/>
    </row>
    <row r="33" spans="1:11" ht="20.100000000000001" customHeight="1" x14ac:dyDescent="0.25">
      <c r="A33" s="5">
        <v>30</v>
      </c>
      <c r="B33" s="26" t="s">
        <v>4</v>
      </c>
      <c r="C33" s="5">
        <v>4</v>
      </c>
      <c r="D33" s="5"/>
      <c r="E33" s="27">
        <v>50042393</v>
      </c>
      <c r="F33" s="9">
        <v>43697</v>
      </c>
      <c r="G33" s="10">
        <f t="shared" si="3"/>
        <v>43881</v>
      </c>
      <c r="H33" s="10">
        <f t="shared" si="4"/>
        <v>43850</v>
      </c>
      <c r="I33" s="11"/>
      <c r="J33" s="12"/>
      <c r="K33" s="35"/>
    </row>
    <row r="34" spans="1:11" ht="20.100000000000001" customHeight="1" x14ac:dyDescent="0.25">
      <c r="A34" s="5">
        <v>31</v>
      </c>
      <c r="B34" s="26" t="s">
        <v>1</v>
      </c>
      <c r="C34" s="5">
        <v>5</v>
      </c>
      <c r="D34" s="5"/>
      <c r="E34" s="27" t="s">
        <v>2</v>
      </c>
      <c r="F34" s="9">
        <v>43697</v>
      </c>
      <c r="G34" s="10">
        <f t="shared" si="3"/>
        <v>43881</v>
      </c>
      <c r="H34" s="10">
        <f t="shared" si="4"/>
        <v>43850</v>
      </c>
      <c r="I34" s="11"/>
      <c r="J34" s="12"/>
      <c r="K34" s="35"/>
    </row>
    <row r="35" spans="1:11" ht="20.100000000000001" customHeight="1" x14ac:dyDescent="0.25">
      <c r="A35" s="5">
        <v>32</v>
      </c>
      <c r="B35" s="26" t="s">
        <v>1</v>
      </c>
      <c r="C35" s="5">
        <v>6</v>
      </c>
      <c r="D35" s="5"/>
      <c r="E35" s="27" t="s">
        <v>2</v>
      </c>
      <c r="F35" s="9">
        <v>43697</v>
      </c>
      <c r="G35" s="10">
        <f t="shared" si="3"/>
        <v>43881</v>
      </c>
      <c r="H35" s="10">
        <f t="shared" si="4"/>
        <v>43850</v>
      </c>
      <c r="I35" s="11"/>
      <c r="J35" s="12"/>
      <c r="K35" s="35"/>
    </row>
    <row r="36" spans="1:11" ht="20.100000000000001" customHeight="1" x14ac:dyDescent="0.25">
      <c r="A36" s="5">
        <v>33</v>
      </c>
      <c r="B36" s="26" t="s">
        <v>7</v>
      </c>
      <c r="C36" s="5">
        <v>7</v>
      </c>
      <c r="D36" s="5"/>
      <c r="E36" s="27" t="s">
        <v>8</v>
      </c>
      <c r="F36" s="9">
        <v>43697</v>
      </c>
      <c r="G36" s="10">
        <f t="shared" si="3"/>
        <v>43881</v>
      </c>
      <c r="H36" s="10">
        <f t="shared" si="4"/>
        <v>43850</v>
      </c>
      <c r="I36" s="11"/>
      <c r="J36" s="12"/>
      <c r="K36" s="36"/>
    </row>
    <row r="37" spans="1:11" ht="20.100000000000001" customHeight="1" x14ac:dyDescent="0.25">
      <c r="A37" s="5">
        <v>34</v>
      </c>
      <c r="B37" s="22" t="s">
        <v>51</v>
      </c>
      <c r="C37" s="5"/>
      <c r="D37" s="5"/>
      <c r="E37" s="24" t="s">
        <v>52</v>
      </c>
      <c r="F37" s="9">
        <v>43697</v>
      </c>
      <c r="G37" s="10">
        <f>IF(EDATE(F37,6)&gt;91,EDATE(F37,6),-50)</f>
        <v>43881</v>
      </c>
      <c r="H37" s="10">
        <f>IF(EDATE(F37,5)&gt;91,EDATE(F37,5),-50)</f>
        <v>43850</v>
      </c>
      <c r="I37" s="11"/>
      <c r="J37" s="12"/>
      <c r="K37" s="34" t="s">
        <v>50</v>
      </c>
    </row>
    <row r="38" spans="1:11" ht="20.100000000000001" customHeight="1" x14ac:dyDescent="0.25">
      <c r="A38" s="5">
        <v>35</v>
      </c>
      <c r="B38" s="28" t="s">
        <v>53</v>
      </c>
      <c r="C38" s="5"/>
      <c r="D38" s="5"/>
      <c r="E38" s="16" t="s">
        <v>54</v>
      </c>
      <c r="F38" s="9">
        <v>43697</v>
      </c>
      <c r="G38" s="10">
        <f>IF(EDATE(F38,6)&gt;91,EDATE(F38,6),-50)</f>
        <v>43881</v>
      </c>
      <c r="H38" s="10">
        <f>IF(EDATE(F38,5)&gt;91,EDATE(F38,5),-50)</f>
        <v>43850</v>
      </c>
      <c r="I38" s="11"/>
      <c r="J38" s="12"/>
      <c r="K38" s="36"/>
    </row>
  </sheetData>
  <mergeCells count="10">
    <mergeCell ref="K25:K27"/>
    <mergeCell ref="K28:K29"/>
    <mergeCell ref="K30:K36"/>
    <mergeCell ref="K37:K38"/>
    <mergeCell ref="A1:I1"/>
    <mergeCell ref="A2:I2"/>
    <mergeCell ref="K4:K6"/>
    <mergeCell ref="K7:K9"/>
    <mergeCell ref="K10:K15"/>
    <mergeCell ref="K16:K24"/>
  </mergeCells>
  <conditionalFormatting sqref="J7:J9 G18:H18 G10:H11 J28:J37 G5:H5 J5 J15 G15:H16">
    <cfRule type="cellIs" dxfId="26" priority="22" stopIfTrue="1" operator="lessThan">
      <formula>$J$2</formula>
    </cfRule>
  </conditionalFormatting>
  <conditionalFormatting sqref="G8:G9">
    <cfRule type="cellIs" dxfId="25" priority="21" stopIfTrue="1" operator="lessThan">
      <formula>$J$2</formula>
    </cfRule>
  </conditionalFormatting>
  <conditionalFormatting sqref="G7">
    <cfRule type="cellIs" dxfId="24" priority="20" stopIfTrue="1" operator="lessThan">
      <formula>$J$2</formula>
    </cfRule>
  </conditionalFormatting>
  <conditionalFormatting sqref="G3:H3">
    <cfRule type="cellIs" dxfId="23" priority="23" stopIfTrue="1" operator="lessThan">
      <formula>#REF!</formula>
    </cfRule>
  </conditionalFormatting>
  <conditionalFormatting sqref="J2:J3 K3">
    <cfRule type="cellIs" dxfId="22" priority="24" stopIfTrue="1" operator="lessThan">
      <formula>#REF!</formula>
    </cfRule>
  </conditionalFormatting>
  <conditionalFormatting sqref="G28:H29">
    <cfRule type="cellIs" dxfId="21" priority="19" stopIfTrue="1" operator="lessThan">
      <formula>$J$2</formula>
    </cfRule>
  </conditionalFormatting>
  <conditionalFormatting sqref="G37">
    <cfRule type="cellIs" dxfId="20" priority="18" stopIfTrue="1" operator="lessThan">
      <formula>$J$2</formula>
    </cfRule>
  </conditionalFormatting>
  <conditionalFormatting sqref="J25:J27">
    <cfRule type="cellIs" dxfId="19" priority="17" stopIfTrue="1" operator="lessThan">
      <formula>$J$2</formula>
    </cfRule>
  </conditionalFormatting>
  <conditionalFormatting sqref="G19:H24">
    <cfRule type="cellIs" dxfId="18" priority="16" stopIfTrue="1" operator="lessThan">
      <formula>$J$2</formula>
    </cfRule>
  </conditionalFormatting>
  <conditionalFormatting sqref="J19">
    <cfRule type="cellIs" dxfId="17" priority="13" stopIfTrue="1" operator="lessThan">
      <formula>$J$2</formula>
    </cfRule>
  </conditionalFormatting>
  <conditionalFormatting sqref="J16:J18">
    <cfRule type="cellIs" dxfId="16" priority="14" stopIfTrue="1" operator="lessThan">
      <formula>$J$2</formula>
    </cfRule>
  </conditionalFormatting>
  <conditionalFormatting sqref="G17:H17">
    <cfRule type="cellIs" dxfId="15" priority="15" stopIfTrue="1" operator="lessThan">
      <formula>$J$2</formula>
    </cfRule>
  </conditionalFormatting>
  <conditionalFormatting sqref="J20:J24">
    <cfRule type="cellIs" dxfId="14" priority="12" stopIfTrue="1" operator="lessThan">
      <formula>$J$2</formula>
    </cfRule>
  </conditionalFormatting>
  <conditionalFormatting sqref="J38">
    <cfRule type="cellIs" dxfId="13" priority="11" stopIfTrue="1" operator="lessThan">
      <formula>$J$2</formula>
    </cfRule>
  </conditionalFormatting>
  <conditionalFormatting sqref="G38">
    <cfRule type="cellIs" dxfId="12" priority="10" stopIfTrue="1" operator="lessThan">
      <formula>$J$2</formula>
    </cfRule>
  </conditionalFormatting>
  <conditionalFormatting sqref="H31:H36">
    <cfRule type="cellIs" dxfId="11" priority="5" stopIfTrue="1" operator="lessThan">
      <formula>$J$2</formula>
    </cfRule>
  </conditionalFormatting>
  <conditionalFormatting sqref="H37:H38">
    <cfRule type="cellIs" dxfId="10" priority="9" stopIfTrue="1" operator="lessThan">
      <formula>$J$2</formula>
    </cfRule>
  </conditionalFormatting>
  <conditionalFormatting sqref="G30">
    <cfRule type="cellIs" dxfId="9" priority="8" stopIfTrue="1" operator="lessThan">
      <formula>$J$2</formula>
    </cfRule>
  </conditionalFormatting>
  <conditionalFormatting sqref="H30">
    <cfRule type="cellIs" dxfId="8" priority="7" stopIfTrue="1" operator="lessThan">
      <formula>$J$2</formula>
    </cfRule>
  </conditionalFormatting>
  <conditionalFormatting sqref="G31:G36">
    <cfRule type="cellIs" dxfId="7" priority="6" stopIfTrue="1" operator="lessThan">
      <formula>$J$2</formula>
    </cfRule>
  </conditionalFormatting>
  <conditionalFormatting sqref="J4 G4:H4">
    <cfRule type="cellIs" dxfId="6" priority="4" stopIfTrue="1" operator="lessThan">
      <formula>$J$2</formula>
    </cfRule>
  </conditionalFormatting>
  <conditionalFormatting sqref="G6:H6 J6">
    <cfRule type="cellIs" dxfId="5" priority="3" stopIfTrue="1" operator="lessThan">
      <formula>$J$2</formula>
    </cfRule>
  </conditionalFormatting>
  <conditionalFormatting sqref="G12:H14">
    <cfRule type="cellIs" dxfId="4" priority="2" stopIfTrue="1" operator="lessThan">
      <formula>$J$2</formula>
    </cfRule>
  </conditionalFormatting>
  <conditionalFormatting sqref="H7:H9">
    <cfRule type="cellIs" dxfId="3" priority="1" stopIfTrue="1" operator="lessThan">
      <formula>$J$2</formula>
    </cfRule>
  </conditionalFormatting>
  <pageMargins left="0.75" right="0.75" top="1" bottom="1" header="0.5" footer="0.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H2" sqref="H2:J2"/>
    </sheetView>
  </sheetViews>
  <sheetFormatPr defaultRowHeight="12.75" x14ac:dyDescent="0.2"/>
  <cols>
    <col min="2" max="2" width="31.7109375" bestFit="1" customWidth="1"/>
    <col min="4" max="4" width="17.85546875" bestFit="1" customWidth="1"/>
    <col min="5" max="5" width="11.85546875" customWidth="1"/>
    <col min="6" max="6" width="13.28515625" customWidth="1"/>
    <col min="7" max="7" width="14.7109375" customWidth="1"/>
    <col min="8" max="8" width="13.42578125" customWidth="1"/>
    <col min="9" max="9" width="12.42578125" customWidth="1"/>
    <col min="10" max="10" width="18.28515625" customWidth="1"/>
  </cols>
  <sheetData>
    <row r="1" spans="1:11" ht="18.75" x14ac:dyDescent="0.2">
      <c r="A1" s="37" t="s">
        <v>55</v>
      </c>
      <c r="B1" s="37"/>
      <c r="C1" s="37"/>
      <c r="D1" s="37"/>
      <c r="E1" s="37"/>
      <c r="F1" s="37"/>
      <c r="G1" s="37"/>
      <c r="H1" s="37"/>
      <c r="I1" s="29"/>
      <c r="J1" s="29"/>
      <c r="K1" s="29"/>
    </row>
    <row r="2" spans="1:11" ht="18.75" x14ac:dyDescent="0.2">
      <c r="A2" s="38" t="s">
        <v>56</v>
      </c>
      <c r="B2" s="38"/>
      <c r="C2" s="38"/>
      <c r="D2" s="38"/>
      <c r="E2" s="38"/>
      <c r="F2" s="38"/>
      <c r="G2" s="38"/>
      <c r="H2" s="38" t="s">
        <v>57</v>
      </c>
      <c r="I2" s="38"/>
      <c r="J2" s="38"/>
      <c r="K2" s="29"/>
    </row>
    <row r="3" spans="1:11" ht="63" x14ac:dyDescent="0.2">
      <c r="A3" s="30" t="s">
        <v>11</v>
      </c>
      <c r="B3" s="30" t="s">
        <v>12</v>
      </c>
      <c r="C3" s="30" t="s">
        <v>13</v>
      </c>
      <c r="D3" s="30" t="s">
        <v>14</v>
      </c>
      <c r="E3" s="30" t="s">
        <v>15</v>
      </c>
      <c r="F3" s="30" t="s">
        <v>16</v>
      </c>
      <c r="G3" s="30" t="s">
        <v>17</v>
      </c>
      <c r="H3" s="31" t="s">
        <v>18</v>
      </c>
      <c r="I3" s="31" t="s">
        <v>19</v>
      </c>
      <c r="J3" s="31" t="s">
        <v>20</v>
      </c>
      <c r="K3" s="29"/>
    </row>
    <row r="4" spans="1:11" ht="20.100000000000001" customHeight="1" x14ac:dyDescent="0.2">
      <c r="A4" s="5">
        <v>12</v>
      </c>
      <c r="B4" s="17" t="s">
        <v>6</v>
      </c>
      <c r="C4" s="7">
        <v>7</v>
      </c>
      <c r="D4" s="7" t="s">
        <v>22</v>
      </c>
      <c r="E4" s="14">
        <v>50120421</v>
      </c>
      <c r="F4" s="20">
        <v>43495</v>
      </c>
      <c r="G4" s="20">
        <f>IF(EDATE(F4,12)&gt;91,EDATE(F4,12),-50)</f>
        <v>43860</v>
      </c>
      <c r="H4" s="32">
        <f>IF(EDATE(F4,10)&gt;91,EDATE(F4,10),-50)</f>
        <v>43799</v>
      </c>
      <c r="I4" s="33">
        <v>43740</v>
      </c>
      <c r="J4" s="32">
        <f>IF(EDATE(I4,3)&gt;3,EDATE(I4,3),-3)</f>
        <v>43832</v>
      </c>
      <c r="K4" s="29"/>
    </row>
    <row r="5" spans="1:11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x14ac:dyDescent="0.2">
      <c r="A6" s="29"/>
      <c r="B6" s="29"/>
      <c r="C6" s="29"/>
      <c r="D6" s="29"/>
      <c r="E6" s="29"/>
      <c r="F6" s="29"/>
      <c r="G6" s="29"/>
      <c r="H6" s="40" t="s">
        <v>58</v>
      </c>
      <c r="I6" s="41"/>
      <c r="J6" s="41"/>
      <c r="K6" s="42"/>
    </row>
    <row r="7" spans="1:11" x14ac:dyDescent="0.2">
      <c r="A7" s="29"/>
      <c r="B7" s="29"/>
      <c r="C7" s="29"/>
      <c r="D7" s="29"/>
      <c r="E7" s="29"/>
      <c r="F7" s="29"/>
      <c r="G7" s="29"/>
      <c r="H7" s="43"/>
      <c r="I7" s="44"/>
      <c r="J7" s="44"/>
      <c r="K7" s="45"/>
    </row>
    <row r="8" spans="1:11" x14ac:dyDescent="0.2">
      <c r="A8" s="29"/>
      <c r="B8" s="29"/>
      <c r="C8" s="29"/>
      <c r="D8" s="29"/>
      <c r="E8" s="29"/>
      <c r="F8" s="29"/>
      <c r="G8" s="29"/>
      <c r="H8" s="43"/>
      <c r="I8" s="44"/>
      <c r="J8" s="44"/>
      <c r="K8" s="45"/>
    </row>
    <row r="9" spans="1:11" x14ac:dyDescent="0.2">
      <c r="A9" s="29"/>
      <c r="B9" s="29"/>
      <c r="C9" s="29"/>
      <c r="D9" s="29"/>
      <c r="E9" s="29"/>
      <c r="F9" s="29"/>
      <c r="G9" s="29"/>
      <c r="H9" s="43"/>
      <c r="I9" s="44"/>
      <c r="J9" s="44"/>
      <c r="K9" s="45"/>
    </row>
    <row r="10" spans="1:11" x14ac:dyDescent="0.2">
      <c r="A10" s="29"/>
      <c r="B10" s="29"/>
      <c r="C10" s="29"/>
      <c r="D10" s="29"/>
      <c r="E10" s="29"/>
      <c r="F10" s="29"/>
      <c r="G10" s="29"/>
      <c r="H10" s="43"/>
      <c r="I10" s="44"/>
      <c r="J10" s="44"/>
      <c r="K10" s="45"/>
    </row>
    <row r="11" spans="1:11" x14ac:dyDescent="0.2">
      <c r="A11" s="29"/>
      <c r="B11" s="29"/>
      <c r="C11" s="29"/>
      <c r="D11" s="29"/>
      <c r="E11" s="29"/>
      <c r="F11" s="29"/>
      <c r="G11" s="29"/>
      <c r="H11" s="43"/>
      <c r="I11" s="44"/>
      <c r="J11" s="44"/>
      <c r="K11" s="45"/>
    </row>
    <row r="12" spans="1:11" ht="45.75" customHeight="1" x14ac:dyDescent="0.2">
      <c r="A12" s="29"/>
      <c r="B12" s="29"/>
      <c r="C12" s="29"/>
      <c r="D12" s="29"/>
      <c r="E12" s="29"/>
      <c r="F12" s="29"/>
      <c r="G12" s="29"/>
      <c r="H12" s="46"/>
      <c r="I12" s="47"/>
      <c r="J12" s="47"/>
      <c r="K12" s="48"/>
    </row>
    <row r="20" spans="2:2" x14ac:dyDescent="0.2">
      <c r="B20" s="49" t="s">
        <v>57</v>
      </c>
    </row>
    <row r="21" spans="2:2" x14ac:dyDescent="0.2">
      <c r="B21" s="49" t="s">
        <v>59</v>
      </c>
    </row>
    <row r="22" spans="2:2" x14ac:dyDescent="0.2">
      <c r="B22" s="49" t="s">
        <v>60</v>
      </c>
    </row>
    <row r="23" spans="2:2" x14ac:dyDescent="0.2">
      <c r="B23" s="49" t="s">
        <v>61</v>
      </c>
    </row>
    <row r="24" spans="2:2" x14ac:dyDescent="0.2">
      <c r="B24" s="49" t="s">
        <v>62</v>
      </c>
    </row>
    <row r="25" spans="2:2" x14ac:dyDescent="0.2">
      <c r="B25" s="49" t="s">
        <v>63</v>
      </c>
    </row>
    <row r="26" spans="2:2" x14ac:dyDescent="0.2">
      <c r="B26" s="49" t="s">
        <v>64</v>
      </c>
    </row>
    <row r="27" spans="2:2" x14ac:dyDescent="0.2">
      <c r="B27" s="49" t="s">
        <v>65</v>
      </c>
    </row>
    <row r="28" spans="2:2" x14ac:dyDescent="0.2">
      <c r="B28" s="49" t="s">
        <v>66</v>
      </c>
    </row>
    <row r="29" spans="2:2" x14ac:dyDescent="0.2">
      <c r="B29" s="49" t="s">
        <v>67</v>
      </c>
    </row>
    <row r="30" spans="2:2" x14ac:dyDescent="0.2">
      <c r="B30" s="49" t="s">
        <v>68</v>
      </c>
    </row>
    <row r="31" spans="2:2" x14ac:dyDescent="0.2">
      <c r="B31" s="49" t="s">
        <v>69</v>
      </c>
    </row>
  </sheetData>
  <mergeCells count="4">
    <mergeCell ref="A1:H1"/>
    <mergeCell ref="A2:G2"/>
    <mergeCell ref="H2:J2"/>
    <mergeCell ref="H6:K12"/>
  </mergeCells>
  <conditionalFormatting sqref="J4 G4:H4">
    <cfRule type="cellIs" dxfId="2" priority="1" stopIfTrue="1" operator="lessThan">
      <formula>$J$2</formula>
    </cfRule>
  </conditionalFormatting>
  <conditionalFormatting sqref="G3:H3">
    <cfRule type="cellIs" dxfId="1" priority="2" stopIfTrue="1" operator="lessThan">
      <formula>#REF!</formula>
    </cfRule>
  </conditionalFormatting>
  <conditionalFormatting sqref="J3">
    <cfRule type="cellIs" dxfId="0" priority="3" stopIfTrue="1" operator="lessThan">
      <formula>#REF!</formula>
    </cfRule>
  </conditionalFormatting>
  <dataValidations count="1">
    <dataValidation type="list" allowBlank="1" showInputMessage="1" showErrorMessage="1" sqref="H2:J2">
      <formula1>$B$20:$B$31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</vt:lpstr>
      <vt:lpstr>Календарь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Хмельницкий Богдан Николаевич</dc:creator>
  <cp:lastModifiedBy>LAZ-TECH</cp:lastModifiedBy>
  <dcterms:created xsi:type="dcterms:W3CDTF">2019-10-10T03:21:48Z</dcterms:created>
  <dcterms:modified xsi:type="dcterms:W3CDTF">2020-01-02T02:59:57Z</dcterms:modified>
</cp:coreProperties>
</file>