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Лист1!$P$11:$S$18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F6" i="1"/>
  <c r="I8" i="1"/>
  <c r="I7" i="1"/>
  <c r="C3" i="1" l="1"/>
  <c r="I2" i="1"/>
  <c r="F2" i="1"/>
  <c r="I1" i="1"/>
  <c r="P4" i="1"/>
  <c r="S7" i="1"/>
  <c r="P2" i="1"/>
  <c r="S2" i="1"/>
  <c r="S1" i="1"/>
  <c r="S8" i="1"/>
  <c r="M3" i="1"/>
  <c r="I3" i="1" l="1"/>
  <c r="I4" i="1"/>
  <c r="P6" i="1"/>
  <c r="S3" i="1" s="1"/>
  <c r="S4" i="1" l="1"/>
</calcChain>
</file>

<file path=xl/sharedStrings.xml><?xml version="1.0" encoding="utf-8"?>
<sst xmlns="http://schemas.openxmlformats.org/spreadsheetml/2006/main" count="107" uniqueCount="44">
  <si>
    <t>Выплаты клиента</t>
  </si>
  <si>
    <t>сумма</t>
  </si>
  <si>
    <t>Этавы выплат</t>
  </si>
  <si>
    <t>заезд-начало</t>
  </si>
  <si>
    <t>затирка-сдача</t>
  </si>
  <si>
    <t>Расходы по обьекту</t>
  </si>
  <si>
    <t>оплатил</t>
  </si>
  <si>
    <t>дата оплаты</t>
  </si>
  <si>
    <t>Наименование расходов</t>
  </si>
  <si>
    <t>Продукты</t>
  </si>
  <si>
    <t>Дима</t>
  </si>
  <si>
    <t>тепломушка-балон газа-пленка</t>
  </si>
  <si>
    <t>закупка расходиков</t>
  </si>
  <si>
    <t>Кирилл</t>
  </si>
  <si>
    <t>Заправка газа</t>
  </si>
  <si>
    <t>Пистолет под пену</t>
  </si>
  <si>
    <t>ФАС-ФУД</t>
  </si>
  <si>
    <t>еда для ребят</t>
  </si>
  <si>
    <t>Расходы для клиента</t>
  </si>
  <si>
    <t>Клей пена</t>
  </si>
  <si>
    <t>Наименование</t>
  </si>
  <si>
    <t>Выплаты Рабочим</t>
  </si>
  <si>
    <t>Выплаты мантажникам</t>
  </si>
  <si>
    <t>Саша</t>
  </si>
  <si>
    <t>Коля</t>
  </si>
  <si>
    <t>общий доход с обьекта</t>
  </si>
  <si>
    <t>общий расход с обьекта</t>
  </si>
  <si>
    <t>общий остаток</t>
  </si>
  <si>
    <t>Пленка</t>
  </si>
  <si>
    <t>цена за монтаж</t>
  </si>
  <si>
    <t>итого:</t>
  </si>
  <si>
    <r>
      <t>М</t>
    </r>
    <r>
      <rPr>
        <vertAlign val="superscript"/>
        <sz val="9"/>
        <color theme="1"/>
        <rFont val="Calibri"/>
        <family val="2"/>
        <charset val="204"/>
        <scheme val="minor"/>
      </rPr>
      <t>2</t>
    </r>
  </si>
  <si>
    <t>Фрайд</t>
  </si>
  <si>
    <t>Влад</t>
  </si>
  <si>
    <t>Распределение</t>
  </si>
  <si>
    <t>затраты сторон</t>
  </si>
  <si>
    <t>этап - мантаж</t>
  </si>
  <si>
    <t>Доставка (ЛЕСА)</t>
  </si>
  <si>
    <t>Данные заказчика</t>
  </si>
  <si>
    <t>Маркер для кафеля</t>
  </si>
  <si>
    <t>Теплопушка 17квт</t>
  </si>
  <si>
    <t xml:space="preserve">Дорога домой  </t>
  </si>
  <si>
    <t>Расходники</t>
  </si>
  <si>
    <t>прораб олег (доп расх.)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</si>
</sst>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\ &quot;₽&quot;_-;\-* #,##0\ &quot;₽&quot;_-;_-* &quot;-&quot;??\ &quot;₽&quot;_-;_-@_-"/>
    <numFmt numFmtId="165" formatCode="#,##0\ &quot;₽&quot;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charset val="204"/>
      <scheme val="minor"/>
    </font>
    <font>
      <b/>
      <sz val="14"/>
      <color theme="2" tint="-0.499984740745262"/>
      <name val="Calibri"/>
      <family val="2"/>
      <charset val="204"/>
      <scheme val="minor"/>
    </font>
    <font>
      <b/>
      <sz val="12"/>
      <color theme="2" tint="-0.499984740745262"/>
      <name val="Calibri"/>
      <family val="2"/>
      <charset val="204"/>
      <scheme val="minor"/>
    </font>
    <font>
      <b/>
      <sz val="14"/>
      <color theme="5"/>
      <name val="Calibri"/>
      <family val="2"/>
      <charset val="204"/>
      <scheme val="minor"/>
    </font>
    <font>
      <i/>
      <sz val="11"/>
      <color theme="0" tint="-0.14999847407452621"/>
      <name val="Calibri"/>
      <family val="2"/>
      <charset val="204"/>
      <scheme val="minor"/>
    </font>
    <font>
      <b/>
      <sz val="13"/>
      <color theme="4" tint="-0.249977111117893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b/>
      <sz val="13"/>
      <color theme="4" tint="-0.249977111117893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3" tint="0.39997558519241921"/>
      <name val="Bodoni MT Black"/>
      <family val="1"/>
    </font>
    <font>
      <b/>
      <sz val="12"/>
      <color theme="1"/>
      <name val="Bookman Old Style"/>
      <family val="1"/>
      <charset val="204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0"/>
      <color rgb="FFC00000"/>
      <name val="Calibri"/>
      <family val="2"/>
      <scheme val="minor"/>
    </font>
    <font>
      <sz val="12"/>
      <color theme="1"/>
      <name val="Bahnschrift Light"/>
      <family val="2"/>
      <charset val="204"/>
    </font>
    <font>
      <sz val="12"/>
      <color theme="1"/>
      <name val="Bahnschrift SemiBold"/>
      <family val="2"/>
      <charset val="204"/>
    </font>
    <font>
      <b/>
      <sz val="14"/>
      <color rgb="FFB50B95"/>
      <name val="Calibri"/>
      <family val="2"/>
      <charset val="204"/>
      <scheme val="minor"/>
    </font>
    <font>
      <b/>
      <sz val="13"/>
      <color rgb="FFB50B95"/>
      <name val="Calibri"/>
      <family val="2"/>
      <charset val="204"/>
      <scheme val="minor"/>
    </font>
    <font>
      <b/>
      <sz val="12"/>
      <color rgb="FFB50B95"/>
      <name val="Calibri"/>
      <family val="2"/>
      <charset val="204"/>
      <scheme val="minor"/>
    </font>
    <font>
      <sz val="2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1" applyNumberFormat="1" applyFont="1" applyAlignment="1">
      <alignment horizontal="right" vertical="center"/>
    </xf>
    <xf numFmtId="164" fontId="0" fillId="0" borderId="0" xfId="1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165" fontId="13" fillId="0" borderId="0" xfId="0" applyNumberFormat="1" applyFont="1" applyAlignment="1" applyProtection="1">
      <alignment horizontal="left" vertical="center"/>
      <protection hidden="1"/>
    </xf>
    <xf numFmtId="2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164" fontId="14" fillId="0" borderId="0" xfId="0" applyNumberFormat="1" applyFont="1"/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0" fillId="0" borderId="1" xfId="0" applyBorder="1"/>
    <xf numFmtId="0" fontId="3" fillId="0" borderId="2" xfId="0" applyFont="1" applyBorder="1"/>
    <xf numFmtId="0" fontId="3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3" fillId="0" borderId="0" xfId="0" applyFont="1"/>
    <xf numFmtId="0" fontId="0" fillId="0" borderId="14" xfId="0" applyBorder="1" applyAlignment="1" applyProtection="1">
      <alignment horizontal="left" vertical="center" wrapText="1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64" fontId="0" fillId="0" borderId="15" xfId="1" applyNumberFormat="1" applyFont="1" applyBorder="1" applyAlignment="1" applyProtection="1">
      <alignment vertical="center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14" fontId="0" fillId="0" borderId="17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64" fontId="0" fillId="0" borderId="18" xfId="1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1" applyNumberFormat="1" applyFont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164" fontId="0" fillId="0" borderId="5" xfId="1" applyNumberFormat="1" applyFont="1" applyBorder="1" applyAlignment="1" applyProtection="1">
      <alignment horizontal="right" vertical="center"/>
      <protection locked="0"/>
    </xf>
    <xf numFmtId="164" fontId="0" fillId="0" borderId="5" xfId="1" applyNumberFormat="1" applyFont="1" applyBorder="1" applyProtection="1">
      <protection locked="0"/>
    </xf>
    <xf numFmtId="0" fontId="0" fillId="0" borderId="6" xfId="0" applyBorder="1" applyProtection="1">
      <protection locked="0"/>
    </xf>
    <xf numFmtId="164" fontId="0" fillId="0" borderId="7" xfId="1" applyNumberFormat="1" applyFont="1" applyBorder="1" applyProtection="1">
      <protection locked="0"/>
    </xf>
    <xf numFmtId="164" fontId="1" fillId="0" borderId="5" xfId="1" applyNumberFormat="1" applyFont="1" applyBorder="1" applyAlignment="1" applyProtection="1">
      <alignment horizontal="right" vertical="center"/>
      <protection locked="0"/>
    </xf>
    <xf numFmtId="164" fontId="1" fillId="0" borderId="7" xfId="1" applyNumberFormat="1" applyFont="1" applyBorder="1" applyProtection="1">
      <protection locked="0"/>
    </xf>
    <xf numFmtId="0" fontId="19" fillId="0" borderId="4" xfId="0" applyFont="1" applyBorder="1" applyAlignment="1" applyProtection="1">
      <alignment horizontal="left" vertical="center" wrapText="1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5" xfId="1" applyNumberFormat="1" applyFont="1" applyBorder="1" applyAlignment="1" applyProtection="1">
      <alignment vertical="center"/>
      <protection locked="0"/>
    </xf>
    <xf numFmtId="0" fontId="19" fillId="0" borderId="6" xfId="0" applyFont="1" applyBorder="1" applyProtection="1">
      <protection locked="0"/>
    </xf>
    <xf numFmtId="0" fontId="0" fillId="0" borderId="9" xfId="0" applyBorder="1" applyProtection="1">
      <protection locked="0"/>
    </xf>
    <xf numFmtId="164" fontId="0" fillId="0" borderId="7" xfId="1" applyNumberFormat="1" applyFont="1" applyBorder="1" applyAlignment="1" applyProtection="1">
      <alignment vertical="center"/>
      <protection locked="0"/>
    </xf>
    <xf numFmtId="164" fontId="0" fillId="0" borderId="1" xfId="1" applyNumberFormat="1" applyFont="1" applyBorder="1" applyProtection="1">
      <protection locked="0"/>
    </xf>
    <xf numFmtId="0" fontId="23" fillId="0" borderId="0" xfId="0" applyFont="1" applyProtection="1">
      <protection locked="0"/>
    </xf>
    <xf numFmtId="0" fontId="14" fillId="0" borderId="0" xfId="0" applyFont="1" applyAlignment="1" applyProtection="1">
      <alignment horizontal="center" vertical="center"/>
      <protection locked="0"/>
    </xf>
    <xf numFmtId="44" fontId="14" fillId="0" borderId="0" xfId="1" applyFont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17" fillId="0" borderId="0" xfId="0" applyFont="1" applyAlignment="1">
      <alignment horizontal="center" vertical="center" textRotation="46"/>
    </xf>
    <xf numFmtId="0" fontId="0" fillId="0" borderId="0" xfId="0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&quot;₽&quot;_-;\-* #,##0\ &quot;₽&quot;_-;_-* &quot;-&quot;??\ &quot;₽&quot;_-;_-@_-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protection locked="0" hidden="0"/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/>
      </font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Bahnschrift Light"/>
        <scheme val="none"/>
      </font>
      <alignment horizontal="left" vertical="bottom" textRotation="0" wrapText="0" relativeIndent="-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&quot;₽&quot;_-;\-* #,##0\ &quot;₽&quot;_-;_-* &quot;-&quot;??\ &quot;₽&quot;_-;_-@_-"/>
      <alignment horizontal="general" vertical="center" textRotation="0" wrapText="0" indent="0" justifyLastLine="0" shrinkToFit="0" readingOrder="0"/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alignment horizontal="left" vertical="center" textRotation="0" wrapText="1" indent="0" justifyLastLine="0" shrinkToFit="0" readingOrder="0"/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border>
        <top style="thin">
          <color theme="9" tint="-0.24994659260841701"/>
        </top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</border>
    </dxf>
    <dxf>
      <protection locked="0" hidden="0"/>
    </dxf>
    <dxf>
      <border>
        <bottom style="thin">
          <color theme="9" tint="-0.24994659260841701"/>
        </bottom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&quot;₽&quot;_-;\-* #,##0\ &quot;₽&quot;_-;_-* &quot;-&quot;??\ &quot;₽&quot;_-;_-@_-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Bahnschrift SemiBold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protection locked="0" hidden="0"/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&quot;₽&quot;_-;\-* #,##0\ &quot;₽&quot;_-;_-* &quot;-&quot;??\ &quot;₽&quot;_-;_-@_-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protection locked="0" hidden="0"/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/>
      </font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Bahnschrift Light"/>
        <scheme val="none"/>
      </font>
      <alignment horizontal="left" vertical="bottom" textRotation="0" wrapText="0" relativeIndent="-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&quot;₽&quot;_-;\-* #,##0\ &quot;₽&quot;_-;_-* &quot;-&quot;??\ &quot;₽&quot;_-;_-@_-"/>
      <alignment horizontal="general" vertical="center" textRotation="0" wrapText="0" indent="0" justifyLastLine="0" shrinkToFit="0" readingOrder="0"/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alignment horizontal="left" vertical="center" textRotation="0" wrapText="1" indent="0" justifyLastLine="0" shrinkToFit="0" readingOrder="0"/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border>
        <top style="thin">
          <color theme="9" tint="-0.24994659260841701"/>
        </top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</border>
    </dxf>
    <dxf>
      <protection locked="0" hidden="0"/>
    </dxf>
    <dxf>
      <border>
        <bottom style="thin">
          <color theme="9" tint="-0.24994659260841701"/>
        </bottom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&quot;₽&quot;_-;\-* #,##0\ &quot;₽&quot;_-;_-* &quot;-&quot;??\ &quot;₽&quot;_-;_-@_-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Bahnschrift SemiBold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protection locked="0" hidden="0"/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lor rgb="FF002060"/>
      </font>
      <fill>
        <patternFill patternType="solid">
          <bgColor theme="7" tint="0.59996337778862885"/>
        </patternFill>
      </fill>
    </dxf>
    <dxf>
      <font>
        <b/>
        <i val="0"/>
        <strike val="0"/>
        <color rgb="FFFF0000"/>
      </font>
      <fill>
        <patternFill>
          <bgColor theme="8" tint="0.59996337778862885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b/>
        <i val="0"/>
        <strike val="0"/>
        <color theme="7" tint="-0.24994659260841701"/>
      </font>
      <fill>
        <patternFill>
          <bgColor theme="0" tint="-0.14996795556505021"/>
        </patternFill>
      </fill>
    </dxf>
    <dxf>
      <font>
        <color rgb="FF006100"/>
      </font>
      <numFmt numFmtId="19" formatCode="dd/mm/yyyy"/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rgb="FF002060"/>
      </font>
      <fill>
        <patternFill patternType="solid">
          <bgColor theme="7" tint="0.59996337778862885"/>
        </patternFill>
      </fill>
    </dxf>
    <dxf>
      <font>
        <b/>
        <i val="0"/>
        <strike val="0"/>
        <color rgb="FFFF0000"/>
      </font>
      <fill>
        <patternFill>
          <bgColor theme="8" tint="0.59996337778862885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b/>
        <i val="0"/>
        <strike val="0"/>
        <color theme="7" tint="-0.24994659260841701"/>
      </font>
      <fill>
        <patternFill>
          <bgColor theme="0" tint="-0.14996795556505021"/>
        </patternFill>
      </fill>
    </dxf>
    <dxf>
      <font>
        <color rgb="FF006100"/>
      </font>
      <numFmt numFmtId="19" formatCode="dd/mm/yyyy"/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5" defaultTableStyle="TableStyleMedium2" defaultPivotStyle="PivotStyleMedium9">
    <tableStyle name="доход" pivot="0" count="0"/>
    <tableStyle name="общийдоход" pivot="0" count="0"/>
    <tableStyle name="общийрасход" pivot="0" count="0"/>
    <tableStyle name="расход" pivot="0" count="0"/>
    <tableStyle name="Стиль сводной таблицы 1" table="0" count="0"/>
  </tableStyles>
  <colors>
    <mruColors>
      <color rgb="FFB50B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514777138080604"/>
          <c:y val="2.6385628748142171E-2"/>
          <c:w val="0.56043623431254674"/>
          <c:h val="0.710220224223285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Лист1!$P$3</c:f>
              <c:strCache>
                <c:ptCount val="1"/>
                <c:pt idx="0">
                  <c:v>общий расход с обьекта</c:v>
                </c:pt>
              </c:strCache>
            </c:strRef>
          </c:tx>
          <c:invertIfNegative val="0"/>
          <c:val>
            <c:numRef>
              <c:f>Лист1!$P$4</c:f>
              <c:numCache>
                <c:formatCode>#,##0\ "₽"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A8-BA40-A6EA-C6AA75922CC9}"/>
            </c:ext>
          </c:extLst>
        </c:ser>
        <c:ser>
          <c:idx val="2"/>
          <c:order val="1"/>
          <c:tx>
            <c:strRef>
              <c:f>Лист1!$P$5</c:f>
              <c:strCache>
                <c:ptCount val="1"/>
                <c:pt idx="0">
                  <c:v>общий остаток</c:v>
                </c:pt>
              </c:strCache>
            </c:strRef>
          </c:tx>
          <c:invertIfNegative val="0"/>
          <c:val>
            <c:numRef>
              <c:f>Лист1!$P$6</c:f>
              <c:numCache>
                <c:formatCode>#,##0\ "₽"</c:formatCode>
                <c:ptCount val="1"/>
                <c:pt idx="0">
                  <c:v>-20800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A8-BA40-A6EA-C6AA75922CC9}"/>
            </c:ext>
          </c:extLst>
        </c:ser>
        <c:ser>
          <c:idx val="0"/>
          <c:order val="2"/>
          <c:tx>
            <c:strRef>
              <c:f>Лист1!$P$1</c:f>
              <c:strCache>
                <c:ptCount val="1"/>
                <c:pt idx="0">
                  <c:v>общий доход с обьекта</c:v>
                </c:pt>
              </c:strCache>
            </c:strRef>
          </c:tx>
          <c:invertIfNegative val="0"/>
          <c:val>
            <c:numRef>
              <c:f>Лист1!$P$2</c:f>
              <c:numCache>
                <c:formatCode>#,##0\ "₽"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3A8-BA40-A6EA-C6AA75922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6764288"/>
        <c:axId val="207959936"/>
      </c:barChart>
      <c:catAx>
        <c:axId val="206764288"/>
        <c:scaling>
          <c:orientation val="minMax"/>
        </c:scaling>
        <c:delete val="1"/>
        <c:axPos val="b"/>
        <c:numFmt formatCode="#,##0\ &quot;₽&quot;" sourceLinked="1"/>
        <c:majorTickMark val="out"/>
        <c:minorTickMark val="none"/>
        <c:tickLblPos val="nextTo"/>
        <c:crossAx val="207959936"/>
        <c:crosses val="autoZero"/>
        <c:auto val="1"/>
        <c:lblAlgn val="ctr"/>
        <c:lblOffset val="100"/>
        <c:noMultiLvlLbl val="0"/>
      </c:catAx>
      <c:valAx>
        <c:axId val="207959936"/>
        <c:scaling>
          <c:orientation val="minMax"/>
        </c:scaling>
        <c:delete val="0"/>
        <c:axPos val="l"/>
        <c:majorGridlines/>
        <c:numFmt formatCode="#,##0\ &quot;₽&quot;" sourceLinked="1"/>
        <c:majorTickMark val="out"/>
        <c:minorTickMark val="none"/>
        <c:tickLblPos val="nextTo"/>
        <c:crossAx val="206764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0395768718934875E-2"/>
          <c:y val="0.77090723554476881"/>
          <c:w val="0.91290925621253027"/>
          <c:h val="0.2290927644552311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78177015662381"/>
          <c:y val="3.7574361873767531E-2"/>
          <c:w val="0.56043623431254674"/>
          <c:h val="0.710220224223285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Лист1!$F$3</c:f>
              <c:strCache>
                <c:ptCount val="1"/>
                <c:pt idx="0">
                  <c:v>общий расход с обьекта</c:v>
                </c:pt>
              </c:strCache>
            </c:strRef>
          </c:tx>
          <c:invertIfNegative val="0"/>
          <c:val>
            <c:numRef>
              <c:f>Лист1!$F$4</c:f>
              <c:numCache>
                <c:formatCode>#,##0\ "₽"</c:formatCode>
                <c:ptCount val="1"/>
                <c:pt idx="0">
                  <c:v>150491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80-ED44-B007-D3F7BA512EDD}"/>
            </c:ext>
          </c:extLst>
        </c:ser>
        <c:ser>
          <c:idx val="2"/>
          <c:order val="1"/>
          <c:tx>
            <c:strRef>
              <c:f>Лист1!$F$5</c:f>
              <c:strCache>
                <c:ptCount val="1"/>
                <c:pt idx="0">
                  <c:v>общий остаток</c:v>
                </c:pt>
              </c:strCache>
            </c:strRef>
          </c:tx>
          <c:invertIfNegative val="0"/>
          <c:val>
            <c:numRef>
              <c:f>Лист1!$F$6</c:f>
              <c:numCache>
                <c:formatCode>#,##0\ "₽"</c:formatCode>
                <c:ptCount val="1"/>
                <c:pt idx="0">
                  <c:v>1509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80-ED44-B007-D3F7BA512EDD}"/>
            </c:ext>
          </c:extLst>
        </c:ser>
        <c:ser>
          <c:idx val="0"/>
          <c:order val="2"/>
          <c:tx>
            <c:strRef>
              <c:f>Лист1!$F$1</c:f>
              <c:strCache>
                <c:ptCount val="1"/>
                <c:pt idx="0">
                  <c:v>общий доход с обьекта</c:v>
                </c:pt>
              </c:strCache>
            </c:strRef>
          </c:tx>
          <c:invertIfNegative val="0"/>
          <c:val>
            <c:numRef>
              <c:f>Лист1!$F$2</c:f>
              <c:numCache>
                <c:formatCode>#,##0\ "₽"</c:formatCode>
                <c:ptCount val="1"/>
                <c:pt idx="0">
                  <c:v>165000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880-ED44-B007-D3F7BA512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9065856"/>
        <c:axId val="229067392"/>
      </c:barChart>
      <c:catAx>
        <c:axId val="229065856"/>
        <c:scaling>
          <c:orientation val="minMax"/>
        </c:scaling>
        <c:delete val="1"/>
        <c:axPos val="b"/>
        <c:numFmt formatCode="#,##0\ &quot;₽&quot;" sourceLinked="1"/>
        <c:majorTickMark val="out"/>
        <c:minorTickMark val="none"/>
        <c:tickLblPos val="nextTo"/>
        <c:crossAx val="229067392"/>
        <c:crosses val="autoZero"/>
        <c:auto val="1"/>
        <c:lblAlgn val="ctr"/>
        <c:lblOffset val="100"/>
        <c:noMultiLvlLbl val="0"/>
      </c:catAx>
      <c:valAx>
        <c:axId val="229067392"/>
        <c:scaling>
          <c:orientation val="minMax"/>
        </c:scaling>
        <c:delete val="0"/>
        <c:axPos val="l"/>
        <c:majorGridlines/>
        <c:numFmt formatCode="#,##0\ &quot;₽&quot;" sourceLinked="1"/>
        <c:majorTickMark val="out"/>
        <c:minorTickMark val="none"/>
        <c:tickLblPos val="nextTo"/>
        <c:crossAx val="229065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0395768718934875E-2"/>
          <c:y val="0.77090723554476881"/>
          <c:w val="0.91290925621253027"/>
          <c:h val="0.2290927644552311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176312</xdr:colOff>
      <xdr:row>31</xdr:row>
      <xdr:rowOff>45935</xdr:rowOff>
    </xdr:from>
    <xdr:to>
      <xdr:col>14</xdr:col>
      <xdr:colOff>40026</xdr:colOff>
      <xdr:row>49</xdr:row>
      <xdr:rowOff>22122</xdr:rowOff>
    </xdr:to>
    <xdr:graphicFrame macro="">
      <xdr:nvGraphicFramePr>
        <xdr:cNvPr id="17" name="Диаграмма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119060</xdr:colOff>
      <xdr:row>27</xdr:row>
      <xdr:rowOff>87313</xdr:rowOff>
    </xdr:from>
    <xdr:to>
      <xdr:col>3</xdr:col>
      <xdr:colOff>23812</xdr:colOff>
      <xdr:row>45</xdr:row>
      <xdr:rowOff>111125</xdr:rowOff>
    </xdr:to>
    <xdr:graphicFrame macro="">
      <xdr:nvGraphicFramePr>
        <xdr:cNvPr id="19" name="Диаграмма 18">
          <a:extLst>
            <a:ext uri="{FF2B5EF4-FFF2-40B4-BE49-F238E27FC236}">
              <a16:creationId xmlns="" xmlns:a16="http://schemas.microsoft.com/office/drawing/2014/main" id="{00000000-0008-0000-0100-000013000000}"/>
            </a:ext>
            <a:ext uri="{147F2762-F138-4A5C-976F-8EAC2B608ADB}">
              <a16:predDERef xmlns="" xmlns:a16="http://schemas.microsoft.com/office/drawing/2014/main" pre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7" name="выплатырабочим" displayName="выплатырабочим" ref="P11:S17" totalsRowShown="0" headerRowDxfId="61" dataDxfId="59" headerRowBorderDxfId="60" tableBorderDxfId="58" totalsRowBorderDxfId="57">
  <autoFilter ref="P11:S17"/>
  <tableColumns count="4">
    <tableColumn id="1" name="Выплаты мантажникам" dataDxfId="56"/>
    <tableColumn id="2" name="дата оплаты" dataDxfId="55"/>
    <tableColumn id="3" name="оплатил" dataDxfId="54"/>
    <tableColumn id="4" name="сумма" dataDxfId="53" dataCellStyle="Денежный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9" name="расходыпообьекту" displayName="расходыпообьекту" ref="P20:S45" totalsRowShown="0" headerRowDxfId="52" dataDxfId="50" headerRowBorderDxfId="51" tableBorderDxfId="49" totalsRowBorderDxfId="48">
  <autoFilter ref="P20:S45"/>
  <tableColumns count="4">
    <tableColumn id="1" name="Наименование расходов" dataDxfId="47"/>
    <tableColumn id="2" name="дата оплаты" dataDxfId="46"/>
    <tableColumn id="3" name="оплатил" dataDxfId="45"/>
    <tableColumn id="4" name="сумма" dataDxfId="44" dataCellStyle="Денежный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11" name="выплатыклиента" displayName="выплатыклиента" ref="L13:M16" totalsRowShown="0" headerRowDxfId="43" headerRowBorderDxfId="42" tableBorderDxfId="41" totalsRowBorderDxfId="40">
  <autoFilter ref="L13:M16"/>
  <tableColumns count="2">
    <tableColumn id="1" name="Этавы выплат" dataDxfId="39"/>
    <tableColumn id="2" name="сумма" dataDxfId="38"/>
  </tableColumns>
  <tableStyleInfo name="TableStyleDark6" showFirstColumn="0" showLastColumn="0" showRowStripes="1" showColumnStripes="0"/>
</table>
</file>

<file path=xl/tables/table4.xml><?xml version="1.0" encoding="utf-8"?>
<table xmlns="http://schemas.openxmlformats.org/spreadsheetml/2006/main" id="12" name="расходыдляклиента" displayName="расходыдляклиента" ref="L20:M27" totalsRowShown="0" headerRowDxfId="37" dataDxfId="35" headerRowBorderDxfId="36" tableBorderDxfId="34" totalsRowBorderDxfId="33">
  <autoFilter ref="L20:M27"/>
  <tableColumns count="2">
    <tableColumn id="1" name="Наименование" dataDxfId="32"/>
    <tableColumn id="2" name="сумма" dataDxfId="31" dataCellStyle="Денежный"/>
  </tableColumns>
  <tableStyleInfo name="TableStyleMedium13" showFirstColumn="0" showLastColumn="0" showRowStripes="1" showColumnStripes="0"/>
</table>
</file>

<file path=xl/tables/table5.xml><?xml version="1.0" encoding="utf-8"?>
<table xmlns="http://schemas.openxmlformats.org/spreadsheetml/2006/main" id="19" name="выплатырабочим20" displayName="выплатырабочим20" ref="F11:I17" totalsRowShown="0" headerRowDxfId="30" dataDxfId="28" headerRowBorderDxfId="29" tableBorderDxfId="27" totalsRowBorderDxfId="26">
  <autoFilter ref="F11:I17"/>
  <tableColumns count="4">
    <tableColumn id="1" name="Выплаты мантажникам" dataDxfId="25"/>
    <tableColumn id="2" name="дата оплаты" dataDxfId="24"/>
    <tableColumn id="3" name="оплатил" dataDxfId="23"/>
    <tableColumn id="4" name="сумма" dataDxfId="22" dataCellStyle="Денежный"/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20" name="расходыпообьекту21" displayName="расходыпообьекту21" ref="F20:I45" totalsRowShown="0" headerRowDxfId="21" dataDxfId="19" headerRowBorderDxfId="20" tableBorderDxfId="18" totalsRowBorderDxfId="17">
  <autoFilter ref="F20:I45"/>
  <tableColumns count="4">
    <tableColumn id="1" name="Наименование расходов" dataDxfId="16"/>
    <tableColumn id="2" name="дата оплаты" dataDxfId="15"/>
    <tableColumn id="3" name="оплатил" dataDxfId="14"/>
    <tableColumn id="4" name="сумма" dataDxfId="13" dataCellStyle="Денежный"/>
  </tableColumns>
  <tableStyleInfo name="TableStyleLight16" showFirstColumn="0" showLastColumn="0" showRowStripes="1" showColumnStripes="0"/>
</table>
</file>

<file path=xl/tables/table7.xml><?xml version="1.0" encoding="utf-8"?>
<table xmlns="http://schemas.openxmlformats.org/spreadsheetml/2006/main" id="21" name="выплатыклиента22" displayName="выплатыклиента22" ref="B13:C16" totalsRowShown="0" headerRowDxfId="12" headerRowBorderDxfId="11" tableBorderDxfId="10" totalsRowBorderDxfId="9">
  <autoFilter ref="B13:C16"/>
  <tableColumns count="2">
    <tableColumn id="1" name="Этавы выплат" dataDxfId="8"/>
    <tableColumn id="2" name="сумма" dataDxfId="7"/>
  </tableColumns>
  <tableStyleInfo name="TableStyleDark6" showFirstColumn="0" showLastColumn="0" showRowStripes="1" showColumnStripes="0"/>
</table>
</file>

<file path=xl/tables/table8.xml><?xml version="1.0" encoding="utf-8"?>
<table xmlns="http://schemas.openxmlformats.org/spreadsheetml/2006/main" id="22" name="расходыдляклиента23" displayName="расходыдляклиента23" ref="B20:C27" totalsRowShown="0" headerRowDxfId="6" dataDxfId="4" headerRowBorderDxfId="5" tableBorderDxfId="3" totalsRowBorderDxfId="2">
  <autoFilter ref="B20:C27"/>
  <tableColumns count="2">
    <tableColumn id="1" name="Наименование" dataDxfId="1"/>
    <tableColumn id="2" name="сумма" dataDxfId="0" dataCellStyle="Денежный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zoomScale="120" zoomScaleNormal="120" workbookViewId="0">
      <selection activeCell="B6" sqref="B6:C9"/>
    </sheetView>
  </sheetViews>
  <sheetFormatPr defaultRowHeight="15" x14ac:dyDescent="0.25"/>
  <cols>
    <col min="1" max="1" width="2.7109375" customWidth="1"/>
    <col min="2" max="2" width="16.7109375" customWidth="1"/>
    <col min="3" max="3" width="10.7109375" customWidth="1"/>
    <col min="4" max="5" width="1.7109375" customWidth="1"/>
    <col min="6" max="6" width="26.140625" customWidth="1"/>
    <col min="7" max="7" width="11.7109375" style="1" customWidth="1"/>
    <col min="8" max="8" width="10.7109375" customWidth="1"/>
    <col min="9" max="9" width="12.7109375" customWidth="1"/>
    <col min="10" max="11" width="2.7109375" customWidth="1"/>
    <col min="12" max="12" width="16.7109375" customWidth="1"/>
    <col min="13" max="13" width="10.7109375" customWidth="1"/>
    <col min="14" max="15" width="1.7109375" customWidth="1"/>
    <col min="16" max="16" width="26.140625" customWidth="1"/>
    <col min="17" max="17" width="11.7109375" customWidth="1"/>
    <col min="18" max="18" width="10.7109375" customWidth="1"/>
    <col min="19" max="19" width="12.7109375" customWidth="1"/>
    <col min="20" max="20" width="2.7109375" customWidth="1"/>
    <col min="21" max="21" width="9.140625" customWidth="1"/>
  </cols>
  <sheetData>
    <row r="1" spans="1:22" ht="15.75" customHeight="1" x14ac:dyDescent="0.25">
      <c r="B1" s="20" t="s">
        <v>29</v>
      </c>
      <c r="C1" s="19" t="s">
        <v>31</v>
      </c>
      <c r="F1" s="17" t="s">
        <v>25</v>
      </c>
      <c r="G1" s="67" t="s">
        <v>34</v>
      </c>
      <c r="H1" s="15" t="s">
        <v>32</v>
      </c>
      <c r="I1" s="3">
        <f>J1*C2</f>
        <v>0</v>
      </c>
      <c r="J1" s="35">
        <v>0</v>
      </c>
      <c r="L1" s="20" t="s">
        <v>29</v>
      </c>
      <c r="M1" s="19" t="s">
        <v>31</v>
      </c>
      <c r="P1" s="17" t="s">
        <v>25</v>
      </c>
      <c r="Q1" s="67" t="s">
        <v>34</v>
      </c>
      <c r="R1" s="15" t="s">
        <v>32</v>
      </c>
      <c r="S1" s="3">
        <f>T1*M2</f>
        <v>0</v>
      </c>
      <c r="T1" s="35">
        <v>0</v>
      </c>
    </row>
    <row r="2" spans="1:22" ht="15.75" x14ac:dyDescent="0.25">
      <c r="B2" s="65">
        <v>1884.62</v>
      </c>
      <c r="C2" s="64">
        <v>130</v>
      </c>
      <c r="F2" s="18">
        <f>SUM(выплатыклиента22[сумма])</f>
        <v>165000</v>
      </c>
      <c r="G2" s="67"/>
      <c r="H2" s="15" t="s">
        <v>33</v>
      </c>
      <c r="I2" s="3">
        <f>J2*C2</f>
        <v>13000</v>
      </c>
      <c r="J2" s="63">
        <v>100</v>
      </c>
      <c r="L2" s="65">
        <v>1884.62</v>
      </c>
      <c r="M2" s="64">
        <v>130</v>
      </c>
      <c r="P2" s="18">
        <f>SUM(выплатыклиента[сумма])</f>
        <v>0</v>
      </c>
      <c r="Q2" s="67"/>
      <c r="R2" s="15" t="s">
        <v>33</v>
      </c>
      <c r="S2" s="3">
        <f>T2*M2</f>
        <v>20800</v>
      </c>
      <c r="T2" s="63">
        <v>160</v>
      </c>
    </row>
    <row r="3" spans="1:22" ht="15.75" x14ac:dyDescent="0.25">
      <c r="B3" s="20" t="s">
        <v>30</v>
      </c>
      <c r="C3" s="21">
        <f>B2*C2</f>
        <v>245000.59999999998</v>
      </c>
      <c r="F3" s="16" t="s">
        <v>26</v>
      </c>
      <c r="G3" s="67"/>
      <c r="H3" t="s">
        <v>10</v>
      </c>
      <c r="I3" s="3">
        <f>F6/2</f>
        <v>754.5</v>
      </c>
      <c r="J3" s="35"/>
      <c r="L3" s="20" t="s">
        <v>30</v>
      </c>
      <c r="M3" s="21">
        <f>L2*M2</f>
        <v>245000.59999999998</v>
      </c>
      <c r="P3" s="16" t="s">
        <v>26</v>
      </c>
      <c r="Q3" s="67"/>
      <c r="R3" t="s">
        <v>10</v>
      </c>
      <c r="S3" s="3">
        <f>P6/2</f>
        <v>-10400</v>
      </c>
      <c r="T3" s="35"/>
    </row>
    <row r="4" spans="1:22" ht="15.75" x14ac:dyDescent="0.25">
      <c r="F4" s="18">
        <f>SUM(расходыпообьекту21[сумма])+SUM(выплатырабочим20[сумма])+SUM(расходыдляклиента23[сумма])</f>
        <v>150491</v>
      </c>
      <c r="G4" s="67"/>
      <c r="H4" t="s">
        <v>13</v>
      </c>
      <c r="I4" s="3">
        <f>F6/2</f>
        <v>754.5</v>
      </c>
      <c r="P4" s="18">
        <f>SUM(расходыпообьекту[сумма])+SUM(выплатырабочим[сумма])+SUM(расходыдляклиента[сумма])</f>
        <v>0</v>
      </c>
      <c r="Q4" s="67"/>
      <c r="R4" t="s">
        <v>13</v>
      </c>
      <c r="S4" s="3">
        <f>P6/2</f>
        <v>-10400</v>
      </c>
    </row>
    <row r="5" spans="1:22" ht="15.75" x14ac:dyDescent="0.25">
      <c r="B5" s="68" t="s">
        <v>38</v>
      </c>
      <c r="C5" s="68"/>
      <c r="F5" s="16" t="s">
        <v>27</v>
      </c>
      <c r="G5"/>
      <c r="L5" s="68" t="s">
        <v>38</v>
      </c>
      <c r="M5" s="68"/>
      <c r="P5" s="16" t="s">
        <v>27</v>
      </c>
    </row>
    <row r="6" spans="1:22" ht="18.75" customHeight="1" x14ac:dyDescent="0.25">
      <c r="B6" s="74"/>
      <c r="C6" s="74"/>
      <c r="F6" s="18">
        <f>F2-F4-I2</f>
        <v>1509</v>
      </c>
      <c r="G6"/>
      <c r="H6" s="69" t="s">
        <v>35</v>
      </c>
      <c r="I6" s="70"/>
      <c r="L6" s="74"/>
      <c r="M6" s="74"/>
      <c r="P6" s="18">
        <f>P2-P4-S2</f>
        <v>-20800</v>
      </c>
      <c r="R6" s="69" t="s">
        <v>35</v>
      </c>
      <c r="S6" s="70"/>
    </row>
    <row r="7" spans="1:22" x14ac:dyDescent="0.25">
      <c r="B7" s="74"/>
      <c r="C7" s="74"/>
      <c r="G7"/>
      <c r="H7" s="26" t="s">
        <v>13</v>
      </c>
      <c r="I7" s="62">
        <f>I12+I13+I15+I17+I23+I24+I25+I26+I27+I28+I30+I31+I32</f>
        <v>71932</v>
      </c>
      <c r="L7" s="74"/>
      <c r="M7" s="74"/>
      <c r="R7" s="26" t="s">
        <v>13</v>
      </c>
      <c r="S7" s="62">
        <f>S12+S13+S23+S24+S25+S26+S27</f>
        <v>0</v>
      </c>
    </row>
    <row r="8" spans="1:22" x14ac:dyDescent="0.25">
      <c r="B8" s="74"/>
      <c r="C8" s="74"/>
      <c r="G8"/>
      <c r="H8" s="26" t="s">
        <v>10</v>
      </c>
      <c r="I8" s="62">
        <f>I14+I16+I21+I22+I29</f>
        <v>74600</v>
      </c>
      <c r="L8" s="74"/>
      <c r="M8" s="74"/>
      <c r="R8" s="26" t="s">
        <v>10</v>
      </c>
      <c r="S8" s="62">
        <f>S14+S21+S22</f>
        <v>0</v>
      </c>
    </row>
    <row r="9" spans="1:22" x14ac:dyDescent="0.25">
      <c r="B9" s="74"/>
      <c r="C9" s="74"/>
      <c r="G9"/>
      <c r="L9" s="74"/>
      <c r="M9" s="74"/>
    </row>
    <row r="10" spans="1:22" ht="18.75" x14ac:dyDescent="0.25">
      <c r="F10" s="10" t="s">
        <v>21</v>
      </c>
      <c r="G10" s="7"/>
      <c r="P10" s="10" t="s">
        <v>21</v>
      </c>
      <c r="Q10" s="7"/>
    </row>
    <row r="11" spans="1:22" ht="17.25" x14ac:dyDescent="0.25">
      <c r="F11" s="27" t="s">
        <v>22</v>
      </c>
      <c r="G11" s="28" t="s">
        <v>7</v>
      </c>
      <c r="H11" s="29" t="s">
        <v>6</v>
      </c>
      <c r="I11" s="30" t="s">
        <v>1</v>
      </c>
      <c r="P11" s="27" t="s">
        <v>22</v>
      </c>
      <c r="Q11" s="28" t="s">
        <v>7</v>
      </c>
      <c r="R11" s="29" t="s">
        <v>6</v>
      </c>
      <c r="S11" s="30" t="s">
        <v>1</v>
      </c>
    </row>
    <row r="12" spans="1:22" ht="18.75" x14ac:dyDescent="0.25">
      <c r="B12" s="71" t="s">
        <v>0</v>
      </c>
      <c r="C12" s="71"/>
      <c r="D12" s="6"/>
      <c r="F12" s="55" t="s">
        <v>23</v>
      </c>
      <c r="G12" s="56">
        <v>43781</v>
      </c>
      <c r="H12" s="57" t="s">
        <v>13</v>
      </c>
      <c r="I12" s="58">
        <v>10000</v>
      </c>
      <c r="L12" s="71" t="s">
        <v>0</v>
      </c>
      <c r="M12" s="71"/>
      <c r="N12" s="6"/>
      <c r="P12" s="55"/>
      <c r="Q12" s="56"/>
      <c r="R12" s="57"/>
      <c r="S12" s="58">
        <v>0</v>
      </c>
    </row>
    <row r="13" spans="1:22" ht="17.25" x14ac:dyDescent="0.3">
      <c r="B13" s="22" t="s">
        <v>2</v>
      </c>
      <c r="C13" s="23" t="s">
        <v>1</v>
      </c>
      <c r="D13" s="5"/>
      <c r="F13" s="55" t="s">
        <v>23</v>
      </c>
      <c r="G13" s="56">
        <v>43789</v>
      </c>
      <c r="H13" s="57" t="s">
        <v>13</v>
      </c>
      <c r="I13" s="58">
        <v>25000</v>
      </c>
      <c r="L13" s="22" t="s">
        <v>2</v>
      </c>
      <c r="M13" s="23" t="s">
        <v>1</v>
      </c>
      <c r="N13" s="5"/>
      <c r="P13" s="55"/>
      <c r="Q13" s="56"/>
      <c r="R13" s="57"/>
      <c r="S13" s="58">
        <v>0</v>
      </c>
      <c r="V13" s="14"/>
    </row>
    <row r="14" spans="1:22" ht="15.75" x14ac:dyDescent="0.25">
      <c r="A14" s="11">
        <v>1</v>
      </c>
      <c r="B14" s="24" t="s">
        <v>3</v>
      </c>
      <c r="C14" s="53">
        <v>80000</v>
      </c>
      <c r="D14" s="3"/>
      <c r="F14" s="55" t="s">
        <v>24</v>
      </c>
      <c r="G14" s="56">
        <v>43792</v>
      </c>
      <c r="H14" s="57" t="s">
        <v>10</v>
      </c>
      <c r="I14" s="58">
        <v>5000</v>
      </c>
      <c r="K14" s="11">
        <v>1</v>
      </c>
      <c r="L14" s="24" t="s">
        <v>3</v>
      </c>
      <c r="M14" s="53">
        <v>0</v>
      </c>
      <c r="N14" s="3"/>
      <c r="P14" s="55"/>
      <c r="Q14" s="56"/>
      <c r="R14" s="57"/>
      <c r="S14" s="58">
        <v>0</v>
      </c>
    </row>
    <row r="15" spans="1:22" ht="15.75" x14ac:dyDescent="0.25">
      <c r="A15" s="11">
        <v>2</v>
      </c>
      <c r="B15" s="24" t="s">
        <v>36</v>
      </c>
      <c r="C15" s="53">
        <v>85000</v>
      </c>
      <c r="D15" s="3"/>
      <c r="F15" s="55" t="s">
        <v>23</v>
      </c>
      <c r="G15" s="56">
        <v>43775</v>
      </c>
      <c r="H15" s="57" t="s">
        <v>13</v>
      </c>
      <c r="I15" s="58">
        <v>25600</v>
      </c>
      <c r="K15" s="11">
        <v>2</v>
      </c>
      <c r="L15" s="24" t="s">
        <v>36</v>
      </c>
      <c r="M15" s="53">
        <v>0</v>
      </c>
      <c r="N15" s="3"/>
      <c r="P15" s="55"/>
      <c r="Q15" s="56"/>
      <c r="R15" s="57"/>
      <c r="S15" s="58">
        <v>0</v>
      </c>
    </row>
    <row r="16" spans="1:22" ht="15.75" x14ac:dyDescent="0.25">
      <c r="A16" s="11">
        <v>3</v>
      </c>
      <c r="B16" s="25" t="s">
        <v>4</v>
      </c>
      <c r="C16" s="54"/>
      <c r="D16" s="4"/>
      <c r="F16" s="55" t="s">
        <v>24</v>
      </c>
      <c r="G16" s="56">
        <v>43799</v>
      </c>
      <c r="H16" s="57" t="s">
        <v>10</v>
      </c>
      <c r="I16" s="58">
        <v>40000</v>
      </c>
      <c r="K16" s="11">
        <v>3</v>
      </c>
      <c r="L16" s="25" t="s">
        <v>4</v>
      </c>
      <c r="M16" s="54">
        <v>0</v>
      </c>
      <c r="N16" s="4"/>
      <c r="P16" s="55"/>
      <c r="Q16" s="56"/>
      <c r="R16" s="57"/>
      <c r="S16" s="58">
        <v>0</v>
      </c>
    </row>
    <row r="17" spans="1:20" ht="15.75" x14ac:dyDescent="0.25">
      <c r="F17" s="59" t="s">
        <v>43</v>
      </c>
      <c r="G17" s="60"/>
      <c r="H17" s="66" t="s">
        <v>13</v>
      </c>
      <c r="I17" s="61">
        <v>0</v>
      </c>
      <c r="P17" s="59"/>
      <c r="Q17" s="60"/>
      <c r="R17" s="60"/>
      <c r="S17" s="61">
        <v>0</v>
      </c>
    </row>
    <row r="18" spans="1:20" x14ac:dyDescent="0.25">
      <c r="G18"/>
      <c r="I18" s="8"/>
      <c r="S18" s="8"/>
    </row>
    <row r="19" spans="1:20" ht="18.75" x14ac:dyDescent="0.25">
      <c r="B19" s="72" t="s">
        <v>18</v>
      </c>
      <c r="C19" s="73"/>
      <c r="D19" s="12"/>
      <c r="F19" s="10" t="s">
        <v>5</v>
      </c>
      <c r="G19" s="7"/>
      <c r="L19" s="72" t="s">
        <v>18</v>
      </c>
      <c r="M19" s="73"/>
      <c r="N19" s="12"/>
      <c r="P19" s="10" t="s">
        <v>5</v>
      </c>
      <c r="Q19" s="7"/>
    </row>
    <row r="20" spans="1:20" ht="17.25" x14ac:dyDescent="0.25">
      <c r="B20" s="22" t="s">
        <v>20</v>
      </c>
      <c r="C20" s="23" t="s">
        <v>1</v>
      </c>
      <c r="D20" s="5"/>
      <c r="F20" s="31" t="s">
        <v>8</v>
      </c>
      <c r="G20" s="32" t="s">
        <v>7</v>
      </c>
      <c r="H20" s="33" t="s">
        <v>6</v>
      </c>
      <c r="I20" s="34" t="s">
        <v>1</v>
      </c>
      <c r="J20" s="5"/>
      <c r="L20" s="22" t="s">
        <v>20</v>
      </c>
      <c r="M20" s="23" t="s">
        <v>1</v>
      </c>
      <c r="N20" s="5"/>
      <c r="P20" s="31" t="s">
        <v>8</v>
      </c>
      <c r="Q20" s="32" t="s">
        <v>7</v>
      </c>
      <c r="R20" s="33" t="s">
        <v>6</v>
      </c>
      <c r="S20" s="34" t="s">
        <v>1</v>
      </c>
      <c r="T20" s="5"/>
    </row>
    <row r="21" spans="1:20" ht="15" customHeight="1" x14ac:dyDescent="0.25">
      <c r="A21" s="11">
        <v>1</v>
      </c>
      <c r="B21" s="48" t="s">
        <v>19</v>
      </c>
      <c r="C21" s="49">
        <v>3360</v>
      </c>
      <c r="D21" s="3"/>
      <c r="F21" s="36" t="s">
        <v>9</v>
      </c>
      <c r="G21" s="37"/>
      <c r="H21" s="38" t="s">
        <v>10</v>
      </c>
      <c r="I21" s="39">
        <v>2400</v>
      </c>
      <c r="J21" s="8"/>
      <c r="K21" s="11">
        <v>1</v>
      </c>
      <c r="L21" s="48"/>
      <c r="M21" s="49">
        <v>0</v>
      </c>
      <c r="N21" s="3"/>
      <c r="P21" s="36"/>
      <c r="Q21" s="37"/>
      <c r="R21" s="38"/>
      <c r="S21" s="39">
        <v>0</v>
      </c>
      <c r="T21" s="8"/>
    </row>
    <row r="22" spans="1:20" ht="30" x14ac:dyDescent="0.25">
      <c r="A22" s="11">
        <v>2</v>
      </c>
      <c r="B22" s="48" t="s">
        <v>28</v>
      </c>
      <c r="C22" s="49">
        <v>0</v>
      </c>
      <c r="D22" s="3"/>
      <c r="F22" s="36" t="s">
        <v>11</v>
      </c>
      <c r="G22" s="37"/>
      <c r="H22" s="38" t="s">
        <v>10</v>
      </c>
      <c r="I22" s="39">
        <v>23400</v>
      </c>
      <c r="J22" s="8"/>
      <c r="K22" s="11">
        <v>2</v>
      </c>
      <c r="L22" s="48"/>
      <c r="M22" s="49">
        <v>0</v>
      </c>
      <c r="N22" s="3"/>
      <c r="P22" s="36"/>
      <c r="Q22" s="37"/>
      <c r="R22" s="38"/>
      <c r="S22" s="39">
        <v>0</v>
      </c>
      <c r="T22" s="8"/>
    </row>
    <row r="23" spans="1:20" ht="15" customHeight="1" x14ac:dyDescent="0.25">
      <c r="A23" s="11">
        <v>3</v>
      </c>
      <c r="B23" s="48" t="s">
        <v>39</v>
      </c>
      <c r="C23" s="50">
        <v>599</v>
      </c>
      <c r="D23" s="4"/>
      <c r="F23" s="36" t="s">
        <v>12</v>
      </c>
      <c r="G23" s="37"/>
      <c r="H23" s="38" t="s">
        <v>13</v>
      </c>
      <c r="I23" s="39">
        <v>1531</v>
      </c>
      <c r="J23" s="8"/>
      <c r="K23" s="11">
        <v>3</v>
      </c>
      <c r="L23" s="48"/>
      <c r="M23" s="50">
        <v>0</v>
      </c>
      <c r="N23" s="4"/>
      <c r="P23" s="36"/>
      <c r="Q23" s="37"/>
      <c r="R23" s="38"/>
      <c r="S23" s="39">
        <v>0</v>
      </c>
      <c r="T23" s="8"/>
    </row>
    <row r="24" spans="1:20" ht="15" customHeight="1" x14ac:dyDescent="0.25">
      <c r="A24" s="11">
        <v>4</v>
      </c>
      <c r="B24" s="48"/>
      <c r="C24" s="50">
        <v>0</v>
      </c>
      <c r="D24" s="4"/>
      <c r="F24" s="36" t="s">
        <v>14</v>
      </c>
      <c r="G24" s="37"/>
      <c r="H24" s="38" t="s">
        <v>13</v>
      </c>
      <c r="I24" s="39">
        <v>520</v>
      </c>
      <c r="J24" s="8"/>
      <c r="K24" s="11">
        <v>4</v>
      </c>
      <c r="L24" s="48"/>
      <c r="M24" s="50">
        <v>0</v>
      </c>
      <c r="N24" s="4"/>
      <c r="P24" s="36"/>
      <c r="Q24" s="37"/>
      <c r="R24" s="38"/>
      <c r="S24" s="39">
        <v>0</v>
      </c>
      <c r="T24" s="8"/>
    </row>
    <row r="25" spans="1:20" ht="15" customHeight="1" x14ac:dyDescent="0.25">
      <c r="A25" s="11">
        <v>5</v>
      </c>
      <c r="B25" s="48"/>
      <c r="C25" s="50">
        <v>0</v>
      </c>
      <c r="D25" s="4"/>
      <c r="F25" s="36" t="s">
        <v>15</v>
      </c>
      <c r="G25" s="37"/>
      <c r="H25" s="38" t="s">
        <v>13</v>
      </c>
      <c r="I25" s="39">
        <v>1350</v>
      </c>
      <c r="J25" s="8"/>
      <c r="K25" s="11">
        <v>5</v>
      </c>
      <c r="L25" s="48"/>
      <c r="M25" s="50">
        <v>0</v>
      </c>
      <c r="N25" s="4"/>
      <c r="P25" s="36"/>
      <c r="Q25" s="37"/>
      <c r="R25" s="38"/>
      <c r="S25" s="39">
        <v>0</v>
      </c>
      <c r="T25" s="8"/>
    </row>
    <row r="26" spans="1:20" ht="15" customHeight="1" x14ac:dyDescent="0.25">
      <c r="A26" s="11">
        <v>6</v>
      </c>
      <c r="B26" s="48"/>
      <c r="C26" s="50">
        <v>0</v>
      </c>
      <c r="D26" s="4"/>
      <c r="F26" s="36" t="s">
        <v>16</v>
      </c>
      <c r="G26" s="37"/>
      <c r="H26" s="38" t="s">
        <v>13</v>
      </c>
      <c r="I26" s="39">
        <v>645</v>
      </c>
      <c r="J26" s="8"/>
      <c r="K26" s="11">
        <v>6</v>
      </c>
      <c r="L26" s="48"/>
      <c r="M26" s="50">
        <v>0</v>
      </c>
      <c r="N26" s="4"/>
      <c r="P26" s="36"/>
      <c r="Q26" s="37"/>
      <c r="R26" s="38"/>
      <c r="S26" s="39">
        <v>0</v>
      </c>
      <c r="T26" s="8"/>
    </row>
    <row r="27" spans="1:20" ht="15" customHeight="1" x14ac:dyDescent="0.25">
      <c r="A27" s="11">
        <v>7</v>
      </c>
      <c r="B27" s="51"/>
      <c r="C27" s="52">
        <v>0</v>
      </c>
      <c r="D27" s="4"/>
      <c r="F27" s="36" t="s">
        <v>17</v>
      </c>
      <c r="G27" s="37"/>
      <c r="H27" s="38" t="s">
        <v>13</v>
      </c>
      <c r="I27" s="39">
        <v>226</v>
      </c>
      <c r="J27" s="8"/>
      <c r="K27" s="11">
        <v>7</v>
      </c>
      <c r="L27" s="51"/>
      <c r="M27" s="52">
        <v>0</v>
      </c>
      <c r="N27" s="4"/>
      <c r="P27" s="36"/>
      <c r="Q27" s="37"/>
      <c r="R27" s="38"/>
      <c r="S27" s="39">
        <v>0</v>
      </c>
      <c r="T27" s="8"/>
    </row>
    <row r="28" spans="1:20" ht="15" customHeight="1" x14ac:dyDescent="0.25">
      <c r="A28" s="11"/>
      <c r="C28" s="4"/>
      <c r="D28" s="4"/>
      <c r="F28" s="36" t="s">
        <v>37</v>
      </c>
      <c r="G28" s="37"/>
      <c r="H28" s="38" t="s">
        <v>13</v>
      </c>
      <c r="I28" s="39">
        <v>6000</v>
      </c>
      <c r="J28" s="8"/>
      <c r="K28" s="11"/>
      <c r="M28" s="4"/>
      <c r="N28" s="4"/>
      <c r="P28" s="36"/>
      <c r="Q28" s="37"/>
      <c r="R28" s="38"/>
      <c r="S28" s="39">
        <v>0</v>
      </c>
      <c r="T28" s="8"/>
    </row>
    <row r="29" spans="1:20" ht="15" customHeight="1" x14ac:dyDescent="0.25">
      <c r="A29" s="11"/>
      <c r="F29" s="36" t="s">
        <v>40</v>
      </c>
      <c r="G29" s="37">
        <v>43794</v>
      </c>
      <c r="H29" s="38" t="s">
        <v>10</v>
      </c>
      <c r="I29" s="39">
        <v>3800</v>
      </c>
      <c r="J29" s="8"/>
      <c r="K29" s="11"/>
      <c r="P29" s="36"/>
      <c r="Q29" s="37"/>
      <c r="R29" s="38"/>
      <c r="S29" s="39">
        <v>0</v>
      </c>
      <c r="T29" s="8"/>
    </row>
    <row r="30" spans="1:20" ht="15" customHeight="1" x14ac:dyDescent="0.25">
      <c r="F30" s="36" t="s">
        <v>41</v>
      </c>
      <c r="G30" s="37">
        <v>43812</v>
      </c>
      <c r="H30" s="38" t="s">
        <v>13</v>
      </c>
      <c r="I30" s="39">
        <v>600</v>
      </c>
      <c r="J30" s="8"/>
      <c r="P30" s="36"/>
      <c r="Q30" s="37"/>
      <c r="R30" s="38"/>
      <c r="S30" s="39">
        <v>0</v>
      </c>
      <c r="T30" s="8"/>
    </row>
    <row r="31" spans="1:20" ht="15" customHeight="1" x14ac:dyDescent="0.25">
      <c r="F31" s="36" t="s">
        <v>42</v>
      </c>
      <c r="G31" s="37">
        <v>43812</v>
      </c>
      <c r="H31" s="38" t="s">
        <v>13</v>
      </c>
      <c r="I31" s="39">
        <v>230</v>
      </c>
      <c r="J31" s="8"/>
      <c r="P31" s="36"/>
      <c r="Q31" s="37"/>
      <c r="R31" s="38"/>
      <c r="S31" s="39">
        <v>0</v>
      </c>
      <c r="T31" s="8"/>
    </row>
    <row r="32" spans="1:20" ht="15" customHeight="1" x14ac:dyDescent="0.25">
      <c r="F32" s="36" t="s">
        <v>9</v>
      </c>
      <c r="G32" s="37">
        <v>43812</v>
      </c>
      <c r="H32" s="38" t="s">
        <v>13</v>
      </c>
      <c r="I32" s="39">
        <v>230</v>
      </c>
      <c r="J32" s="8"/>
      <c r="P32" s="36"/>
      <c r="Q32" s="37"/>
      <c r="R32" s="38"/>
      <c r="S32" s="39">
        <v>0</v>
      </c>
      <c r="T32" s="8"/>
    </row>
    <row r="33" spans="6:20" x14ac:dyDescent="0.25">
      <c r="F33" s="36"/>
      <c r="G33" s="37"/>
      <c r="H33" s="38"/>
      <c r="I33" s="39">
        <v>0</v>
      </c>
      <c r="J33" s="8"/>
      <c r="P33" s="36"/>
      <c r="Q33" s="37"/>
      <c r="R33" s="38"/>
      <c r="S33" s="39">
        <v>0</v>
      </c>
      <c r="T33" s="8"/>
    </row>
    <row r="34" spans="6:20" x14ac:dyDescent="0.25">
      <c r="F34" s="36"/>
      <c r="G34" s="37"/>
      <c r="H34" s="38"/>
      <c r="I34" s="39">
        <v>0</v>
      </c>
      <c r="J34" s="8"/>
      <c r="P34" s="36"/>
      <c r="Q34" s="37"/>
      <c r="R34" s="38"/>
      <c r="S34" s="39">
        <v>0</v>
      </c>
      <c r="T34" s="8"/>
    </row>
    <row r="35" spans="6:20" x14ac:dyDescent="0.25">
      <c r="F35" s="36"/>
      <c r="G35" s="37"/>
      <c r="H35" s="38"/>
      <c r="I35" s="39">
        <v>0</v>
      </c>
      <c r="J35" s="8"/>
      <c r="P35" s="36"/>
      <c r="Q35" s="37"/>
      <c r="R35" s="38"/>
      <c r="S35" s="39">
        <v>0</v>
      </c>
      <c r="T35" s="8"/>
    </row>
    <row r="36" spans="6:20" x14ac:dyDescent="0.25">
      <c r="F36" s="36"/>
      <c r="G36" s="37"/>
      <c r="H36" s="38"/>
      <c r="I36" s="39">
        <v>0</v>
      </c>
      <c r="J36" s="8"/>
      <c r="P36" s="36"/>
      <c r="Q36" s="37"/>
      <c r="R36" s="38"/>
      <c r="S36" s="39">
        <v>0</v>
      </c>
      <c r="T36" s="8"/>
    </row>
    <row r="37" spans="6:20" x14ac:dyDescent="0.25">
      <c r="F37" s="36"/>
      <c r="G37" s="37"/>
      <c r="H37" s="38"/>
      <c r="I37" s="39">
        <v>0</v>
      </c>
      <c r="J37" s="8"/>
      <c r="P37" s="36"/>
      <c r="Q37" s="37"/>
      <c r="R37" s="38"/>
      <c r="S37" s="39">
        <v>0</v>
      </c>
      <c r="T37" s="8"/>
    </row>
    <row r="38" spans="6:20" x14ac:dyDescent="0.25">
      <c r="F38" s="36"/>
      <c r="G38" s="37"/>
      <c r="H38" s="38"/>
      <c r="I38" s="39">
        <v>0</v>
      </c>
      <c r="J38" s="8"/>
      <c r="P38" s="36"/>
      <c r="Q38" s="37"/>
      <c r="R38" s="38"/>
      <c r="S38" s="39">
        <v>0</v>
      </c>
      <c r="T38" s="8"/>
    </row>
    <row r="39" spans="6:20" x14ac:dyDescent="0.25">
      <c r="F39" s="36"/>
      <c r="G39" s="37"/>
      <c r="H39" s="38"/>
      <c r="I39" s="39">
        <v>0</v>
      </c>
      <c r="J39" s="8"/>
      <c r="P39" s="36"/>
      <c r="Q39" s="37"/>
      <c r="R39" s="38"/>
      <c r="S39" s="39">
        <v>0</v>
      </c>
      <c r="T39" s="8"/>
    </row>
    <row r="40" spans="6:20" x14ac:dyDescent="0.25">
      <c r="F40" s="36"/>
      <c r="G40" s="37"/>
      <c r="H40" s="38"/>
      <c r="I40" s="39">
        <v>0</v>
      </c>
      <c r="J40" s="8"/>
      <c r="P40" s="36"/>
      <c r="Q40" s="37"/>
      <c r="R40" s="38"/>
      <c r="S40" s="39">
        <v>0</v>
      </c>
      <c r="T40" s="8"/>
    </row>
    <row r="41" spans="6:20" x14ac:dyDescent="0.25">
      <c r="F41" s="36"/>
      <c r="G41" s="37"/>
      <c r="H41" s="38"/>
      <c r="I41" s="39">
        <v>0</v>
      </c>
      <c r="J41" s="8"/>
      <c r="P41" s="36"/>
      <c r="Q41" s="37"/>
      <c r="R41" s="38"/>
      <c r="S41" s="39">
        <v>0</v>
      </c>
      <c r="T41" s="8"/>
    </row>
    <row r="42" spans="6:20" x14ac:dyDescent="0.25">
      <c r="F42" s="36"/>
      <c r="G42" s="37"/>
      <c r="H42" s="38"/>
      <c r="I42" s="39">
        <v>0</v>
      </c>
      <c r="J42" s="8"/>
      <c r="P42" s="36"/>
      <c r="Q42" s="37"/>
      <c r="R42" s="38"/>
      <c r="S42" s="39">
        <v>0</v>
      </c>
      <c r="T42" s="8"/>
    </row>
    <row r="43" spans="6:20" x14ac:dyDescent="0.25">
      <c r="F43" s="36"/>
      <c r="G43" s="37"/>
      <c r="H43" s="38"/>
      <c r="I43" s="39">
        <v>0</v>
      </c>
      <c r="J43" s="8"/>
      <c r="P43" s="36"/>
      <c r="Q43" s="37"/>
      <c r="R43" s="38"/>
      <c r="S43" s="39">
        <v>0</v>
      </c>
      <c r="T43" s="8"/>
    </row>
    <row r="44" spans="6:20" x14ac:dyDescent="0.25">
      <c r="F44" s="36"/>
      <c r="G44" s="37"/>
      <c r="H44" s="38"/>
      <c r="I44" s="39">
        <v>0</v>
      </c>
      <c r="J44" s="8"/>
      <c r="P44" s="36"/>
      <c r="Q44" s="37"/>
      <c r="R44" s="38"/>
      <c r="S44" s="39">
        <v>0</v>
      </c>
      <c r="T44" s="8"/>
    </row>
    <row r="45" spans="6:20" x14ac:dyDescent="0.25">
      <c r="F45" s="40"/>
      <c r="G45" s="41"/>
      <c r="H45" s="42"/>
      <c r="I45" s="43">
        <v>0</v>
      </c>
      <c r="J45" s="8"/>
      <c r="P45" s="40"/>
      <c r="Q45" s="41"/>
      <c r="R45" s="42"/>
      <c r="S45" s="43">
        <v>0</v>
      </c>
      <c r="T45" s="8"/>
    </row>
    <row r="46" spans="6:20" x14ac:dyDescent="0.25">
      <c r="F46" s="44"/>
      <c r="G46" s="45"/>
      <c r="H46" s="46"/>
      <c r="I46" s="47"/>
      <c r="J46" s="8"/>
      <c r="P46" s="44"/>
      <c r="Q46" s="45"/>
      <c r="R46" s="46"/>
      <c r="S46" s="47"/>
      <c r="T46" s="8"/>
    </row>
    <row r="47" spans="6:20" x14ac:dyDescent="0.25">
      <c r="F47" s="44"/>
      <c r="G47" s="45"/>
      <c r="H47" s="46"/>
      <c r="I47" s="47"/>
      <c r="J47" s="8"/>
      <c r="P47" s="44"/>
      <c r="Q47" s="45"/>
      <c r="R47" s="46"/>
      <c r="S47" s="47"/>
      <c r="T47" s="8"/>
    </row>
    <row r="48" spans="6:20" x14ac:dyDescent="0.25">
      <c r="P48" s="9"/>
      <c r="Q48" s="13"/>
      <c r="R48" s="1"/>
      <c r="S48" s="8"/>
      <c r="T48" s="8"/>
    </row>
    <row r="49" spans="16:20" x14ac:dyDescent="0.25">
      <c r="P49" s="9"/>
      <c r="Q49" s="1"/>
      <c r="R49" s="1"/>
      <c r="S49" s="8"/>
      <c r="T49" s="8"/>
    </row>
    <row r="50" spans="16:20" x14ac:dyDescent="0.25">
      <c r="P50" s="9"/>
      <c r="Q50" s="1"/>
      <c r="R50" s="1"/>
      <c r="S50" s="8"/>
      <c r="T50" s="8"/>
    </row>
    <row r="51" spans="16:20" x14ac:dyDescent="0.25">
      <c r="P51" s="2"/>
      <c r="Q51" s="1"/>
      <c r="R51" s="1"/>
      <c r="S51" s="8"/>
      <c r="T51" s="8"/>
    </row>
  </sheetData>
  <sortState ref="L14:M16">
    <sortCondition ref="M14:M16"/>
  </sortState>
  <mergeCells count="12">
    <mergeCell ref="L6:M9"/>
    <mergeCell ref="L12:M12"/>
    <mergeCell ref="L19:M19"/>
    <mergeCell ref="Q1:Q4"/>
    <mergeCell ref="R6:S6"/>
    <mergeCell ref="L5:M5"/>
    <mergeCell ref="G1:G4"/>
    <mergeCell ref="B5:C5"/>
    <mergeCell ref="H6:I6"/>
    <mergeCell ref="B12:C12"/>
    <mergeCell ref="B19:C19"/>
    <mergeCell ref="B6:C9"/>
  </mergeCells>
  <conditionalFormatting sqref="Q13:Q16">
    <cfRule type="timePeriod" dxfId="73" priority="19" timePeriod="yesterday">
      <formula>FLOOR(Q13,1)=TODAY()-1</formula>
    </cfRule>
  </conditionalFormatting>
  <conditionalFormatting sqref="Q14">
    <cfRule type="duplicateValues" dxfId="72" priority="17"/>
  </conditionalFormatting>
  <conditionalFormatting sqref="S11">
    <cfRule type="containsText" priority="12" operator="containsText" text="сумма">
      <formula>NOT(ISERROR(SEARCH("сумма",S11)))</formula>
    </cfRule>
  </conditionalFormatting>
  <conditionalFormatting sqref="K2:P4 K10:T1048576 T6:T8 R7:S8 R6 R2:T4 K1:T1 N5:T5 K5:L6 N6:P8 K7:K9 N9:T9">
    <cfRule type="containsText" dxfId="71" priority="10" operator="containsText" text="Влад">
      <formula>NOT(ISERROR(SEARCH("Влад",K1)))</formula>
    </cfRule>
    <cfRule type="containsText" dxfId="70" priority="11" operator="containsText" text="ФРАЙД">
      <formula>NOT(ISERROR(SEARCH("ФРАЙД",K1)))</formula>
    </cfRule>
  </conditionalFormatting>
  <conditionalFormatting sqref="K10:T1048576 R6:T8 K1:T4 N5:T5 K5:L6 N6:P8 K7:K9 N9:T9">
    <cfRule type="containsText" dxfId="69" priority="8" operator="containsText" text="Кирилл">
      <formula>NOT(ISERROR(SEARCH("Кирилл",K1)))</formula>
    </cfRule>
    <cfRule type="containsText" dxfId="68" priority="9" operator="containsText" text="Дима">
      <formula>NOT(ISERROR(SEARCH("Дима",K1)))</formula>
    </cfRule>
  </conditionalFormatting>
  <conditionalFormatting sqref="G13:G16">
    <cfRule type="timePeriod" dxfId="67" priority="7" timePeriod="yesterday">
      <formula>FLOOR(G13,1)=TODAY()-1</formula>
    </cfRule>
  </conditionalFormatting>
  <conditionalFormatting sqref="G14">
    <cfRule type="duplicateValues" dxfId="66" priority="6"/>
  </conditionalFormatting>
  <conditionalFormatting sqref="I11">
    <cfRule type="containsText" priority="5" operator="containsText" text="сумма">
      <formula>NOT(ISERROR(SEARCH("сумма",I11)))</formula>
    </cfRule>
  </conditionalFormatting>
  <conditionalFormatting sqref="A2:F4 A10:J47 J6:J8 H7:I8 H6 H2:J4 A1:J1 D5:J5 A5:B6 D6:F8 A7:A9 D9:J9">
    <cfRule type="containsText" dxfId="65" priority="3" operator="containsText" text="Влад">
      <formula>NOT(ISERROR(SEARCH("Влад",A1)))</formula>
    </cfRule>
    <cfRule type="containsText" dxfId="64" priority="4" operator="containsText" text="ФРАЙД">
      <formula>NOT(ISERROR(SEARCH("ФРАЙД",A1)))</formula>
    </cfRule>
  </conditionalFormatting>
  <conditionalFormatting sqref="A10:J47 H6:J8 A1:J4 D5:J5 A5:B6 D6:F8 A7:A9 D9:J9">
    <cfRule type="containsText" dxfId="63" priority="1" operator="containsText" text="Кирилл">
      <formula>NOT(ISERROR(SEARCH("Кирилл",A1)))</formula>
    </cfRule>
    <cfRule type="containsText" dxfId="62" priority="2" operator="containsText" text="Дима">
      <formula>NOT(ISERROR(SEARCH("Дима",A1)))</formula>
    </cfRule>
  </conditionalFormatting>
  <pageMargins left="0.25" right="0.25" top="0.75" bottom="0.75" header="0.3" footer="0.3"/>
  <pageSetup paperSize="9" orientation="portrait" verticalDpi="0" r:id="rId1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2019-12-19T20:04:14Z</dcterms:modified>
</cp:coreProperties>
</file>