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DCB5B1C-25E0-4CB7-84C3-7A4330537B2F}" xr6:coauthVersionLast="45" xr6:coauthVersionMax="45" xr10:uidLastSave="{00000000-0000-0000-0000-000000000000}"/>
  <bookViews>
    <workbookView xWindow="-120" yWindow="-120" windowWidth="29040" windowHeight="15990" activeTab="1" xr2:uid="{0D1159D5-8C9B-4A21-A36B-6E3207B9FA66}"/>
  </bookViews>
  <sheets>
    <sheet name="Справочник" sheetId="1" r:id="rId1"/>
    <sheet name="Лист1" sheetId="6" r:id="rId2"/>
    <sheet name="Склад" sheetId="5" r:id="rId3"/>
    <sheet name="Сентябрь" sheetId="2" r:id="rId4"/>
    <sheet name="Октябрь" sheetId="3" r:id="rId5"/>
    <sheet name="Ноябрь" sheetId="4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3" i="6"/>
  <c r="C3" i="6"/>
  <c r="C4" i="6"/>
  <c r="C5" i="6"/>
  <c r="C6" i="6"/>
  <c r="C7" i="6"/>
  <c r="C8" i="6"/>
  <c r="C9" i="6"/>
  <c r="C10" i="6"/>
  <c r="C11" i="6"/>
  <c r="B4" i="6"/>
  <c r="B5" i="6"/>
  <c r="B6" i="6"/>
  <c r="B7" i="6"/>
  <c r="B8" i="6"/>
  <c r="B9" i="6"/>
  <c r="B10" i="6"/>
  <c r="B11" i="6"/>
  <c r="B3" i="6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E27" i="5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F3" i="2" l="1"/>
  <c r="A2" i="5" l="1"/>
  <c r="I2" i="5" s="1"/>
  <c r="A3" i="5"/>
  <c r="I3" i="5" s="1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F26" i="5" l="1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13" i="5" l="1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11" i="5"/>
  <c r="H4" i="5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<sst xmlns="http://schemas.openxmlformats.org/spreadsheetml/2006/main" count="215" uniqueCount="98">
  <si>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</si>
  <si>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</si>
  <si>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</si>
  <si>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</si>
  <si>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</si>
  <si>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</si>
  <si>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</si>
  <si>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</si>
  <si>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</si>
  <si>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</si>
  <si>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</si>
  <si>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</si>
  <si>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</si>
  <si>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</si>
  <si>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</si>
  <si>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</si>
  <si>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</si>
  <si>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</si>
  <si>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</si>
  <si>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</si>
  <si>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</si>
  <si>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</si>
  <si>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</si>
  <si>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</si>
  <si>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</si>
  <si>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</si>
  <si>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</si>
  <si>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</si>
  <si>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</si>
  <si>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</si>
  <si>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</si>
  <si>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</si>
  <si>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</si>
  <si>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</si>
  <si>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</si>
  <si>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</si>
  <si>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</si>
  <si>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</si>
  <si>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</si>
  <si>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</si>
  <si>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</si>
  <si>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</si>
  <si>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</si>
  <si>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</si>
  <si>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</si>
  <si>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</si>
  <si>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</si>
  <si>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</si>
  <si>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</si>
  <si>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</si>
  <si>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</si>
  <si>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</si>
  <si>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</si>
  <si>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</si>
  <si>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</si>
  <si>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</si>
  <si>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</si>
  <si>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</si>
  <si>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</si>
  <si>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</si>
  <si>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</si>
  <si>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</si>
  <si>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</si>
  <si>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</si>
  <si>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</si>
  <si>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</si>
  <si>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</si>
  <si>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</si>
  <si>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</si>
  <si>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</si>
  <si>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</si>
  <si>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</si>
  <si>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</si>
  <si>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</si>
  <si>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</si>
  <si>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</si>
  <si>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</si>
  <si>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</si>
  <si>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</si>
  <si>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</si>
  <si>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</si>
  <si>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</si>
  <si>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</si>
  <si>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</si>
  <si>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</si>
  <si>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</si>
  <si>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Фамилии</t>
  </si>
  <si>
    <t>год рождения</t>
  </si>
  <si>
    <t>Адрес</t>
  </si>
  <si>
    <t>Пионерская 14-23</t>
  </si>
  <si>
    <t>Ватутина 12-2</t>
  </si>
  <si>
    <t>Пионерская 5-41</t>
  </si>
  <si>
    <t>Ленина 4-1</t>
  </si>
  <si>
    <t>Ленина 1</t>
  </si>
  <si>
    <t>Калиновского 4-8</t>
  </si>
  <si>
    <t>Ленина 5-44</t>
  </si>
  <si>
    <t>Ленина 8-12</t>
  </si>
  <si>
    <t>Калиновского 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</si>
</sst>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  <xf numFmtId="0" fontId="0" fillId="2" borderId="0" xfId="0" applyFont="1" applyFill="1"/>
    <xf numFmtId="0" fontId="0" fillId="0" borderId="0" xfId="0" applyFont="1"/>
    <xf numFmtId="0" fontId="3" fillId="0" borderId="0" xfId="0" applyFont="1"/>
    <xf numFmtId="14" fontId="3" fillId="0" borderId="0" xfId="0" applyNumberFormat="1" applyFont="1"/>
    <xf numFmtId="0" fontId="4" fillId="2" borderId="0" xfId="0" applyFont="1" applyFill="1"/>
    <xf numFmtId="14" fontId="4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13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J30" totalsRowShown="0">
  <autoFilter ref="G1:J30" xr:uid="{A22CC216-FF58-4B8C-B246-05E4236A2854}"/>
  <tableColumns count="4">
    <tableColumn id="1" xr3:uid="{E5B55EA5-AC53-4A8D-8AC3-AE36C108CB28}" name="Наименование"/>
    <tableColumn id="2" xr3:uid="{76ED3944-CC5A-47FC-B2CB-87031136D96C}" name="Ед.изм"/>
    <tableColumn id="3" xr3:uid="{B9952701-D86F-46AA-9527-4A7CCBF8C5DB}" name="Цена"/>
    <tableColumn id="4" xr3:uid="{7AAAFC67-1EAF-4A16-9753-C9F3E8AA3C2B}" name="Срок годности" dataDxfId="1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16C328-9335-4EC2-9C04-1279AA79BBCE}" name="Таблица8" displayName="Таблица8" ref="L1:Q10" totalsRowShown="0">
  <autoFilter ref="L1:Q10" xr:uid="{9B7A3090-4267-4392-9B12-591768250C91}"/>
  <tableColumns count="6">
    <tableColumn id="1" xr3:uid="{592F4D4F-7099-47B6-9A02-4341B17F8537}" name="Столбец1" dataDxfId="1"/>
    <tableColumn id="2" xr3:uid="{12E9D76A-0D04-4FB0-84B8-EA92BA54EFE7}" name="Столбец2"/>
    <tableColumn id="3" xr3:uid="{008FD224-7DB4-4949-BCFF-57B51F841824}" name="Столбец3"/>
    <tableColumn id="4" xr3:uid="{ED9A7885-E1DE-4EC3-8D58-6E4F1357F286}" name="Столбец4"/>
    <tableColumn id="5" xr3:uid="{12963509-0BE4-4E6B-9F38-04E064A9938F}" name="Столбец5"/>
    <tableColumn id="6" xr3:uid="{8763FDB4-EDF6-421E-A696-02BB2C21D309}" name="Столбец6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42F56F-AEFF-4989-A04D-6E8B5DE29DFE}" name="Таблица5" displayName="Таблица5" ref="A2:L26" totalsRowShown="0">
  <autoFilter ref="A2:L26" xr:uid="{0A8AE581-AA60-420E-9E33-03DA4756EB51}"/>
  <tableColumns count="12">
    <tableColumn id="1" xr3:uid="{D4993854-8954-45E3-8BE6-1245BC3F4AA2}" name="Столбец1"/>
    <tableColumn id="2" xr3:uid="{7DD5E10C-ACC5-4628-96BE-68651D417EB4}" name="Фамилии"/>
    <tableColumn id="3" xr3:uid="{799CDCBF-A741-43C3-B4A8-37049D9589B7}" name="год рождения" dataDxfId="0"/>
    <tableColumn id="4" xr3:uid="{A2072BEE-10C4-4B87-A0C0-908F6E41B64D}" name="Адрес"/>
    <tableColumn id="5" xr3:uid="{FE293389-4632-4714-B6A2-4C5718FC21FA}" name="Столбец5"/>
    <tableColumn id="6" xr3:uid="{83056E19-353B-4D4A-A2F9-6B822511714B}" name="Столбец6"/>
    <tableColumn id="7" xr3:uid="{5CBD2B23-8FBA-479B-AC5E-E3B981C26DAC}" name="Столбец7"/>
    <tableColumn id="8" xr3:uid="{8C8CC108-34B0-4888-A710-1D29279666F1}" name="Столбец8"/>
    <tableColumn id="9" xr3:uid="{DF00DEDC-F17D-4FA8-B526-53347DD3E5B5}" name="Столбец9"/>
    <tableColumn id="10" xr3:uid="{06E0804B-3AEA-451C-A2E4-EB4F0C75CF8F}" name="Столбец10"/>
    <tableColumn id="11" xr3:uid="{ECF6F872-16FA-498E-B2CE-A042033458BB}" name="Столбец11"/>
    <tableColumn id="12" xr3:uid="{6D0C2B9D-CB93-439D-8958-F994E0E58709}" name="Столбец1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11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10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9" headerRowBorderDxfId="8" tableBorderDxfId="7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6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xr3:uid="{7F125625-46EA-4CF8-8407-9085400703F3}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5" headerRowBorderDxfId="4" tableBorderDxfId="3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2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dimension ref="A1:Q30"/>
  <sheetViews>
    <sheetView workbookViewId="0">
      <selection activeCell="L2" sqref="L2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  <col min="12" max="12" width="18" customWidth="1"/>
    <col min="13" max="13" width="11.85546875" customWidth="1"/>
    <col min="14" max="14" width="28.42578125" customWidth="1"/>
    <col min="15" max="17" width="11.85546875" customWidth="1"/>
  </cols>
  <sheetData>
    <row r="1" spans="1:17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</row>
    <row r="2" spans="1:17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  <c r="L2" s="5" t="s">
        <v>6</v>
      </c>
      <c r="M2" s="1">
        <v>18568</v>
      </c>
      <c r="N2" t="s">
        <v>89</v>
      </c>
    </row>
    <row r="3" spans="1:17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  <c r="L3" s="7" t="s">
        <v>7</v>
      </c>
      <c r="M3" s="8">
        <v>23724</v>
      </c>
      <c r="N3" s="7" t="s">
        <v>90</v>
      </c>
      <c r="O3" s="7"/>
      <c r="P3" s="7"/>
      <c r="Q3" s="7"/>
    </row>
    <row r="4" spans="1:17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  <c r="L4" s="5" t="s">
        <v>8</v>
      </c>
      <c r="M4" s="1">
        <v>26674</v>
      </c>
      <c r="N4" t="s">
        <v>91</v>
      </c>
    </row>
    <row r="5" spans="1:17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  <c r="L5" s="6" t="s">
        <v>9</v>
      </c>
      <c r="M5" s="1">
        <v>19665</v>
      </c>
      <c r="N5" t="s">
        <v>92</v>
      </c>
    </row>
    <row r="6" spans="1:17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  <c r="L6" s="9" t="s">
        <v>10</v>
      </c>
      <c r="M6" s="10">
        <v>20039</v>
      </c>
      <c r="N6" s="11" t="s">
        <v>93</v>
      </c>
      <c r="O6" s="11"/>
      <c r="P6" s="11"/>
      <c r="Q6" s="11"/>
    </row>
    <row r="7" spans="1:17" x14ac:dyDescent="0.25">
      <c r="C7" t="s">
        <v>11</v>
      </c>
      <c r="G7" t="s">
        <v>71</v>
      </c>
      <c r="H7" t="s">
        <v>45</v>
      </c>
      <c r="I7">
        <v>3.5</v>
      </c>
      <c r="J7" s="1">
        <v>43743</v>
      </c>
      <c r="L7" s="6" t="s">
        <v>11</v>
      </c>
      <c r="M7" s="1">
        <v>23477</v>
      </c>
      <c r="N7" t="s">
        <v>94</v>
      </c>
    </row>
    <row r="8" spans="1:17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  <c r="L8" s="5" t="s">
        <v>12</v>
      </c>
      <c r="M8" s="1">
        <v>28563</v>
      </c>
      <c r="N8" t="s">
        <v>95</v>
      </c>
    </row>
    <row r="9" spans="1:17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  <c r="L9" s="6" t="s">
        <v>13</v>
      </c>
      <c r="M9" s="1">
        <v>21316</v>
      </c>
      <c r="N9" t="s">
        <v>96</v>
      </c>
    </row>
    <row r="10" spans="1:17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  <c r="L10" s="5" t="s">
        <v>14</v>
      </c>
      <c r="M10" s="1">
        <v>30074</v>
      </c>
      <c r="N10" t="s">
        <v>97</v>
      </c>
    </row>
    <row r="11" spans="1:17" x14ac:dyDescent="0.25">
      <c r="G11" t="s">
        <v>27</v>
      </c>
      <c r="H11" t="s">
        <v>45</v>
      </c>
      <c r="I11">
        <v>6</v>
      </c>
      <c r="J11" s="1">
        <v>43747</v>
      </c>
    </row>
    <row r="12" spans="1:17" x14ac:dyDescent="0.25">
      <c r="G12" t="s">
        <v>28</v>
      </c>
      <c r="H12" t="s">
        <v>46</v>
      </c>
      <c r="I12">
        <v>7</v>
      </c>
      <c r="J12" s="1">
        <v>43748</v>
      </c>
    </row>
    <row r="13" spans="1:17" x14ac:dyDescent="0.25">
      <c r="G13" t="s">
        <v>72</v>
      </c>
      <c r="H13" t="s">
        <v>47</v>
      </c>
      <c r="I13">
        <v>8.5</v>
      </c>
      <c r="J13" s="1">
        <v>43749</v>
      </c>
    </row>
    <row r="14" spans="1:17" x14ac:dyDescent="0.25">
      <c r="G14" t="s">
        <v>73</v>
      </c>
      <c r="H14" t="s">
        <v>47</v>
      </c>
      <c r="I14">
        <v>9.5</v>
      </c>
      <c r="J14" s="1">
        <v>43750</v>
      </c>
    </row>
    <row r="15" spans="1:17" x14ac:dyDescent="0.25">
      <c r="G15" t="s">
        <v>29</v>
      </c>
      <c r="H15" t="s">
        <v>45</v>
      </c>
      <c r="I15">
        <v>10</v>
      </c>
      <c r="J15" s="1">
        <v>43751</v>
      </c>
    </row>
    <row r="16" spans="1:17" x14ac:dyDescent="0.25">
      <c r="G16" t="s">
        <v>30</v>
      </c>
      <c r="H16" t="s">
        <v>46</v>
      </c>
      <c r="I16">
        <v>11</v>
      </c>
      <c r="J16" s="1">
        <v>43752</v>
      </c>
    </row>
    <row r="17" spans="7:10" x14ac:dyDescent="0.25">
      <c r="G17" t="s">
        <v>31</v>
      </c>
      <c r="H17" t="s">
        <v>47</v>
      </c>
      <c r="I17">
        <v>12</v>
      </c>
      <c r="J17" s="1">
        <v>43753</v>
      </c>
    </row>
    <row r="18" spans="7:10" x14ac:dyDescent="0.25">
      <c r="G18" t="s">
        <v>32</v>
      </c>
      <c r="H18" t="s">
        <v>45</v>
      </c>
      <c r="I18">
        <v>12</v>
      </c>
      <c r="J18" s="1">
        <v>43754</v>
      </c>
    </row>
    <row r="19" spans="7:10" x14ac:dyDescent="0.25">
      <c r="G19" t="s">
        <v>33</v>
      </c>
      <c r="H19" t="s">
        <v>46</v>
      </c>
      <c r="I19">
        <v>12</v>
      </c>
      <c r="J19" s="1">
        <v>43755</v>
      </c>
    </row>
    <row r="20" spans="7:10" x14ac:dyDescent="0.25">
      <c r="G20" t="s">
        <v>34</v>
      </c>
      <c r="H20" t="s">
        <v>47</v>
      </c>
      <c r="I20">
        <v>12</v>
      </c>
      <c r="J20" s="1">
        <v>43756</v>
      </c>
    </row>
    <row r="21" spans="7:10" x14ac:dyDescent="0.25">
      <c r="G21" t="s">
        <v>35</v>
      </c>
      <c r="H21" t="s">
        <v>45</v>
      </c>
      <c r="I21">
        <v>12</v>
      </c>
      <c r="J21" s="1">
        <v>43757</v>
      </c>
    </row>
    <row r="22" spans="7:10" x14ac:dyDescent="0.25">
      <c r="G22" t="s">
        <v>36</v>
      </c>
      <c r="H22" t="s">
        <v>46</v>
      </c>
      <c r="I22">
        <v>12</v>
      </c>
      <c r="J22" s="1">
        <v>43758</v>
      </c>
    </row>
    <row r="23" spans="7:10" x14ac:dyDescent="0.25">
      <c r="G23" t="s">
        <v>37</v>
      </c>
      <c r="H23" t="s">
        <v>47</v>
      </c>
      <c r="I23">
        <v>12</v>
      </c>
      <c r="J23" s="1">
        <v>43759</v>
      </c>
    </row>
    <row r="24" spans="7:10" x14ac:dyDescent="0.25">
      <c r="G24" t="s">
        <v>38</v>
      </c>
      <c r="H24" t="s">
        <v>45</v>
      </c>
      <c r="I24">
        <v>12</v>
      </c>
      <c r="J24" s="1">
        <v>43760</v>
      </c>
    </row>
    <row r="25" spans="7:10" x14ac:dyDescent="0.25">
      <c r="G25" t="s">
        <v>39</v>
      </c>
      <c r="H25" t="s">
        <v>46</v>
      </c>
      <c r="I25">
        <v>12</v>
      </c>
      <c r="J25" s="1">
        <v>43761</v>
      </c>
    </row>
    <row r="26" spans="7:10" x14ac:dyDescent="0.25">
      <c r="G26" t="s">
        <v>40</v>
      </c>
      <c r="H26" t="s">
        <v>47</v>
      </c>
      <c r="I26">
        <v>12</v>
      </c>
      <c r="J26" s="1">
        <v>43762</v>
      </c>
    </row>
    <row r="27" spans="7:10" x14ac:dyDescent="0.25">
      <c r="G27" t="s">
        <v>41</v>
      </c>
      <c r="H27" t="s">
        <v>45</v>
      </c>
      <c r="I27">
        <v>12</v>
      </c>
      <c r="J27" s="1">
        <v>43763</v>
      </c>
    </row>
    <row r="28" spans="7:10" x14ac:dyDescent="0.25">
      <c r="G28" t="s">
        <v>42</v>
      </c>
      <c r="H28" t="s">
        <v>46</v>
      </c>
      <c r="I28">
        <v>12</v>
      </c>
      <c r="J28" s="1">
        <v>43764</v>
      </c>
    </row>
    <row r="29" spans="7:10" x14ac:dyDescent="0.25">
      <c r="G29" t="s">
        <v>43</v>
      </c>
      <c r="H29" t="s">
        <v>47</v>
      </c>
      <c r="I29">
        <v>12</v>
      </c>
      <c r="J29" s="1">
        <v>43765</v>
      </c>
    </row>
    <row r="30" spans="7:10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391F-C72E-4DB7-9636-430BFC38736B}">
  <dimension ref="A2:L26"/>
  <sheetViews>
    <sheetView tabSelected="1" workbookViewId="0">
      <selection activeCell="H31" sqref="H31"/>
    </sheetView>
  </sheetViews>
  <sheetFormatPr defaultRowHeight="15" x14ac:dyDescent="0.25"/>
  <cols>
    <col min="1" max="1" width="7" customWidth="1"/>
    <col min="2" max="2" width="24.28515625" customWidth="1"/>
    <col min="3" max="3" width="14.140625" customWidth="1"/>
    <col min="4" max="4" width="21.85546875" customWidth="1"/>
    <col min="5" max="9" width="11.85546875" customWidth="1"/>
    <col min="10" max="12" width="12.85546875" customWidth="1"/>
  </cols>
  <sheetData>
    <row r="2" spans="1:12" x14ac:dyDescent="0.25">
      <c r="A2" t="s">
        <v>74</v>
      </c>
      <c r="B2" t="s">
        <v>86</v>
      </c>
      <c r="C2" t="s">
        <v>87</v>
      </c>
      <c r="D2" t="s">
        <v>88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</row>
    <row r="3" spans="1:12" x14ac:dyDescent="0.25">
      <c r="B3" t="str">
        <f>Справочник!L2</f>
        <v>Анищик Р.А.</v>
      </c>
      <c r="C3" s="1">
        <f>IF(Таблица5[[#This Row],[Фамилии]]=Справочник!L2,Справочник!M2,0)</f>
        <v>18568</v>
      </c>
      <c r="D3" t="str">
        <f>IF(Таблица5[[#This Row],[Фамилии]]=Справочник!L2,Справочник!N2,0)</f>
        <v>Пионерская 14-23</v>
      </c>
    </row>
    <row r="4" spans="1:12" x14ac:dyDescent="0.25">
      <c r="B4" t="str">
        <f>Справочник!L3</f>
        <v>Белозерова И.К.</v>
      </c>
      <c r="C4" s="1">
        <f>IF(Таблица5[[#This Row],[Фамилии]]=Справочник!L3,Справочник!M3,0)</f>
        <v>23724</v>
      </c>
      <c r="D4" t="str">
        <f>IF(Таблица5[[#This Row],[Фамилии]]=Справочник!L3,Справочник!N3,0)</f>
        <v>Ватутина 12-2</v>
      </c>
    </row>
    <row r="5" spans="1:12" x14ac:dyDescent="0.25">
      <c r="B5" t="str">
        <f>Справочник!L4</f>
        <v>Ватуина Э.М.</v>
      </c>
      <c r="C5" s="1">
        <f>IF(Таблица5[[#This Row],[Фамилии]]=Справочник!L4,Справочник!M4,0)</f>
        <v>26674</v>
      </c>
      <c r="D5" t="str">
        <f>IF(Таблица5[[#This Row],[Фамилии]]=Справочник!L4,Справочник!N4,0)</f>
        <v>Пионерская 5-41</v>
      </c>
    </row>
    <row r="6" spans="1:12" x14ac:dyDescent="0.25">
      <c r="B6" t="str">
        <f>Справочник!L5</f>
        <v>Дегтяренко И.И.</v>
      </c>
      <c r="C6" s="1">
        <f>IF(Таблица5[[#This Row],[Фамилии]]=Справочник!L5,Справочник!M5,0)</f>
        <v>19665</v>
      </c>
      <c r="D6" t="str">
        <f>IF(Таблица5[[#This Row],[Фамилии]]=Справочник!L5,Справочник!N5,0)</f>
        <v>Ленина 4-1</v>
      </c>
    </row>
    <row r="7" spans="1:12" x14ac:dyDescent="0.25">
      <c r="B7" t="str">
        <f>Справочник!L6</f>
        <v>Жукова О.А.</v>
      </c>
      <c r="C7" s="1">
        <f>IF(Таблица5[[#This Row],[Фамилии]]=Справочник!L6,Справочник!M6,0)</f>
        <v>20039</v>
      </c>
      <c r="D7" t="str">
        <f>IF(Таблица5[[#This Row],[Фамилии]]=Справочник!L6,Справочник!N6,0)</f>
        <v>Ленина 1</v>
      </c>
    </row>
    <row r="8" spans="1:12" x14ac:dyDescent="0.25">
      <c r="B8" t="str">
        <f>Справочник!L7</f>
        <v>Зайцева И.П.</v>
      </c>
      <c r="C8" s="1">
        <f>IF(Таблица5[[#This Row],[Фамилии]]=Справочник!L7,Справочник!M7,0)</f>
        <v>23477</v>
      </c>
      <c r="D8" t="str">
        <f>IF(Таблица5[[#This Row],[Фамилии]]=Справочник!L7,Справочник!N7,0)</f>
        <v>Калиновского 4-8</v>
      </c>
    </row>
    <row r="9" spans="1:12" x14ac:dyDescent="0.25">
      <c r="B9" t="str">
        <f>Справочник!L8</f>
        <v>Козлова И.А.</v>
      </c>
      <c r="C9" s="1">
        <f>IF(Таблица5[[#This Row],[Фамилии]]=Справочник!L8,Справочник!M8,0)</f>
        <v>28563</v>
      </c>
      <c r="D9" t="str">
        <f>IF(Таблица5[[#This Row],[Фамилии]]=Справочник!L8,Справочник!N8,0)</f>
        <v>Ленина 5-44</v>
      </c>
    </row>
    <row r="10" spans="1:12" x14ac:dyDescent="0.25">
      <c r="B10" t="str">
        <f>Справочник!L9</f>
        <v>Ларченко А.Л.</v>
      </c>
      <c r="C10" s="1">
        <f>IF(Таблица5[[#This Row],[Фамилии]]=Справочник!L9,Справочник!M9,0)</f>
        <v>21316</v>
      </c>
      <c r="D10" t="str">
        <f>IF(Таблица5[[#This Row],[Фамилии]]=Справочник!L9,Справочник!N9,0)</f>
        <v>Ленина 8-12</v>
      </c>
    </row>
    <row r="11" spans="1:12" x14ac:dyDescent="0.25">
      <c r="B11" t="str">
        <f>Справочник!L10</f>
        <v>Рудьман Ю.П.</v>
      </c>
      <c r="C11" s="1">
        <f>IF(Таблица5[[#This Row],[Фамилии]]=Справочник!L10,Справочник!M10,0)</f>
        <v>30074</v>
      </c>
      <c r="D11" t="str">
        <f>IF(Таблица5[[#This Row],[Фамилии]]=Справочник!L10,Справочник!N10,0)</f>
        <v>Калиновского 5-11</v>
      </c>
    </row>
    <row r="12" spans="1:12" x14ac:dyDescent="0.25">
      <c r="C12" s="1"/>
    </row>
    <row r="13" spans="1:12" x14ac:dyDescent="0.25">
      <c r="C13" s="1"/>
    </row>
    <row r="14" spans="1:12" x14ac:dyDescent="0.25">
      <c r="C14" s="1"/>
    </row>
    <row r="15" spans="1:12" x14ac:dyDescent="0.25">
      <c r="C15" s="1"/>
    </row>
    <row r="16" spans="1:12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dimension ref="A1:I27"/>
  <sheetViews>
    <sheetView workbookViewId="0">
      <selection activeCell="F2" sqref="F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 xml:space="preserve"> ГГГГГГ серия 0022</v>
      </c>
      <c r="B7">
        <f>SUMPRODUCT(Таблица6[Введено]*(Таблица6[Наименование]=A7)*(Таблица6[Вид движ]="Приход"))</f>
        <v>10</v>
      </c>
      <c r="C7">
        <f>SUMPRODUCT(Таблица6[Введено]*(Таблица6[Наименование]=A7)*(Таблица6[Вид движ]="Расход"))</f>
        <v>2</v>
      </c>
      <c r="D7">
        <f t="shared" si="0"/>
        <v>8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10</v>
      </c>
      <c r="G7">
        <f>SUMPRODUCT(Таблица68[Введено]*(Таблица6[Наименование]=A7)*(Таблица68[Вид движ]="Расход"))</f>
        <v>2</v>
      </c>
      <c r="H7">
        <f>Таблица9[[#This Row],[Остаток на 1 октября]]+Таблица9[[#This Row],[Приход2]]-Таблица9[[#This Row],[Расход2]]</f>
        <v>16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dimension ref="A2:L12"/>
  <sheetViews>
    <sheetView workbookViewId="0">
      <selection activeCell="E7" sqref="E7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43743</v>
      </c>
      <c r="K5">
        <f>IF(ISNA(VLOOKUP(Таблица6[[#This Row],[Наименование]],Таблица4[],3,0)),"",VLOOKUP(Таблица6[[#This Row],[Наименование]],Таблица4[],3,0))</f>
        <v>3.5</v>
      </c>
      <c r="L5">
        <f>Таблица6[[#This Row],[Введено]]*Таблица6[[#This Row],[цена за ед.]]</f>
        <v>35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43743</v>
      </c>
      <c r="K6">
        <f>IF(ISNA(VLOOKUP(Таблица6[[#This Row],[Наименование]],Таблица4[],3,0)),"",VLOOKUP(Таблица6[[#This Row],[Наименование]],Таблица4[],3,0))</f>
        <v>3.5</v>
      </c>
      <c r="L6">
        <f>Таблица6[[#This Row],[Введено]]*Таблица6[[#This Row],[цена за ед.]]</f>
        <v>3.5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43743</v>
      </c>
      <c r="K12">
        <f>IF(ISNA(VLOOKUP(Таблица6[[#This Row],[Наименование]],Таблица4[],3,0)),"",VLOOKUP(Таблица6[[#This Row],[Наименование]],Таблица4[],3,0))</f>
        <v>3.5</v>
      </c>
      <c r="L12">
        <f>Таблица6[[#This Row],[Введено]]*Таблица6[[#This Row],[цена за ед.]]</f>
        <v>3.5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A8B25937-246D-494E-90F7-1E5625FB2785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dimension ref="A2:L12"/>
  <sheetViews>
    <sheetView workbookViewId="0">
      <selection activeCell="E12" sqref="E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C06E3639-9C25-44DD-94FE-C1A06E0C5A78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Справочник</vt:lpstr>
      <vt:lpstr>Лист1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2020-01-07T16:30:32Z</dcterms:modified>
</cp:coreProperties>
</file>