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4545" activeTab="1"/>
  </bookViews>
  <sheets>
    <sheet name="Лист1" sheetId="1" r:id="rId1"/>
    <sheet name="Sheet1" sheetId="2" r:id="rId2"/>
  </sheets>
  <definedNames>
    <definedName name="_xlnm._FilterDatabase" localSheetId="0" hidden="1">Лист1!$A$1:$B$24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2" l="1" a="1"/>
  <c r="A35" i="2" s="1"/>
  <c r="H35" i="2"/>
  <c r="A36" i="2" a="1"/>
  <c r="A36" i="2"/>
  <c r="B36" i="2" s="1"/>
  <c r="H36" i="2"/>
  <c r="A37" i="2" a="1"/>
  <c r="A37" i="2" s="1"/>
  <c r="H37" i="2"/>
  <c r="A38" i="2" a="1"/>
  <c r="A38" i="2"/>
  <c r="B38" i="2" s="1"/>
  <c r="H38" i="2"/>
  <c r="A39" i="2" a="1"/>
  <c r="A39" i="2" s="1"/>
  <c r="H39" i="2"/>
  <c r="A40" i="2" a="1"/>
  <c r="A40" i="2"/>
  <c r="B40" i="2" s="1"/>
  <c r="H40" i="2"/>
  <c r="A41" i="2" a="1"/>
  <c r="A41" i="2" s="1"/>
  <c r="H41" i="2"/>
  <c r="A42" i="2" a="1"/>
  <c r="A42" i="2"/>
  <c r="B42" i="2" s="1"/>
  <c r="H42" i="2"/>
  <c r="A43" i="2" a="1"/>
  <c r="A43" i="2" s="1"/>
  <c r="H43" i="2"/>
  <c r="A44" i="2" a="1"/>
  <c r="A44" i="2"/>
  <c r="B44" i="2" s="1"/>
  <c r="H44" i="2"/>
  <c r="A45" i="2" a="1"/>
  <c r="A45" i="2" s="1"/>
  <c r="H45" i="2"/>
  <c r="A46" i="2" a="1"/>
  <c r="A46" i="2"/>
  <c r="B46" i="2" s="1"/>
  <c r="H46" i="2"/>
  <c r="A47" i="2" a="1"/>
  <c r="A47" i="2" s="1"/>
  <c r="H47" i="2"/>
  <c r="A48" i="2" a="1"/>
  <c r="A48" i="2"/>
  <c r="D48" i="2" s="1"/>
  <c r="B48" i="2"/>
  <c r="H48" i="2"/>
  <c r="I48" i="2"/>
  <c r="L48" i="2" s="1" a="1"/>
  <c r="L48" i="2" s="1"/>
  <c r="A49" i="2" a="1"/>
  <c r="A49" i="2" s="1"/>
  <c r="H49" i="2"/>
  <c r="A50" i="2" a="1"/>
  <c r="A50" i="2"/>
  <c r="D50" i="2" s="1"/>
  <c r="B50" i="2"/>
  <c r="H50" i="2"/>
  <c r="I50" i="2"/>
  <c r="L50" i="2" s="1" a="1"/>
  <c r="L50" i="2" s="1"/>
  <c r="A51" i="2" a="1"/>
  <c r="A51" i="2" s="1"/>
  <c r="H51" i="2"/>
  <c r="A52" i="2" a="1"/>
  <c r="A52" i="2"/>
  <c r="D52" i="2" s="1"/>
  <c r="B52" i="2"/>
  <c r="H52" i="2"/>
  <c r="I52" i="2"/>
  <c r="L52" i="2" s="1" a="1"/>
  <c r="L52" i="2" s="1"/>
  <c r="A53" i="2" a="1"/>
  <c r="A53" i="2" s="1"/>
  <c r="H53" i="2"/>
  <c r="A54" i="2" a="1"/>
  <c r="A54" i="2"/>
  <c r="D54" i="2" s="1"/>
  <c r="B54" i="2"/>
  <c r="H54" i="2"/>
  <c r="I54" i="2"/>
  <c r="L54" i="2" s="1" a="1"/>
  <c r="L54" i="2" s="1"/>
  <c r="A55" i="2" a="1"/>
  <c r="A55" i="2" s="1"/>
  <c r="H55" i="2"/>
  <c r="A56" i="2" a="1"/>
  <c r="A56" i="2"/>
  <c r="D56" i="2" s="1"/>
  <c r="B56" i="2"/>
  <c r="H56" i="2"/>
  <c r="I56" i="2"/>
  <c r="L56" i="2" s="1" a="1"/>
  <c r="L56" i="2" s="1"/>
  <c r="L4" i="2" a="1"/>
  <c r="L4" i="2" s="1"/>
  <c r="L5" i="2" a="1"/>
  <c r="L5" i="2"/>
  <c r="L6" i="2" a="1"/>
  <c r="L6" i="2" s="1"/>
  <c r="L7" i="2" a="1"/>
  <c r="L7" i="2"/>
  <c r="L8" i="2" a="1"/>
  <c r="L8" i="2" s="1"/>
  <c r="L9" i="2" a="1"/>
  <c r="L9" i="2"/>
  <c r="L10" i="2" a="1"/>
  <c r="L10" i="2" s="1"/>
  <c r="L11" i="2" a="1"/>
  <c r="L11" i="2"/>
  <c r="L12" i="2" a="1"/>
  <c r="L12" i="2" s="1"/>
  <c r="L13" i="2" a="1"/>
  <c r="L13" i="2"/>
  <c r="L14" i="2" a="1"/>
  <c r="L14" i="2" s="1"/>
  <c r="L15" i="2" a="1"/>
  <c r="L15" i="2"/>
  <c r="L16" i="2" a="1"/>
  <c r="L16" i="2" s="1"/>
  <c r="L17" i="2" a="1"/>
  <c r="L17" i="2"/>
  <c r="L18" i="2" a="1"/>
  <c r="L18" i="2" s="1"/>
  <c r="L19" i="2" a="1"/>
  <c r="L19" i="2"/>
  <c r="L20" i="2" a="1"/>
  <c r="L20" i="2" s="1"/>
  <c r="L21" i="2" a="1"/>
  <c r="L21" i="2"/>
  <c r="L22" i="2" a="1"/>
  <c r="L22" i="2" s="1"/>
  <c r="L23" i="2" a="1"/>
  <c r="L23" i="2"/>
  <c r="L24" i="2" a="1"/>
  <c r="L24" i="2" s="1"/>
  <c r="L25" i="2" a="1"/>
  <c r="L25" i="2"/>
  <c r="L26" i="2" a="1"/>
  <c r="L26" i="2" s="1"/>
  <c r="L27" i="2" a="1"/>
  <c r="L27" i="2"/>
  <c r="L28" i="2" a="1"/>
  <c r="L28" i="2" s="1"/>
  <c r="L29" i="2" a="1"/>
  <c r="L29" i="2"/>
  <c r="L30" i="2" a="1"/>
  <c r="L30" i="2" s="1"/>
  <c r="L31" i="2" a="1"/>
  <c r="L31" i="2"/>
  <c r="L32" i="2" a="1"/>
  <c r="L32" i="2" s="1"/>
  <c r="L33" i="2" a="1"/>
  <c r="L33" i="2"/>
  <c r="L34" i="2" a="1"/>
  <c r="L34" i="2" s="1"/>
  <c r="L3" i="2" a="1"/>
  <c r="L3" i="2" s="1"/>
  <c r="A32" i="2" a="1"/>
  <c r="A32" i="2" s="1"/>
  <c r="J1" i="2"/>
  <c r="H32" i="2" s="1"/>
  <c r="I1" i="2"/>
  <c r="H1" i="2"/>
  <c r="B51" i="2" l="1"/>
  <c r="I51" i="2"/>
  <c r="L51" i="2" s="1" a="1"/>
  <c r="L51" i="2" s="1"/>
  <c r="D51" i="2"/>
  <c r="K51" i="2"/>
  <c r="E51" i="2"/>
  <c r="B53" i="2"/>
  <c r="I53" i="2"/>
  <c r="L53" i="2" s="1" a="1"/>
  <c r="L53" i="2" s="1"/>
  <c r="D53" i="2"/>
  <c r="K53" i="2"/>
  <c r="E53" i="2"/>
  <c r="E41" i="2"/>
  <c r="B41" i="2"/>
  <c r="I41" i="2"/>
  <c r="L41" i="2" s="1" a="1"/>
  <c r="L41" i="2" s="1"/>
  <c r="D41" i="2"/>
  <c r="K41" i="2"/>
  <c r="B55" i="2"/>
  <c r="I55" i="2"/>
  <c r="L55" i="2" s="1" a="1"/>
  <c r="L55" i="2" s="1"/>
  <c r="D55" i="2"/>
  <c r="K55" i="2"/>
  <c r="E55" i="2"/>
  <c r="B47" i="2"/>
  <c r="I47" i="2"/>
  <c r="L47" i="2" s="1" a="1"/>
  <c r="L47" i="2" s="1"/>
  <c r="D47" i="2"/>
  <c r="K47" i="2"/>
  <c r="E47" i="2"/>
  <c r="E39" i="2"/>
  <c r="B39" i="2"/>
  <c r="I39" i="2"/>
  <c r="L39" i="2" s="1" a="1"/>
  <c r="L39" i="2" s="1"/>
  <c r="D39" i="2"/>
  <c r="K39" i="2"/>
  <c r="E49" i="2"/>
  <c r="B49" i="2"/>
  <c r="I49" i="2"/>
  <c r="L49" i="2" s="1" a="1"/>
  <c r="L49" i="2" s="1"/>
  <c r="D49" i="2"/>
  <c r="K49" i="2"/>
  <c r="E45" i="2"/>
  <c r="B45" i="2"/>
  <c r="I45" i="2"/>
  <c r="L45" i="2" s="1" a="1"/>
  <c r="L45" i="2" s="1"/>
  <c r="D45" i="2"/>
  <c r="K45" i="2"/>
  <c r="E37" i="2"/>
  <c r="B37" i="2"/>
  <c r="I37" i="2"/>
  <c r="L37" i="2" s="1" a="1"/>
  <c r="L37" i="2" s="1"/>
  <c r="D37" i="2"/>
  <c r="K37" i="2"/>
  <c r="E43" i="2"/>
  <c r="B43" i="2"/>
  <c r="I43" i="2"/>
  <c r="L43" i="2" s="1" a="1"/>
  <c r="L43" i="2" s="1"/>
  <c r="D43" i="2"/>
  <c r="K43" i="2"/>
  <c r="E35" i="2"/>
  <c r="K35" i="2"/>
  <c r="B35" i="2"/>
  <c r="I35" i="2"/>
  <c r="L35" i="2" s="1" a="1"/>
  <c r="L35" i="2" s="1"/>
  <c r="D35" i="2"/>
  <c r="E56" i="2"/>
  <c r="E52" i="2"/>
  <c r="E48" i="2"/>
  <c r="E44" i="2"/>
  <c r="E40" i="2"/>
  <c r="E54" i="2"/>
  <c r="E50" i="2"/>
  <c r="E46" i="2"/>
  <c r="E42" i="2"/>
  <c r="E38" i="2"/>
  <c r="E36" i="2"/>
  <c r="K56" i="2"/>
  <c r="K54" i="2"/>
  <c r="K52" i="2"/>
  <c r="K50" i="2"/>
  <c r="K48" i="2"/>
  <c r="K46" i="2"/>
  <c r="D46" i="2"/>
  <c r="K44" i="2"/>
  <c r="D44" i="2"/>
  <c r="K42" i="2"/>
  <c r="D42" i="2"/>
  <c r="K40" i="2"/>
  <c r="D40" i="2"/>
  <c r="K38" i="2"/>
  <c r="D38" i="2"/>
  <c r="K36" i="2"/>
  <c r="D36" i="2"/>
  <c r="I46" i="2"/>
  <c r="L46" i="2" s="1" a="1"/>
  <c r="L46" i="2" s="1"/>
  <c r="I44" i="2"/>
  <c r="L44" i="2" s="1" a="1"/>
  <c r="L44" i="2" s="1"/>
  <c r="I42" i="2"/>
  <c r="L42" i="2" s="1" a="1"/>
  <c r="L42" i="2" s="1"/>
  <c r="I40" i="2"/>
  <c r="L40" i="2" s="1" a="1"/>
  <c r="L40" i="2" s="1"/>
  <c r="I38" i="2"/>
  <c r="L38" i="2" s="1" a="1"/>
  <c r="L38" i="2" s="1"/>
  <c r="I36" i="2"/>
  <c r="L36" i="2" s="1" a="1"/>
  <c r="L36" i="2" s="1"/>
  <c r="H14" i="2"/>
  <c r="H29" i="2"/>
  <c r="K32" i="2"/>
  <c r="B32" i="2"/>
  <c r="D32" i="2"/>
  <c r="E32" i="2"/>
  <c r="I32" i="2"/>
  <c r="A6" i="2" a="1"/>
  <c r="A6" i="2" s="1"/>
  <c r="A9" i="2" a="1"/>
  <c r="A9" i="2" s="1"/>
  <c r="A14" i="2" a="1"/>
  <c r="A14" i="2" s="1"/>
  <c r="A17" i="2" a="1"/>
  <c r="A17" i="2" s="1"/>
  <c r="A22" i="2" a="1"/>
  <c r="A22" i="2" s="1"/>
  <c r="A25" i="2" a="1"/>
  <c r="A25" i="2" s="1"/>
  <c r="A30" i="2" a="1"/>
  <c r="A30" i="2" s="1"/>
  <c r="A33" i="2" a="1"/>
  <c r="A33" i="2" s="1"/>
  <c r="H33" i="2"/>
  <c r="H30" i="2"/>
  <c r="H27" i="2"/>
  <c r="H7" i="2"/>
  <c r="H11" i="2"/>
  <c r="H15" i="2"/>
  <c r="H19" i="2"/>
  <c r="H23" i="2"/>
  <c r="H24" i="2"/>
  <c r="A8" i="2" a="1"/>
  <c r="A8" i="2" s="1"/>
  <c r="A27" i="2" a="1"/>
  <c r="A27" i="2" s="1"/>
  <c r="A4" i="2" a="1"/>
  <c r="A4" i="2" s="1"/>
  <c r="A7" i="2" a="1"/>
  <c r="A7" i="2" s="1"/>
  <c r="A12" i="2" a="1"/>
  <c r="A12" i="2" s="1"/>
  <c r="A15" i="2" a="1"/>
  <c r="A15" i="2" s="1"/>
  <c r="A20" i="2" a="1"/>
  <c r="A20" i="2" s="1"/>
  <c r="A23" i="2" a="1"/>
  <c r="A23" i="2" s="1"/>
  <c r="A28" i="2" a="1"/>
  <c r="A28" i="2" s="1"/>
  <c r="A31" i="2" a="1"/>
  <c r="A31" i="2" s="1"/>
  <c r="A34" i="2" a="1"/>
  <c r="A34" i="2" s="1"/>
  <c r="H34" i="2"/>
  <c r="H31" i="2"/>
  <c r="H4" i="2"/>
  <c r="H8" i="2"/>
  <c r="H12" i="2"/>
  <c r="H16" i="2"/>
  <c r="H20" i="2"/>
  <c r="A11" i="2" a="1"/>
  <c r="A11" i="2" s="1"/>
  <c r="A19" i="2" a="1"/>
  <c r="A19" i="2" s="1"/>
  <c r="A5" i="2" a="1"/>
  <c r="A5" i="2" s="1"/>
  <c r="A10" i="2" a="1"/>
  <c r="A10" i="2" s="1"/>
  <c r="A13" i="2" a="1"/>
  <c r="A13" i="2" s="1"/>
  <c r="A18" i="2" a="1"/>
  <c r="A18" i="2" s="1"/>
  <c r="A21" i="2" a="1"/>
  <c r="A21" i="2" s="1"/>
  <c r="A26" i="2" a="1"/>
  <c r="A26" i="2" s="1"/>
  <c r="A29" i="2" a="1"/>
  <c r="A29" i="2" s="1"/>
  <c r="A3" i="2" a="1"/>
  <c r="A3" i="2" s="1"/>
  <c r="H28" i="2"/>
  <c r="H25" i="2"/>
  <c r="H5" i="2"/>
  <c r="H9" i="2"/>
  <c r="H13" i="2"/>
  <c r="H17" i="2"/>
  <c r="H21" i="2"/>
  <c r="H3" i="2"/>
  <c r="A16" i="2" a="1"/>
  <c r="A16" i="2" s="1"/>
  <c r="A24" i="2" a="1"/>
  <c r="A24" i="2" s="1"/>
  <c r="H10" i="2"/>
  <c r="H22" i="2"/>
  <c r="H6" i="2"/>
  <c r="H18" i="2"/>
  <c r="H26" i="2"/>
  <c r="B3" i="2" l="1"/>
  <c r="I3" i="2"/>
  <c r="D3" i="2"/>
  <c r="E3" i="2"/>
  <c r="K3" i="2"/>
  <c r="D23" i="2"/>
  <c r="E23" i="2"/>
  <c r="I23" i="2"/>
  <c r="K23" i="2"/>
  <c r="B23" i="2"/>
  <c r="E22" i="2"/>
  <c r="D22" i="2"/>
  <c r="I22" i="2"/>
  <c r="K22" i="2"/>
  <c r="B22" i="2"/>
  <c r="I13" i="2"/>
  <c r="K13" i="2"/>
  <c r="B13" i="2"/>
  <c r="D13" i="2"/>
  <c r="E13" i="2"/>
  <c r="D11" i="2"/>
  <c r="E11" i="2"/>
  <c r="I11" i="2"/>
  <c r="K11" i="2"/>
  <c r="B11" i="2"/>
  <c r="E34" i="2"/>
  <c r="I34" i="2"/>
  <c r="D34" i="2"/>
  <c r="K34" i="2"/>
  <c r="B34" i="2"/>
  <c r="K20" i="2"/>
  <c r="B20" i="2"/>
  <c r="I20" i="2"/>
  <c r="D20" i="2"/>
  <c r="E20" i="2"/>
  <c r="K4" i="2"/>
  <c r="B4" i="2"/>
  <c r="D4" i="2"/>
  <c r="E4" i="2"/>
  <c r="I4" i="2"/>
  <c r="I33" i="2"/>
  <c r="K33" i="2"/>
  <c r="B33" i="2"/>
  <c r="E33" i="2"/>
  <c r="D33" i="2"/>
  <c r="I17" i="2"/>
  <c r="K17" i="2"/>
  <c r="B17" i="2"/>
  <c r="D17" i="2"/>
  <c r="E17" i="2"/>
  <c r="E18" i="2"/>
  <c r="I18" i="2"/>
  <c r="D18" i="2"/>
  <c r="K18" i="2"/>
  <c r="B18" i="2"/>
  <c r="D7" i="2"/>
  <c r="B7" i="2"/>
  <c r="E7" i="2"/>
  <c r="I7" i="2"/>
  <c r="K7" i="2"/>
  <c r="K24" i="2"/>
  <c r="B24" i="2"/>
  <c r="D24" i="2"/>
  <c r="E24" i="2"/>
  <c r="I24" i="2"/>
  <c r="E26" i="2"/>
  <c r="I26" i="2"/>
  <c r="K26" i="2"/>
  <c r="B26" i="2"/>
  <c r="D26" i="2"/>
  <c r="E10" i="2"/>
  <c r="I10" i="2"/>
  <c r="D10" i="2"/>
  <c r="K10" i="2"/>
  <c r="B10" i="2"/>
  <c r="D31" i="2"/>
  <c r="B31" i="2"/>
  <c r="E31" i="2"/>
  <c r="I31" i="2"/>
  <c r="K31" i="2"/>
  <c r="D15" i="2"/>
  <c r="E15" i="2"/>
  <c r="B15" i="2"/>
  <c r="I15" i="2"/>
  <c r="K15" i="2"/>
  <c r="D27" i="2"/>
  <c r="E27" i="2"/>
  <c r="B27" i="2"/>
  <c r="I27" i="2"/>
  <c r="K27" i="2"/>
  <c r="E30" i="2"/>
  <c r="I30" i="2"/>
  <c r="K30" i="2"/>
  <c r="B30" i="2"/>
  <c r="D30" i="2"/>
  <c r="E14" i="2"/>
  <c r="I14" i="2"/>
  <c r="K14" i="2"/>
  <c r="B14" i="2"/>
  <c r="D14" i="2"/>
  <c r="D19" i="2"/>
  <c r="B19" i="2"/>
  <c r="E19" i="2"/>
  <c r="I19" i="2"/>
  <c r="K19" i="2"/>
  <c r="E6" i="2"/>
  <c r="D6" i="2"/>
  <c r="I6" i="2"/>
  <c r="K6" i="2"/>
  <c r="B6" i="2"/>
  <c r="I29" i="2"/>
  <c r="K29" i="2"/>
  <c r="B29" i="2"/>
  <c r="D29" i="2"/>
  <c r="E29" i="2"/>
  <c r="K16" i="2"/>
  <c r="B16" i="2"/>
  <c r="D16" i="2"/>
  <c r="I16" i="2"/>
  <c r="E16" i="2"/>
  <c r="I21" i="2"/>
  <c r="K21" i="2"/>
  <c r="B21" i="2"/>
  <c r="E21" i="2"/>
  <c r="D21" i="2"/>
  <c r="I5" i="2"/>
  <c r="K5" i="2"/>
  <c r="B5" i="2"/>
  <c r="E5" i="2"/>
  <c r="D5" i="2"/>
  <c r="K28" i="2"/>
  <c r="B28" i="2"/>
  <c r="D28" i="2"/>
  <c r="I28" i="2"/>
  <c r="E28" i="2"/>
  <c r="K12" i="2"/>
  <c r="B12" i="2"/>
  <c r="D12" i="2"/>
  <c r="E12" i="2"/>
  <c r="I12" i="2"/>
  <c r="K8" i="2"/>
  <c r="B8" i="2"/>
  <c r="D8" i="2"/>
  <c r="E8" i="2"/>
  <c r="I8" i="2"/>
  <c r="I25" i="2"/>
  <c r="E25" i="2"/>
  <c r="K25" i="2"/>
  <c r="B25" i="2"/>
  <c r="D25" i="2"/>
  <c r="I9" i="2"/>
  <c r="K9" i="2"/>
  <c r="B9" i="2"/>
  <c r="E9" i="2"/>
  <c r="D9" i="2"/>
</calcChain>
</file>

<file path=xl/sharedStrings.xml><?xml version="1.0" encoding="utf-8"?>
<sst xmlns="http://schemas.openxmlformats.org/spreadsheetml/2006/main" count="138" uniqueCount="36">
  <si>
    <t>Report of check IN/OUT</t>
  </si>
  <si>
    <t>ID</t>
  </si>
  <si>
    <t>Department</t>
  </si>
  <si>
    <t>Name</t>
  </si>
  <si>
    <t>NUMBER ID</t>
  </si>
  <si>
    <t>Absent</t>
  </si>
  <si>
    <t>OT Time</t>
  </si>
  <si>
    <t>Date</t>
  </si>
  <si>
    <t>Clock In</t>
  </si>
  <si>
    <t>Exception</t>
  </si>
  <si>
    <t>Clock Out</t>
  </si>
  <si>
    <t>Timetable</t>
  </si>
  <si>
    <t>Holiday</t>
  </si>
  <si>
    <t>Work Time</t>
  </si>
  <si>
    <t>20</t>
  </si>
  <si>
    <t>ACCOUNTING TEAM</t>
  </si>
  <si>
    <t>Ivanov I.</t>
  </si>
  <si>
    <t>F06122026</t>
  </si>
  <si>
    <t>СУТКИ</t>
  </si>
  <si>
    <t>11</t>
  </si>
  <si>
    <t>Sidorov D.</t>
  </si>
  <si>
    <t>F08030117</t>
  </si>
  <si>
    <t>21</t>
  </si>
  <si>
    <t>Nikolaev D.</t>
  </si>
  <si>
    <t>F10030379</t>
  </si>
  <si>
    <t>73</t>
  </si>
  <si>
    <t>CENTRAL WAREHOUSE</t>
  </si>
  <si>
    <t>Baskov V.</t>
  </si>
  <si>
    <t>F07122113</t>
  </si>
  <si>
    <t>102</t>
  </si>
  <si>
    <t>Mihalkov S.</t>
  </si>
  <si>
    <t>F12111454</t>
  </si>
  <si>
    <t>113</t>
  </si>
  <si>
    <t>CORPORATE PLANNING TEAM</t>
  </si>
  <si>
    <t>Leonov D.</t>
  </si>
  <si>
    <t>F06122021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</si>
</sst>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#,##0"/>
    <numFmt numFmtId="165" formatCode="[$-F400]h:mm:ss\ AM/PM"/>
    <numFmt numFmtId="166" formatCode="#,###,##0.00"/>
    <numFmt numFmtId="167" formatCode="h:mm;@"/>
    <numFmt numFmtId="169" formatCode="[$-F400]h:mm:ss\ AM/PM;;;@"/>
    <numFmt numFmtId="171" formatCode="_-* #,##0_-;\-* #,##0_-;_-* &quot;-&quot;??_-;_-@_-"/>
  </numFmts>
  <fonts count="4" x14ac:knownFonts="1">
    <font>
      <sz val="10"/>
      <color indexed="8"/>
      <name val="arial"/>
      <charset val="1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/>
    <xf numFmtId="164" fontId="1" fillId="0" borderId="0" xfId="0" applyNumberFormat="1" applyFont="1" applyFill="1" applyAlignment="1"/>
    <xf numFmtId="20" fontId="1" fillId="0" borderId="0" xfId="0" applyNumberFormat="1" applyFont="1" applyFill="1" applyAlignment="1"/>
    <xf numFmtId="14" fontId="1" fillId="0" borderId="0" xfId="0" applyNumberFormat="1" applyFont="1" applyFill="1" applyAlignment="1"/>
    <xf numFmtId="165" fontId="1" fillId="0" borderId="0" xfId="0" applyNumberFormat="1" applyFont="1" applyFill="1" applyAlignment="1"/>
    <xf numFmtId="166" fontId="1" fillId="0" borderId="0" xfId="0" applyNumberFormat="1" applyFont="1" applyFill="1" applyAlignment="1"/>
    <xf numFmtId="167" fontId="1" fillId="0" borderId="0" xfId="0" applyNumberFormat="1" applyFont="1" applyFill="1" applyAlignment="1"/>
    <xf numFmtId="166" fontId="0" fillId="0" borderId="0" xfId="0" applyNumberFormat="1" applyFont="1" applyFill="1" applyAlignment="1"/>
    <xf numFmtId="0" fontId="1" fillId="0" borderId="0" xfId="0" applyFont="1"/>
    <xf numFmtId="14" fontId="1" fillId="0" borderId="0" xfId="0" applyNumberFormat="1" applyFont="1" applyFill="1"/>
    <xf numFmtId="14" fontId="2" fillId="0" borderId="0" xfId="0" applyNumberFormat="1" applyFont="1" applyFill="1" applyAlignment="1"/>
    <xf numFmtId="14" fontId="0" fillId="0" borderId="0" xfId="0" applyNumberFormat="1"/>
    <xf numFmtId="169" fontId="0" fillId="0" borderId="0" xfId="0" applyNumberFormat="1"/>
    <xf numFmtId="169" fontId="2" fillId="0" borderId="0" xfId="0" applyNumberFormat="1" applyFont="1" applyFill="1" applyAlignment="1"/>
    <xf numFmtId="171" fontId="1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4"/>
  <sheetViews>
    <sheetView workbookViewId="0">
      <selection activeCell="B19" sqref="B19"/>
    </sheetView>
  </sheetViews>
  <sheetFormatPr defaultRowHeight="12.75" x14ac:dyDescent="0.2"/>
  <cols>
    <col min="1" max="1" width="10.140625" style="11" customWidth="1"/>
    <col min="2" max="2" width="36.5703125" style="11" bestFit="1" customWidth="1"/>
    <col min="3" max="3" width="10.140625" style="11" customWidth="1"/>
    <col min="4" max="4" width="13.28515625" style="11" bestFit="1" customWidth="1"/>
    <col min="5" max="5" width="18.140625" style="11" customWidth="1"/>
    <col min="6" max="6" width="7.140625" style="11" bestFit="1" customWidth="1"/>
    <col min="7" max="8" width="10.140625" style="11" customWidth="1"/>
    <col min="9" max="9" width="10.5703125" style="11" bestFit="1" customWidth="1"/>
    <col min="10" max="11" width="10.140625" style="11" customWidth="1"/>
    <col min="12" max="14" width="11.140625" style="11" customWidth="1"/>
    <col min="15" max="15" width="24.7109375" style="11" customWidth="1"/>
    <col min="16" max="16" width="10.140625" style="11" customWidth="1"/>
    <col min="17" max="16384" width="9.140625" style="11"/>
  </cols>
  <sheetData>
    <row r="1" spans="1:16" s="2" customFormat="1" x14ac:dyDescent="0.2">
      <c r="A1" s="1" t="s">
        <v>0</v>
      </c>
    </row>
    <row r="2" spans="1:16" s="2" customFormat="1" x14ac:dyDescent="0.2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/>
      <c r="N2" s="3"/>
      <c r="O2" s="3" t="s">
        <v>12</v>
      </c>
      <c r="P2" s="3" t="s">
        <v>13</v>
      </c>
    </row>
    <row r="3" spans="1:16" s="2" customFormat="1" x14ac:dyDescent="0.2">
      <c r="A3" s="1" t="s">
        <v>14</v>
      </c>
      <c r="B3" s="4" t="s">
        <v>15</v>
      </c>
      <c r="C3" s="4"/>
      <c r="D3" s="1" t="s">
        <v>16</v>
      </c>
      <c r="E3" s="1" t="s">
        <v>17</v>
      </c>
      <c r="F3" s="1"/>
      <c r="G3" s="5"/>
      <c r="H3" s="6">
        <v>43789</v>
      </c>
      <c r="I3" s="7">
        <v>0.36681712962962965</v>
      </c>
      <c r="J3" s="4"/>
      <c r="K3" s="7">
        <v>0.75902777777777775</v>
      </c>
      <c r="L3" s="4" t="s">
        <v>18</v>
      </c>
      <c r="M3" s="4"/>
      <c r="N3" s="4"/>
      <c r="O3" s="8"/>
      <c r="P3" s="9"/>
    </row>
    <row r="4" spans="1:16" s="2" customFormat="1" x14ac:dyDescent="0.2">
      <c r="A4" s="1" t="s">
        <v>14</v>
      </c>
      <c r="B4" s="4" t="s">
        <v>15</v>
      </c>
      <c r="C4" s="4"/>
      <c r="D4" s="1" t="s">
        <v>16</v>
      </c>
      <c r="E4" s="1" t="s">
        <v>17</v>
      </c>
      <c r="F4" s="1"/>
      <c r="G4" s="5"/>
      <c r="H4" s="6">
        <v>43790</v>
      </c>
      <c r="I4" s="7">
        <v>0.34166666666666662</v>
      </c>
      <c r="J4" s="4"/>
      <c r="K4" s="7">
        <v>0.75208333333333333</v>
      </c>
      <c r="L4" s="4" t="s">
        <v>18</v>
      </c>
      <c r="M4" s="4"/>
      <c r="N4" s="4"/>
      <c r="O4" s="8"/>
      <c r="P4" s="9"/>
    </row>
    <row r="5" spans="1:16" s="2" customFormat="1" x14ac:dyDescent="0.2">
      <c r="A5" s="1" t="s">
        <v>14</v>
      </c>
      <c r="B5" s="4" t="s">
        <v>15</v>
      </c>
      <c r="C5" s="4"/>
      <c r="D5" s="1" t="s">
        <v>16</v>
      </c>
      <c r="E5" s="1" t="s">
        <v>17</v>
      </c>
      <c r="F5" s="1"/>
      <c r="G5" s="5"/>
      <c r="H5" s="6">
        <v>43791</v>
      </c>
      <c r="I5" s="7">
        <v>0.36041666666666666</v>
      </c>
      <c r="J5" s="4"/>
      <c r="K5" s="7">
        <v>0.75069444444444444</v>
      </c>
      <c r="L5" s="4" t="s">
        <v>18</v>
      </c>
      <c r="M5" s="4"/>
      <c r="N5" s="4"/>
      <c r="O5" s="8"/>
      <c r="P5" s="9"/>
    </row>
    <row r="6" spans="1:16" s="2" customFormat="1" x14ac:dyDescent="0.2">
      <c r="A6" s="1" t="s">
        <v>19</v>
      </c>
      <c r="B6" s="4" t="s">
        <v>15</v>
      </c>
      <c r="C6" s="4"/>
      <c r="D6" s="1" t="s">
        <v>20</v>
      </c>
      <c r="E6" s="1" t="s">
        <v>21</v>
      </c>
      <c r="F6" s="1"/>
      <c r="G6" s="5"/>
      <c r="H6" s="6">
        <v>43789</v>
      </c>
      <c r="I6" s="7">
        <v>0.36094907407407412</v>
      </c>
      <c r="J6" s="4"/>
      <c r="K6" s="7">
        <v>0.75208333333333333</v>
      </c>
      <c r="L6" s="4" t="s">
        <v>18</v>
      </c>
      <c r="O6" s="10"/>
      <c r="P6" s="9"/>
    </row>
    <row r="7" spans="1:16" s="2" customFormat="1" x14ac:dyDescent="0.2">
      <c r="A7" s="1" t="s">
        <v>19</v>
      </c>
      <c r="B7" s="4" t="s">
        <v>15</v>
      </c>
      <c r="C7" s="4"/>
      <c r="D7" s="1" t="s">
        <v>20</v>
      </c>
      <c r="E7" s="1" t="s">
        <v>21</v>
      </c>
      <c r="F7" s="1"/>
      <c r="G7" s="5"/>
      <c r="H7" s="6">
        <v>43790</v>
      </c>
      <c r="I7" s="7">
        <v>0.37361111111111112</v>
      </c>
      <c r="J7" s="4"/>
      <c r="K7" s="7">
        <v>0.75277777777777777</v>
      </c>
      <c r="L7" s="4" t="s">
        <v>18</v>
      </c>
      <c r="M7" s="4"/>
      <c r="N7" s="4"/>
      <c r="O7" s="8"/>
      <c r="P7" s="9"/>
    </row>
    <row r="8" spans="1:16" s="2" customFormat="1" x14ac:dyDescent="0.2">
      <c r="A8" s="1" t="s">
        <v>19</v>
      </c>
      <c r="B8" s="4" t="s">
        <v>15</v>
      </c>
      <c r="C8" s="4"/>
      <c r="D8" s="1" t="s">
        <v>20</v>
      </c>
      <c r="E8" s="1" t="s">
        <v>21</v>
      </c>
      <c r="F8" s="1"/>
      <c r="G8" s="5"/>
      <c r="H8" s="6">
        <v>43818</v>
      </c>
      <c r="I8" s="7">
        <v>0.375</v>
      </c>
      <c r="J8" s="4"/>
      <c r="K8" s="7">
        <v>0.75416666666666676</v>
      </c>
      <c r="L8" s="4" t="s">
        <v>18</v>
      </c>
      <c r="M8" s="4"/>
      <c r="N8" s="4"/>
      <c r="O8" s="8"/>
      <c r="P8" s="9"/>
    </row>
    <row r="9" spans="1:16" s="2" customFormat="1" x14ac:dyDescent="0.2">
      <c r="A9" s="1" t="s">
        <v>22</v>
      </c>
      <c r="B9" s="4" t="s">
        <v>15</v>
      </c>
      <c r="C9" s="4"/>
      <c r="D9" s="1" t="s">
        <v>23</v>
      </c>
      <c r="E9" s="1" t="s">
        <v>24</v>
      </c>
      <c r="F9" s="1"/>
      <c r="G9" s="5"/>
      <c r="H9" s="6">
        <v>43790</v>
      </c>
      <c r="I9" s="7">
        <v>0.37162037037037038</v>
      </c>
      <c r="J9" s="4"/>
      <c r="K9" s="7">
        <v>0.75555555555555554</v>
      </c>
      <c r="L9" s="4" t="s">
        <v>18</v>
      </c>
      <c r="M9" s="4"/>
      <c r="N9" s="4"/>
      <c r="O9" s="8"/>
      <c r="P9" s="9"/>
    </row>
    <row r="10" spans="1:16" s="2" customFormat="1" x14ac:dyDescent="0.2">
      <c r="A10" s="1" t="s">
        <v>22</v>
      </c>
      <c r="B10" s="4" t="s">
        <v>15</v>
      </c>
      <c r="C10" s="4"/>
      <c r="D10" s="1" t="s">
        <v>23</v>
      </c>
      <c r="E10" s="1" t="s">
        <v>24</v>
      </c>
      <c r="F10" s="1"/>
      <c r="G10" s="5"/>
      <c r="H10" s="6">
        <v>43794</v>
      </c>
      <c r="I10" s="7">
        <v>0.36874999999999997</v>
      </c>
      <c r="J10" s="4"/>
      <c r="K10" s="7">
        <v>0.75</v>
      </c>
      <c r="L10" s="4" t="s">
        <v>18</v>
      </c>
      <c r="M10" s="4"/>
      <c r="N10" s="4"/>
      <c r="O10" s="8"/>
      <c r="P10" s="9"/>
    </row>
    <row r="11" spans="1:16" s="2" customFormat="1" x14ac:dyDescent="0.2">
      <c r="A11" s="1" t="s">
        <v>22</v>
      </c>
      <c r="B11" s="4" t="s">
        <v>15</v>
      </c>
      <c r="C11" s="4"/>
      <c r="D11" s="1" t="s">
        <v>23</v>
      </c>
      <c r="E11" s="1" t="s">
        <v>24</v>
      </c>
      <c r="F11" s="1"/>
      <c r="G11" s="5"/>
      <c r="H11" s="6">
        <v>43804</v>
      </c>
      <c r="I11" s="7">
        <v>0.37222222222222223</v>
      </c>
      <c r="J11" s="4"/>
      <c r="K11" s="7">
        <v>0.81597222222222221</v>
      </c>
      <c r="L11" s="4" t="s">
        <v>18</v>
      </c>
      <c r="M11" s="4"/>
      <c r="N11" s="4"/>
      <c r="O11" s="8"/>
      <c r="P11" s="9"/>
    </row>
    <row r="12" spans="1:16" s="2" customFormat="1" x14ac:dyDescent="0.2">
      <c r="A12" s="1" t="s">
        <v>25</v>
      </c>
      <c r="B12" s="4" t="s">
        <v>26</v>
      </c>
      <c r="C12" s="4"/>
      <c r="D12" s="1" t="s">
        <v>27</v>
      </c>
      <c r="E12" s="1" t="s">
        <v>28</v>
      </c>
      <c r="F12" s="1"/>
      <c r="G12" s="5"/>
      <c r="H12" s="6">
        <v>43795</v>
      </c>
      <c r="I12" s="7">
        <v>0.35616898148148146</v>
      </c>
      <c r="J12" s="4"/>
      <c r="K12" s="7">
        <v>0.75624999999999998</v>
      </c>
      <c r="L12" s="4" t="s">
        <v>18</v>
      </c>
      <c r="M12" s="4"/>
      <c r="N12" s="4"/>
      <c r="O12" s="8"/>
      <c r="P12" s="9"/>
    </row>
    <row r="13" spans="1:16" s="2" customFormat="1" x14ac:dyDescent="0.2">
      <c r="A13" s="1" t="s">
        <v>25</v>
      </c>
      <c r="B13" s="4" t="s">
        <v>26</v>
      </c>
      <c r="C13" s="4"/>
      <c r="D13" s="1" t="s">
        <v>27</v>
      </c>
      <c r="E13" s="1" t="s">
        <v>28</v>
      </c>
      <c r="F13" s="1"/>
      <c r="G13" s="5"/>
      <c r="H13" s="6">
        <v>43797</v>
      </c>
      <c r="I13" s="7">
        <v>0.36805555555555558</v>
      </c>
      <c r="J13" s="4"/>
      <c r="K13" s="7">
        <v>0.75555555555555554</v>
      </c>
      <c r="L13" s="4" t="s">
        <v>18</v>
      </c>
      <c r="M13" s="4"/>
      <c r="N13" s="4"/>
      <c r="O13" s="8"/>
      <c r="P13" s="9"/>
    </row>
    <row r="14" spans="1:16" s="2" customFormat="1" x14ac:dyDescent="0.2">
      <c r="A14" s="1" t="s">
        <v>25</v>
      </c>
      <c r="B14" s="4" t="s">
        <v>26</v>
      </c>
      <c r="C14" s="4"/>
      <c r="D14" s="1" t="s">
        <v>27</v>
      </c>
      <c r="E14" s="1" t="s">
        <v>28</v>
      </c>
      <c r="F14" s="1"/>
      <c r="G14" s="5"/>
      <c r="H14" s="6">
        <v>43799</v>
      </c>
      <c r="I14" s="7">
        <v>0.36874999999999997</v>
      </c>
      <c r="J14" s="4"/>
      <c r="K14" s="7">
        <v>0.75486111111111109</v>
      </c>
      <c r="L14" s="4" t="s">
        <v>18</v>
      </c>
      <c r="M14" s="4"/>
      <c r="N14" s="4"/>
      <c r="O14" s="8"/>
      <c r="P14" s="9"/>
    </row>
    <row r="15" spans="1:16" s="2" customFormat="1" x14ac:dyDescent="0.2">
      <c r="A15" s="1" t="s">
        <v>25</v>
      </c>
      <c r="B15" s="4" t="s">
        <v>26</v>
      </c>
      <c r="C15" s="4"/>
      <c r="D15" s="1" t="s">
        <v>27</v>
      </c>
      <c r="E15" s="1" t="s">
        <v>28</v>
      </c>
      <c r="F15" s="1"/>
      <c r="G15" s="5"/>
      <c r="H15" s="6">
        <v>43814</v>
      </c>
      <c r="I15" s="7">
        <v>0.3666666666666667</v>
      </c>
      <c r="J15" s="4"/>
      <c r="K15" s="7">
        <v>0.75555555555555554</v>
      </c>
      <c r="L15" s="4" t="s">
        <v>18</v>
      </c>
      <c r="M15" s="4"/>
      <c r="N15" s="4"/>
      <c r="O15" s="8"/>
      <c r="P15" s="9"/>
    </row>
    <row r="16" spans="1:16" s="2" customFormat="1" x14ac:dyDescent="0.2">
      <c r="A16" s="1" t="s">
        <v>29</v>
      </c>
      <c r="B16" s="4" t="s">
        <v>26</v>
      </c>
      <c r="C16" s="4"/>
      <c r="D16" s="1" t="s">
        <v>30</v>
      </c>
      <c r="E16" s="1" t="s">
        <v>31</v>
      </c>
      <c r="F16" s="1"/>
      <c r="G16" s="5"/>
      <c r="H16" s="6">
        <v>43789</v>
      </c>
      <c r="I16" s="7">
        <v>0.35673611111111114</v>
      </c>
      <c r="J16" s="4"/>
      <c r="K16" s="7">
        <v>0.75902777777777775</v>
      </c>
      <c r="L16" s="4" t="s">
        <v>18</v>
      </c>
      <c r="M16" s="4"/>
      <c r="N16" s="4"/>
      <c r="O16" s="8"/>
      <c r="P16" s="9"/>
    </row>
    <row r="17" spans="1:16" s="2" customFormat="1" x14ac:dyDescent="0.2">
      <c r="A17" s="1" t="s">
        <v>29</v>
      </c>
      <c r="B17" s="4" t="s">
        <v>26</v>
      </c>
      <c r="C17" s="4"/>
      <c r="D17" s="1" t="s">
        <v>30</v>
      </c>
      <c r="E17" s="1" t="s">
        <v>31</v>
      </c>
      <c r="F17" s="1"/>
      <c r="G17" s="5"/>
      <c r="H17" s="6">
        <v>43792</v>
      </c>
      <c r="I17" s="7">
        <v>0.36041666666666666</v>
      </c>
      <c r="J17" s="4"/>
      <c r="K17" s="7">
        <v>0.75624999999999998</v>
      </c>
      <c r="L17" s="4" t="s">
        <v>18</v>
      </c>
      <c r="M17" s="4"/>
      <c r="N17" s="4"/>
      <c r="O17" s="8"/>
      <c r="P17" s="9"/>
    </row>
    <row r="18" spans="1:16" s="2" customFormat="1" x14ac:dyDescent="0.2">
      <c r="A18" s="1" t="s">
        <v>29</v>
      </c>
      <c r="B18" s="4" t="s">
        <v>26</v>
      </c>
      <c r="C18" s="4"/>
      <c r="D18" s="1" t="s">
        <v>30</v>
      </c>
      <c r="E18" s="1" t="s">
        <v>31</v>
      </c>
      <c r="F18" s="1"/>
      <c r="G18" s="5"/>
      <c r="H18" s="6">
        <v>43799</v>
      </c>
      <c r="I18" s="7">
        <v>0.37083333333333335</v>
      </c>
      <c r="J18" s="4"/>
      <c r="K18" s="7">
        <v>0.7583333333333333</v>
      </c>
      <c r="L18" s="4" t="s">
        <v>18</v>
      </c>
      <c r="M18" s="4"/>
      <c r="N18" s="4"/>
      <c r="O18" s="8"/>
      <c r="P18" s="9"/>
    </row>
    <row r="19" spans="1:16" s="2" customFormat="1" x14ac:dyDescent="0.2">
      <c r="A19" s="1" t="s">
        <v>29</v>
      </c>
      <c r="B19" s="4" t="s">
        <v>26</v>
      </c>
      <c r="C19" s="4"/>
      <c r="D19" s="1" t="s">
        <v>30</v>
      </c>
      <c r="E19" s="1" t="s">
        <v>31</v>
      </c>
      <c r="F19" s="1"/>
      <c r="G19" s="5"/>
      <c r="H19" s="6">
        <v>43813</v>
      </c>
      <c r="I19" s="7">
        <v>0.37291666666666662</v>
      </c>
      <c r="J19" s="4"/>
      <c r="K19" s="7">
        <v>0.75555555555555554</v>
      </c>
      <c r="L19" s="4" t="s">
        <v>18</v>
      </c>
      <c r="M19" s="4"/>
      <c r="N19" s="4"/>
      <c r="O19" s="8"/>
      <c r="P19" s="9"/>
    </row>
    <row r="20" spans="1:16" s="2" customFormat="1" x14ac:dyDescent="0.2">
      <c r="A20" s="1" t="s">
        <v>32</v>
      </c>
      <c r="B20" s="4" t="s">
        <v>33</v>
      </c>
      <c r="C20" s="4"/>
      <c r="D20" s="1" t="s">
        <v>34</v>
      </c>
      <c r="E20" s="1" t="s">
        <v>35</v>
      </c>
      <c r="F20" s="1"/>
      <c r="G20" s="5"/>
      <c r="H20" s="6">
        <v>43789</v>
      </c>
      <c r="I20" s="7">
        <v>0.37252314814814813</v>
      </c>
      <c r="J20" s="4"/>
      <c r="K20" s="7">
        <v>0.75694444444444453</v>
      </c>
      <c r="L20" s="4" t="s">
        <v>18</v>
      </c>
      <c r="M20" s="4"/>
      <c r="N20" s="4"/>
      <c r="O20" s="8"/>
      <c r="P20" s="9"/>
    </row>
    <row r="21" spans="1:16" s="2" customFormat="1" x14ac:dyDescent="0.2">
      <c r="A21" s="1" t="s">
        <v>32</v>
      </c>
      <c r="B21" s="4" t="s">
        <v>33</v>
      </c>
      <c r="C21" s="4"/>
      <c r="D21" s="1" t="s">
        <v>34</v>
      </c>
      <c r="E21" s="1" t="s">
        <v>35</v>
      </c>
      <c r="F21" s="1"/>
      <c r="G21" s="5"/>
      <c r="H21" s="6">
        <v>43790</v>
      </c>
      <c r="I21" s="7">
        <v>0.37222222222222223</v>
      </c>
      <c r="J21" s="4"/>
      <c r="K21" s="7">
        <v>0.75763888888888886</v>
      </c>
      <c r="L21" s="4" t="s">
        <v>18</v>
      </c>
      <c r="M21" s="4"/>
      <c r="N21" s="4"/>
      <c r="O21" s="10"/>
      <c r="P21" s="9"/>
    </row>
    <row r="22" spans="1:16" s="2" customFormat="1" x14ac:dyDescent="0.2">
      <c r="A22" s="1" t="s">
        <v>32</v>
      </c>
      <c r="B22" s="4" t="s">
        <v>33</v>
      </c>
      <c r="C22" s="4"/>
      <c r="D22" s="1" t="s">
        <v>34</v>
      </c>
      <c r="E22" s="1" t="s">
        <v>35</v>
      </c>
      <c r="F22" s="1"/>
      <c r="G22" s="5"/>
      <c r="H22" s="6">
        <v>43791</v>
      </c>
      <c r="I22" s="7">
        <v>0.36388888888888887</v>
      </c>
      <c r="J22" s="4"/>
      <c r="K22" s="7">
        <v>0.75138888888888899</v>
      </c>
      <c r="L22" s="4" t="s">
        <v>18</v>
      </c>
      <c r="M22" s="4"/>
      <c r="N22" s="4"/>
      <c r="O22" s="8"/>
      <c r="P22" s="9"/>
    </row>
    <row r="23" spans="1:16" s="2" customFormat="1" x14ac:dyDescent="0.2">
      <c r="A23" s="1" t="s">
        <v>32</v>
      </c>
      <c r="B23" s="4" t="s">
        <v>33</v>
      </c>
      <c r="C23" s="4"/>
      <c r="D23" s="1" t="s">
        <v>34</v>
      </c>
      <c r="E23" s="1" t="s">
        <v>35</v>
      </c>
      <c r="F23" s="1"/>
      <c r="G23" s="5"/>
      <c r="H23" s="6">
        <v>43815</v>
      </c>
      <c r="I23" s="7">
        <v>0.375</v>
      </c>
      <c r="J23" s="4"/>
      <c r="K23" s="7">
        <v>0.75277777777777777</v>
      </c>
      <c r="L23" s="4" t="s">
        <v>18</v>
      </c>
      <c r="M23" s="4"/>
      <c r="N23" s="4"/>
      <c r="O23" s="8"/>
      <c r="P23" s="9"/>
    </row>
    <row r="24" spans="1:16" s="2" customFormat="1" x14ac:dyDescent="0.2">
      <c r="A24" s="1" t="s">
        <v>32</v>
      </c>
      <c r="B24" s="4" t="s">
        <v>33</v>
      </c>
      <c r="C24" s="4"/>
      <c r="D24" s="1" t="s">
        <v>34</v>
      </c>
      <c r="E24" s="1" t="s">
        <v>35</v>
      </c>
      <c r="F24" s="1"/>
      <c r="G24" s="5"/>
      <c r="H24" s="6">
        <v>43818</v>
      </c>
      <c r="I24" s="7">
        <v>0.37361111111111112</v>
      </c>
      <c r="J24" s="4"/>
      <c r="K24" s="7">
        <v>0.75902777777777775</v>
      </c>
      <c r="L24" s="4" t="s">
        <v>18</v>
      </c>
      <c r="M24" s="4"/>
      <c r="N24" s="4"/>
      <c r="O24" s="10"/>
      <c r="P24" s="9"/>
    </row>
  </sheetData>
  <pageMargins left="0.75" right="0.75" top="1" bottom="1" header="0.5" footer="0.5"/>
  <pageSetup paperSize="9" orientation="portrait" verticalDpi="36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workbookViewId="0">
      <selection activeCell="A56" sqref="A56"/>
    </sheetView>
  </sheetViews>
  <sheetFormatPr defaultRowHeight="12.75" x14ac:dyDescent="0.2"/>
  <cols>
    <col min="8" max="8" width="10.140625" style="14" bestFit="1" customWidth="1"/>
    <col min="9" max="9" width="10.28515625" style="15" bestFit="1" customWidth="1"/>
    <col min="11" max="11" width="10.28515625" style="15" bestFit="1" customWidth="1"/>
  </cols>
  <sheetData>
    <row r="1" spans="1:16" x14ac:dyDescent="0.2">
      <c r="A1" s="1" t="s">
        <v>0</v>
      </c>
      <c r="B1" s="2"/>
      <c r="C1" s="2"/>
      <c r="D1" s="2"/>
      <c r="E1" s="2"/>
      <c r="F1" s="2"/>
      <c r="G1" s="2"/>
      <c r="H1" s="12">
        <f>MIN(Лист1!H:H)</f>
        <v>43789</v>
      </c>
      <c r="I1" s="17">
        <f>MAX(Лист1!H:H)</f>
        <v>43818</v>
      </c>
      <c r="J1" s="2">
        <f>I1-H1</f>
        <v>29</v>
      </c>
      <c r="K1" s="17"/>
      <c r="L1" s="2"/>
      <c r="M1" s="2"/>
      <c r="N1" s="2"/>
      <c r="O1" s="2"/>
      <c r="P1" s="2"/>
    </row>
    <row r="2" spans="1:16" x14ac:dyDescent="0.2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13" t="s">
        <v>7</v>
      </c>
      <c r="I2" s="16" t="s">
        <v>8</v>
      </c>
      <c r="J2" s="3" t="s">
        <v>9</v>
      </c>
      <c r="K2" s="16" t="s">
        <v>10</v>
      </c>
      <c r="L2" s="3" t="s">
        <v>11</v>
      </c>
      <c r="M2" s="3"/>
      <c r="N2" s="3"/>
      <c r="O2" s="3" t="s">
        <v>12</v>
      </c>
      <c r="P2" s="3" t="s">
        <v>13</v>
      </c>
    </row>
    <row r="3" spans="1:16" x14ac:dyDescent="0.2">
      <c r="A3" t="str">
        <f t="array" ref="A3">INDEX(Лист1!A:A,SMALL(IF(Лист1!$A$2:$A$23&lt;&gt;Лист1!$A$3:$A$24,ROW(Лист1!$A$3:$A$24)),INT((ROW()-3)/$J$1)+1))</f>
        <v>20</v>
      </c>
      <c r="B3" t="str">
        <f>VLOOKUP($A3,Лист1!$A:$G,COLUMN(),)</f>
        <v>ACCOUNTING TEAM</v>
      </c>
      <c r="D3" t="str">
        <f>VLOOKUP($A3,Лист1!$A:$G,COLUMN(),)</f>
        <v>Ivanov I.</v>
      </c>
      <c r="E3" t="str">
        <f>VLOOKUP($A3,Лист1!$A:$G,COLUMN(),)</f>
        <v>F06122026</v>
      </c>
      <c r="H3" s="14">
        <f>$H$1+MOD(ROW()-3,$J$1)</f>
        <v>43789</v>
      </c>
      <c r="I3" s="15">
        <f>SUMIFS(Лист1!$I$3:$I$24,Лист1!$A$3:$A$24,$A3,Лист1!$H$3:$H$24,$H3)</f>
        <v>0.36681712962962965</v>
      </c>
      <c r="K3" s="15">
        <f>SUMIFS(Лист1!$K$3:$K$24,Лист1!$A$3:$A$24,$A3,Лист1!$H$3:$H$24,$H3)</f>
        <v>0.75902777777777775</v>
      </c>
      <c r="L3" t="str">
        <f t="array" ref="L3">IF(I3,INDEX(Лист1!L:L,MATCH(A3&amp;H3,Лист1!$A$3:$A$24&amp;Лист1!$H$3:$H$24,)+2),"")</f>
        <v>СУТКИ</v>
      </c>
    </row>
    <row r="4" spans="1:16" x14ac:dyDescent="0.2">
      <c r="A4" t="str">
        <f t="array" ref="A4">INDEX(Лист1!A:A,SMALL(IF(Лист1!$A$2:$A$23&lt;&gt;Лист1!$A$3:$A$24,ROW(Лист1!$A$3:$A$24)),INT((ROW()-3)/$J$1)+1))</f>
        <v>20</v>
      </c>
      <c r="B4" t="str">
        <f>VLOOKUP($A4,Лист1!$A:$G,COLUMN(),)</f>
        <v>ACCOUNTING TEAM</v>
      </c>
      <c r="D4" t="str">
        <f>VLOOKUP($A4,Лист1!$A:$G,COLUMN(),)</f>
        <v>Ivanov I.</v>
      </c>
      <c r="E4" t="str">
        <f>VLOOKUP($A4,Лист1!$A:$G,COLUMN(),)</f>
        <v>F06122026</v>
      </c>
      <c r="H4" s="14">
        <f t="shared" ref="H4:H56" si="0">$H$1+MOD(ROW()-3,$J$1)</f>
        <v>43790</v>
      </c>
      <c r="I4" s="15">
        <f>SUMIFS(Лист1!$I$3:$I$24,Лист1!$A$3:$A$24,$A4,Лист1!$H$3:$H$24,$H4)</f>
        <v>0.34166666666666662</v>
      </c>
      <c r="K4" s="15">
        <f>SUMIFS(Лист1!$K$3:$K$24,Лист1!$A$3:$A$24,$A4,Лист1!$H$3:$H$24,$H4)</f>
        <v>0.75208333333333333</v>
      </c>
      <c r="L4" t="str">
        <f t="array" ref="L4">IF(I4,INDEX(Лист1!L:L,MATCH(A4&amp;H4,Лист1!$A$3:$A$24&amp;Лист1!$H$3:$H$24,)+2),"")</f>
        <v>СУТКИ</v>
      </c>
    </row>
    <row r="5" spans="1:16" x14ac:dyDescent="0.2">
      <c r="A5" t="str">
        <f t="array" ref="A5">INDEX(Лист1!A:A,SMALL(IF(Лист1!$A$2:$A$23&lt;&gt;Лист1!$A$3:$A$24,ROW(Лист1!$A$3:$A$24)),INT((ROW()-3)/$J$1)+1))</f>
        <v>20</v>
      </c>
      <c r="B5" t="str">
        <f>VLOOKUP($A5,Лист1!$A:$G,COLUMN(),)</f>
        <v>ACCOUNTING TEAM</v>
      </c>
      <c r="D5" t="str">
        <f>VLOOKUP($A5,Лист1!$A:$G,COLUMN(),)</f>
        <v>Ivanov I.</v>
      </c>
      <c r="E5" t="str">
        <f>VLOOKUP($A5,Лист1!$A:$G,COLUMN(),)</f>
        <v>F06122026</v>
      </c>
      <c r="H5" s="14">
        <f t="shared" si="0"/>
        <v>43791</v>
      </c>
      <c r="I5" s="15">
        <f>SUMIFS(Лист1!$I$3:$I$24,Лист1!$A$3:$A$24,$A5,Лист1!$H$3:$H$24,$H5)</f>
        <v>0.36041666666666666</v>
      </c>
      <c r="K5" s="15">
        <f>SUMIFS(Лист1!$K$3:$K$24,Лист1!$A$3:$A$24,$A5,Лист1!$H$3:$H$24,$H5)</f>
        <v>0.75069444444444444</v>
      </c>
      <c r="L5" t="str">
        <f t="array" ref="L5">IF(I5,INDEX(Лист1!L:L,MATCH(A5&amp;H5,Лист1!$A$3:$A$24&amp;Лист1!$H$3:$H$24,)+2),"")</f>
        <v>СУТКИ</v>
      </c>
    </row>
    <row r="6" spans="1:16" x14ac:dyDescent="0.2">
      <c r="A6" t="str">
        <f t="array" ref="A6">INDEX(Лист1!A:A,SMALL(IF(Лист1!$A$2:$A$23&lt;&gt;Лист1!$A$3:$A$24,ROW(Лист1!$A$3:$A$24)),INT((ROW()-3)/$J$1)+1))</f>
        <v>20</v>
      </c>
      <c r="B6" t="str">
        <f>VLOOKUP($A6,Лист1!$A:$G,COLUMN(),)</f>
        <v>ACCOUNTING TEAM</v>
      </c>
      <c r="D6" t="str">
        <f>VLOOKUP($A6,Лист1!$A:$G,COLUMN(),)</f>
        <v>Ivanov I.</v>
      </c>
      <c r="E6" t="str">
        <f>VLOOKUP($A6,Лист1!$A:$G,COLUMN(),)</f>
        <v>F06122026</v>
      </c>
      <c r="H6" s="14">
        <f t="shared" si="0"/>
        <v>43792</v>
      </c>
      <c r="I6" s="15">
        <f>SUMIFS(Лист1!$I$3:$I$24,Лист1!$A$3:$A$24,$A6,Лист1!$H$3:$H$24,$H6)</f>
        <v>0</v>
      </c>
      <c r="K6" s="15">
        <f>SUMIFS(Лист1!$K$3:$K$24,Лист1!$A$3:$A$24,$A6,Лист1!$H$3:$H$24,$H6)</f>
        <v>0</v>
      </c>
      <c r="L6" t="str">
        <f t="array" ref="L6">IF(I6,INDEX(Лист1!L:L,MATCH(A6&amp;H6,Лист1!$A$3:$A$24&amp;Лист1!$H$3:$H$24,)+2),"")</f>
        <v/>
      </c>
    </row>
    <row r="7" spans="1:16" x14ac:dyDescent="0.2">
      <c r="A7" t="str">
        <f t="array" ref="A7">INDEX(Лист1!A:A,SMALL(IF(Лист1!$A$2:$A$23&lt;&gt;Лист1!$A$3:$A$24,ROW(Лист1!$A$3:$A$24)),INT((ROW()-3)/$J$1)+1))</f>
        <v>20</v>
      </c>
      <c r="B7" t="str">
        <f>VLOOKUP($A7,Лист1!$A:$G,COLUMN(),)</f>
        <v>ACCOUNTING TEAM</v>
      </c>
      <c r="D7" t="str">
        <f>VLOOKUP($A7,Лист1!$A:$G,COLUMN(),)</f>
        <v>Ivanov I.</v>
      </c>
      <c r="E7" t="str">
        <f>VLOOKUP($A7,Лист1!$A:$G,COLUMN(),)</f>
        <v>F06122026</v>
      </c>
      <c r="H7" s="14">
        <f t="shared" si="0"/>
        <v>43793</v>
      </c>
      <c r="I7" s="15">
        <f>SUMIFS(Лист1!$I$3:$I$24,Лист1!$A$3:$A$24,$A7,Лист1!$H$3:$H$24,$H7)</f>
        <v>0</v>
      </c>
      <c r="K7" s="15">
        <f>SUMIFS(Лист1!$K$3:$K$24,Лист1!$A$3:$A$24,$A7,Лист1!$H$3:$H$24,$H7)</f>
        <v>0</v>
      </c>
      <c r="L7" t="str">
        <f t="array" ref="L7">IF(I7,INDEX(Лист1!L:L,MATCH(A7&amp;H7,Лист1!$A$3:$A$24&amp;Лист1!$H$3:$H$24,)+2),"")</f>
        <v/>
      </c>
    </row>
    <row r="8" spans="1:16" x14ac:dyDescent="0.2">
      <c r="A8" t="str">
        <f t="array" ref="A8">INDEX(Лист1!A:A,SMALL(IF(Лист1!$A$2:$A$23&lt;&gt;Лист1!$A$3:$A$24,ROW(Лист1!$A$3:$A$24)),INT((ROW()-3)/$J$1)+1))</f>
        <v>20</v>
      </c>
      <c r="B8" t="str">
        <f>VLOOKUP($A8,Лист1!$A:$G,COLUMN(),)</f>
        <v>ACCOUNTING TEAM</v>
      </c>
      <c r="D8" t="str">
        <f>VLOOKUP($A8,Лист1!$A:$G,COLUMN(),)</f>
        <v>Ivanov I.</v>
      </c>
      <c r="E8" t="str">
        <f>VLOOKUP($A8,Лист1!$A:$G,COLUMN(),)</f>
        <v>F06122026</v>
      </c>
      <c r="H8" s="14">
        <f t="shared" si="0"/>
        <v>43794</v>
      </c>
      <c r="I8" s="15">
        <f>SUMIFS(Лист1!$I$3:$I$24,Лист1!$A$3:$A$24,$A8,Лист1!$H$3:$H$24,$H8)</f>
        <v>0</v>
      </c>
      <c r="K8" s="15">
        <f>SUMIFS(Лист1!$K$3:$K$24,Лист1!$A$3:$A$24,$A8,Лист1!$H$3:$H$24,$H8)</f>
        <v>0</v>
      </c>
      <c r="L8" t="str">
        <f t="array" ref="L8">IF(I8,INDEX(Лист1!L:L,MATCH(A8&amp;H8,Лист1!$A$3:$A$24&amp;Лист1!$H$3:$H$24,)+2),"")</f>
        <v/>
      </c>
    </row>
    <row r="9" spans="1:16" x14ac:dyDescent="0.2">
      <c r="A9" t="str">
        <f t="array" ref="A9">INDEX(Лист1!A:A,SMALL(IF(Лист1!$A$2:$A$23&lt;&gt;Лист1!$A$3:$A$24,ROW(Лист1!$A$3:$A$24)),INT((ROW()-3)/$J$1)+1))</f>
        <v>20</v>
      </c>
      <c r="B9" t="str">
        <f>VLOOKUP($A9,Лист1!$A:$G,COLUMN(),)</f>
        <v>ACCOUNTING TEAM</v>
      </c>
      <c r="D9" t="str">
        <f>VLOOKUP($A9,Лист1!$A:$G,COLUMN(),)</f>
        <v>Ivanov I.</v>
      </c>
      <c r="E9" t="str">
        <f>VLOOKUP($A9,Лист1!$A:$G,COLUMN(),)</f>
        <v>F06122026</v>
      </c>
      <c r="H9" s="14">
        <f t="shared" si="0"/>
        <v>43795</v>
      </c>
      <c r="I9" s="15">
        <f>SUMIFS(Лист1!$I$3:$I$24,Лист1!$A$3:$A$24,$A9,Лист1!$H$3:$H$24,$H9)</f>
        <v>0</v>
      </c>
      <c r="K9" s="15">
        <f>SUMIFS(Лист1!$K$3:$K$24,Лист1!$A$3:$A$24,$A9,Лист1!$H$3:$H$24,$H9)</f>
        <v>0</v>
      </c>
      <c r="L9" t="str">
        <f t="array" ref="L9">IF(I9,INDEX(Лист1!L:L,MATCH(A9&amp;H9,Лист1!$A$3:$A$24&amp;Лист1!$H$3:$H$24,)+2),"")</f>
        <v/>
      </c>
    </row>
    <row r="10" spans="1:16" x14ac:dyDescent="0.2">
      <c r="A10" t="str">
        <f t="array" ref="A10">INDEX(Лист1!A:A,SMALL(IF(Лист1!$A$2:$A$23&lt;&gt;Лист1!$A$3:$A$24,ROW(Лист1!$A$3:$A$24)),INT((ROW()-3)/$J$1)+1))</f>
        <v>20</v>
      </c>
      <c r="B10" t="str">
        <f>VLOOKUP($A10,Лист1!$A:$G,COLUMN(),)</f>
        <v>ACCOUNTING TEAM</v>
      </c>
      <c r="D10" t="str">
        <f>VLOOKUP($A10,Лист1!$A:$G,COLUMN(),)</f>
        <v>Ivanov I.</v>
      </c>
      <c r="E10" t="str">
        <f>VLOOKUP($A10,Лист1!$A:$G,COLUMN(),)</f>
        <v>F06122026</v>
      </c>
      <c r="H10" s="14">
        <f t="shared" si="0"/>
        <v>43796</v>
      </c>
      <c r="I10" s="15">
        <f>SUMIFS(Лист1!$I$3:$I$24,Лист1!$A$3:$A$24,$A10,Лист1!$H$3:$H$24,$H10)</f>
        <v>0</v>
      </c>
      <c r="K10" s="15">
        <f>SUMIFS(Лист1!$K$3:$K$24,Лист1!$A$3:$A$24,$A10,Лист1!$H$3:$H$24,$H10)</f>
        <v>0</v>
      </c>
      <c r="L10" t="str">
        <f t="array" ref="L10">IF(I10,INDEX(Лист1!L:L,MATCH(A10&amp;H10,Лист1!$A$3:$A$24&amp;Лист1!$H$3:$H$24,)+2),"")</f>
        <v/>
      </c>
    </row>
    <row r="11" spans="1:16" x14ac:dyDescent="0.2">
      <c r="A11" t="str">
        <f t="array" ref="A11">INDEX(Лист1!A:A,SMALL(IF(Лист1!$A$2:$A$23&lt;&gt;Лист1!$A$3:$A$24,ROW(Лист1!$A$3:$A$24)),INT((ROW()-3)/$J$1)+1))</f>
        <v>20</v>
      </c>
      <c r="B11" t="str">
        <f>VLOOKUP($A11,Лист1!$A:$G,COLUMN(),)</f>
        <v>ACCOUNTING TEAM</v>
      </c>
      <c r="D11" t="str">
        <f>VLOOKUP($A11,Лист1!$A:$G,COLUMN(),)</f>
        <v>Ivanov I.</v>
      </c>
      <c r="E11" t="str">
        <f>VLOOKUP($A11,Лист1!$A:$G,COLUMN(),)</f>
        <v>F06122026</v>
      </c>
      <c r="H11" s="14">
        <f t="shared" si="0"/>
        <v>43797</v>
      </c>
      <c r="I11" s="15">
        <f>SUMIFS(Лист1!$I$3:$I$24,Лист1!$A$3:$A$24,$A11,Лист1!$H$3:$H$24,$H11)</f>
        <v>0</v>
      </c>
      <c r="K11" s="15">
        <f>SUMIFS(Лист1!$K$3:$K$24,Лист1!$A$3:$A$24,$A11,Лист1!$H$3:$H$24,$H11)</f>
        <v>0</v>
      </c>
      <c r="L11" t="str">
        <f t="array" ref="L11">IF(I11,INDEX(Лист1!L:L,MATCH(A11&amp;H11,Лист1!$A$3:$A$24&amp;Лист1!$H$3:$H$24,)+2),"")</f>
        <v/>
      </c>
    </row>
    <row r="12" spans="1:16" x14ac:dyDescent="0.2">
      <c r="A12" t="str">
        <f t="array" ref="A12">INDEX(Лист1!A:A,SMALL(IF(Лист1!$A$2:$A$23&lt;&gt;Лист1!$A$3:$A$24,ROW(Лист1!$A$3:$A$24)),INT((ROW()-3)/$J$1)+1))</f>
        <v>20</v>
      </c>
      <c r="B12" t="str">
        <f>VLOOKUP($A12,Лист1!$A:$G,COLUMN(),)</f>
        <v>ACCOUNTING TEAM</v>
      </c>
      <c r="D12" t="str">
        <f>VLOOKUP($A12,Лист1!$A:$G,COLUMN(),)</f>
        <v>Ivanov I.</v>
      </c>
      <c r="E12" t="str">
        <f>VLOOKUP($A12,Лист1!$A:$G,COLUMN(),)</f>
        <v>F06122026</v>
      </c>
      <c r="H12" s="14">
        <f t="shared" si="0"/>
        <v>43798</v>
      </c>
      <c r="I12" s="15">
        <f>SUMIFS(Лист1!$I$3:$I$24,Лист1!$A$3:$A$24,$A12,Лист1!$H$3:$H$24,$H12)</f>
        <v>0</v>
      </c>
      <c r="K12" s="15">
        <f>SUMIFS(Лист1!$K$3:$K$24,Лист1!$A$3:$A$24,$A12,Лист1!$H$3:$H$24,$H12)</f>
        <v>0</v>
      </c>
      <c r="L12" t="str">
        <f t="array" ref="L12">IF(I12,INDEX(Лист1!L:L,MATCH(A12&amp;H12,Лист1!$A$3:$A$24&amp;Лист1!$H$3:$H$24,)+2),"")</f>
        <v/>
      </c>
    </row>
    <row r="13" spans="1:16" x14ac:dyDescent="0.2">
      <c r="A13" t="str">
        <f t="array" ref="A13">INDEX(Лист1!A:A,SMALL(IF(Лист1!$A$2:$A$23&lt;&gt;Лист1!$A$3:$A$24,ROW(Лист1!$A$3:$A$24)),INT((ROW()-3)/$J$1)+1))</f>
        <v>20</v>
      </c>
      <c r="B13" t="str">
        <f>VLOOKUP($A13,Лист1!$A:$G,COLUMN(),)</f>
        <v>ACCOUNTING TEAM</v>
      </c>
      <c r="D13" t="str">
        <f>VLOOKUP($A13,Лист1!$A:$G,COLUMN(),)</f>
        <v>Ivanov I.</v>
      </c>
      <c r="E13" t="str">
        <f>VLOOKUP($A13,Лист1!$A:$G,COLUMN(),)</f>
        <v>F06122026</v>
      </c>
      <c r="H13" s="14">
        <f t="shared" si="0"/>
        <v>43799</v>
      </c>
      <c r="I13" s="15">
        <f>SUMIFS(Лист1!$I$3:$I$24,Лист1!$A$3:$A$24,$A13,Лист1!$H$3:$H$24,$H13)</f>
        <v>0</v>
      </c>
      <c r="K13" s="15">
        <f>SUMIFS(Лист1!$K$3:$K$24,Лист1!$A$3:$A$24,$A13,Лист1!$H$3:$H$24,$H13)</f>
        <v>0</v>
      </c>
      <c r="L13" t="str">
        <f t="array" ref="L13">IF(I13,INDEX(Лист1!L:L,MATCH(A13&amp;H13,Лист1!$A$3:$A$24&amp;Лист1!$H$3:$H$24,)+2),"")</f>
        <v/>
      </c>
    </row>
    <row r="14" spans="1:16" x14ac:dyDescent="0.2">
      <c r="A14" t="str">
        <f t="array" ref="A14">INDEX(Лист1!A:A,SMALL(IF(Лист1!$A$2:$A$23&lt;&gt;Лист1!$A$3:$A$24,ROW(Лист1!$A$3:$A$24)),INT((ROW()-3)/$J$1)+1))</f>
        <v>20</v>
      </c>
      <c r="B14" t="str">
        <f>VLOOKUP($A14,Лист1!$A:$G,COLUMN(),)</f>
        <v>ACCOUNTING TEAM</v>
      </c>
      <c r="D14" t="str">
        <f>VLOOKUP($A14,Лист1!$A:$G,COLUMN(),)</f>
        <v>Ivanov I.</v>
      </c>
      <c r="E14" t="str">
        <f>VLOOKUP($A14,Лист1!$A:$G,COLUMN(),)</f>
        <v>F06122026</v>
      </c>
      <c r="H14" s="14">
        <f t="shared" si="0"/>
        <v>43800</v>
      </c>
      <c r="I14" s="15">
        <f>SUMIFS(Лист1!$I$3:$I$24,Лист1!$A$3:$A$24,$A14,Лист1!$H$3:$H$24,$H14)</f>
        <v>0</v>
      </c>
      <c r="K14" s="15">
        <f>SUMIFS(Лист1!$K$3:$K$24,Лист1!$A$3:$A$24,$A14,Лист1!$H$3:$H$24,$H14)</f>
        <v>0</v>
      </c>
      <c r="L14" t="str">
        <f t="array" ref="L14">IF(I14,INDEX(Лист1!L:L,MATCH(A14&amp;H14,Лист1!$A$3:$A$24&amp;Лист1!$H$3:$H$24,)+2),"")</f>
        <v/>
      </c>
    </row>
    <row r="15" spans="1:16" x14ac:dyDescent="0.2">
      <c r="A15" t="str">
        <f t="array" ref="A15">INDEX(Лист1!A:A,SMALL(IF(Лист1!$A$2:$A$23&lt;&gt;Лист1!$A$3:$A$24,ROW(Лист1!$A$3:$A$24)),INT((ROW()-3)/$J$1)+1))</f>
        <v>20</v>
      </c>
      <c r="B15" t="str">
        <f>VLOOKUP($A15,Лист1!$A:$G,COLUMN(),)</f>
        <v>ACCOUNTING TEAM</v>
      </c>
      <c r="D15" t="str">
        <f>VLOOKUP($A15,Лист1!$A:$G,COLUMN(),)</f>
        <v>Ivanov I.</v>
      </c>
      <c r="E15" t="str">
        <f>VLOOKUP($A15,Лист1!$A:$G,COLUMN(),)</f>
        <v>F06122026</v>
      </c>
      <c r="H15" s="14">
        <f t="shared" si="0"/>
        <v>43801</v>
      </c>
      <c r="I15" s="15">
        <f>SUMIFS(Лист1!$I$3:$I$24,Лист1!$A$3:$A$24,$A15,Лист1!$H$3:$H$24,$H15)</f>
        <v>0</v>
      </c>
      <c r="K15" s="15">
        <f>SUMIFS(Лист1!$K$3:$K$24,Лист1!$A$3:$A$24,$A15,Лист1!$H$3:$H$24,$H15)</f>
        <v>0</v>
      </c>
      <c r="L15" t="str">
        <f t="array" ref="L15">IF(I15,INDEX(Лист1!L:L,MATCH(A15&amp;H15,Лист1!$A$3:$A$24&amp;Лист1!$H$3:$H$24,)+2),"")</f>
        <v/>
      </c>
    </row>
    <row r="16" spans="1:16" x14ac:dyDescent="0.2">
      <c r="A16" t="str">
        <f t="array" ref="A16">INDEX(Лист1!A:A,SMALL(IF(Лист1!$A$2:$A$23&lt;&gt;Лист1!$A$3:$A$24,ROW(Лист1!$A$3:$A$24)),INT((ROW()-3)/$J$1)+1))</f>
        <v>20</v>
      </c>
      <c r="B16" t="str">
        <f>VLOOKUP($A16,Лист1!$A:$G,COLUMN(),)</f>
        <v>ACCOUNTING TEAM</v>
      </c>
      <c r="D16" t="str">
        <f>VLOOKUP($A16,Лист1!$A:$G,COLUMN(),)</f>
        <v>Ivanov I.</v>
      </c>
      <c r="E16" t="str">
        <f>VLOOKUP($A16,Лист1!$A:$G,COLUMN(),)</f>
        <v>F06122026</v>
      </c>
      <c r="H16" s="14">
        <f t="shared" si="0"/>
        <v>43802</v>
      </c>
      <c r="I16" s="15">
        <f>SUMIFS(Лист1!$I$3:$I$24,Лист1!$A$3:$A$24,$A16,Лист1!$H$3:$H$24,$H16)</f>
        <v>0</v>
      </c>
      <c r="K16" s="15">
        <f>SUMIFS(Лист1!$K$3:$K$24,Лист1!$A$3:$A$24,$A16,Лист1!$H$3:$H$24,$H16)</f>
        <v>0</v>
      </c>
      <c r="L16" t="str">
        <f t="array" ref="L16">IF(I16,INDEX(Лист1!L:L,MATCH(A16&amp;H16,Лист1!$A$3:$A$24&amp;Лист1!$H$3:$H$24,)+2),"")</f>
        <v/>
      </c>
    </row>
    <row r="17" spans="1:12" x14ac:dyDescent="0.2">
      <c r="A17" t="str">
        <f t="array" ref="A17">INDEX(Лист1!A:A,SMALL(IF(Лист1!$A$2:$A$23&lt;&gt;Лист1!$A$3:$A$24,ROW(Лист1!$A$3:$A$24)),INT((ROW()-3)/$J$1)+1))</f>
        <v>20</v>
      </c>
      <c r="B17" t="str">
        <f>VLOOKUP($A17,Лист1!$A:$G,COLUMN(),)</f>
        <v>ACCOUNTING TEAM</v>
      </c>
      <c r="D17" t="str">
        <f>VLOOKUP($A17,Лист1!$A:$G,COLUMN(),)</f>
        <v>Ivanov I.</v>
      </c>
      <c r="E17" t="str">
        <f>VLOOKUP($A17,Лист1!$A:$G,COLUMN(),)</f>
        <v>F06122026</v>
      </c>
      <c r="H17" s="14">
        <f t="shared" si="0"/>
        <v>43803</v>
      </c>
      <c r="I17" s="15">
        <f>SUMIFS(Лист1!$I$3:$I$24,Лист1!$A$3:$A$24,$A17,Лист1!$H$3:$H$24,$H17)</f>
        <v>0</v>
      </c>
      <c r="K17" s="15">
        <f>SUMIFS(Лист1!$K$3:$K$24,Лист1!$A$3:$A$24,$A17,Лист1!$H$3:$H$24,$H17)</f>
        <v>0</v>
      </c>
      <c r="L17" t="str">
        <f t="array" ref="L17">IF(I17,INDEX(Лист1!L:L,MATCH(A17&amp;H17,Лист1!$A$3:$A$24&amp;Лист1!$H$3:$H$24,)+2),"")</f>
        <v/>
      </c>
    </row>
    <row r="18" spans="1:12" x14ac:dyDescent="0.2">
      <c r="A18" t="str">
        <f t="array" ref="A18">INDEX(Лист1!A:A,SMALL(IF(Лист1!$A$2:$A$23&lt;&gt;Лист1!$A$3:$A$24,ROW(Лист1!$A$3:$A$24)),INT((ROW()-3)/$J$1)+1))</f>
        <v>20</v>
      </c>
      <c r="B18" t="str">
        <f>VLOOKUP($A18,Лист1!$A:$G,COLUMN(),)</f>
        <v>ACCOUNTING TEAM</v>
      </c>
      <c r="D18" t="str">
        <f>VLOOKUP($A18,Лист1!$A:$G,COLUMN(),)</f>
        <v>Ivanov I.</v>
      </c>
      <c r="E18" t="str">
        <f>VLOOKUP($A18,Лист1!$A:$G,COLUMN(),)</f>
        <v>F06122026</v>
      </c>
      <c r="H18" s="14">
        <f t="shared" si="0"/>
        <v>43804</v>
      </c>
      <c r="I18" s="15">
        <f>SUMIFS(Лист1!$I$3:$I$24,Лист1!$A$3:$A$24,$A18,Лист1!$H$3:$H$24,$H18)</f>
        <v>0</v>
      </c>
      <c r="K18" s="15">
        <f>SUMIFS(Лист1!$K$3:$K$24,Лист1!$A$3:$A$24,$A18,Лист1!$H$3:$H$24,$H18)</f>
        <v>0</v>
      </c>
      <c r="L18" t="str">
        <f t="array" ref="L18">IF(I18,INDEX(Лист1!L:L,MATCH(A18&amp;H18,Лист1!$A$3:$A$24&amp;Лист1!$H$3:$H$24,)+2),"")</f>
        <v/>
      </c>
    </row>
    <row r="19" spans="1:12" x14ac:dyDescent="0.2">
      <c r="A19" t="str">
        <f t="array" ref="A19">INDEX(Лист1!A:A,SMALL(IF(Лист1!$A$2:$A$23&lt;&gt;Лист1!$A$3:$A$24,ROW(Лист1!$A$3:$A$24)),INT((ROW()-3)/$J$1)+1))</f>
        <v>20</v>
      </c>
      <c r="B19" t="str">
        <f>VLOOKUP($A19,Лист1!$A:$G,COLUMN(),)</f>
        <v>ACCOUNTING TEAM</v>
      </c>
      <c r="D19" t="str">
        <f>VLOOKUP($A19,Лист1!$A:$G,COLUMN(),)</f>
        <v>Ivanov I.</v>
      </c>
      <c r="E19" t="str">
        <f>VLOOKUP($A19,Лист1!$A:$G,COLUMN(),)</f>
        <v>F06122026</v>
      </c>
      <c r="H19" s="14">
        <f t="shared" si="0"/>
        <v>43805</v>
      </c>
      <c r="I19" s="15">
        <f>SUMIFS(Лист1!$I$3:$I$24,Лист1!$A$3:$A$24,$A19,Лист1!$H$3:$H$24,$H19)</f>
        <v>0</v>
      </c>
      <c r="K19" s="15">
        <f>SUMIFS(Лист1!$K$3:$K$24,Лист1!$A$3:$A$24,$A19,Лист1!$H$3:$H$24,$H19)</f>
        <v>0</v>
      </c>
      <c r="L19" t="str">
        <f t="array" ref="L19">IF(I19,INDEX(Лист1!L:L,MATCH(A19&amp;H19,Лист1!$A$3:$A$24&amp;Лист1!$H$3:$H$24,)+2),"")</f>
        <v/>
      </c>
    </row>
    <row r="20" spans="1:12" x14ac:dyDescent="0.2">
      <c r="A20" t="str">
        <f t="array" ref="A20">INDEX(Лист1!A:A,SMALL(IF(Лист1!$A$2:$A$23&lt;&gt;Лист1!$A$3:$A$24,ROW(Лист1!$A$3:$A$24)),INT((ROW()-3)/$J$1)+1))</f>
        <v>20</v>
      </c>
      <c r="B20" t="str">
        <f>VLOOKUP($A20,Лист1!$A:$G,COLUMN(),)</f>
        <v>ACCOUNTING TEAM</v>
      </c>
      <c r="D20" t="str">
        <f>VLOOKUP($A20,Лист1!$A:$G,COLUMN(),)</f>
        <v>Ivanov I.</v>
      </c>
      <c r="E20" t="str">
        <f>VLOOKUP($A20,Лист1!$A:$G,COLUMN(),)</f>
        <v>F06122026</v>
      </c>
      <c r="H20" s="14">
        <f t="shared" si="0"/>
        <v>43806</v>
      </c>
      <c r="I20" s="15">
        <f>SUMIFS(Лист1!$I$3:$I$24,Лист1!$A$3:$A$24,$A20,Лист1!$H$3:$H$24,$H20)</f>
        <v>0</v>
      </c>
      <c r="K20" s="15">
        <f>SUMIFS(Лист1!$K$3:$K$24,Лист1!$A$3:$A$24,$A20,Лист1!$H$3:$H$24,$H20)</f>
        <v>0</v>
      </c>
      <c r="L20" t="str">
        <f t="array" ref="L20">IF(I20,INDEX(Лист1!L:L,MATCH(A20&amp;H20,Лист1!$A$3:$A$24&amp;Лист1!$H$3:$H$24,)+2),"")</f>
        <v/>
      </c>
    </row>
    <row r="21" spans="1:12" x14ac:dyDescent="0.2">
      <c r="A21" t="str">
        <f t="array" ref="A21">INDEX(Лист1!A:A,SMALL(IF(Лист1!$A$2:$A$23&lt;&gt;Лист1!$A$3:$A$24,ROW(Лист1!$A$3:$A$24)),INT((ROW()-3)/$J$1)+1))</f>
        <v>20</v>
      </c>
      <c r="B21" t="str">
        <f>VLOOKUP($A21,Лист1!$A:$G,COLUMN(),)</f>
        <v>ACCOUNTING TEAM</v>
      </c>
      <c r="D21" t="str">
        <f>VLOOKUP($A21,Лист1!$A:$G,COLUMN(),)</f>
        <v>Ivanov I.</v>
      </c>
      <c r="E21" t="str">
        <f>VLOOKUP($A21,Лист1!$A:$G,COLUMN(),)</f>
        <v>F06122026</v>
      </c>
      <c r="H21" s="14">
        <f t="shared" si="0"/>
        <v>43807</v>
      </c>
      <c r="I21" s="15">
        <f>SUMIFS(Лист1!$I$3:$I$24,Лист1!$A$3:$A$24,$A21,Лист1!$H$3:$H$24,$H21)</f>
        <v>0</v>
      </c>
      <c r="K21" s="15">
        <f>SUMIFS(Лист1!$K$3:$K$24,Лист1!$A$3:$A$24,$A21,Лист1!$H$3:$H$24,$H21)</f>
        <v>0</v>
      </c>
      <c r="L21" t="str">
        <f t="array" ref="L21">IF(I21,INDEX(Лист1!L:L,MATCH(A21&amp;H21,Лист1!$A$3:$A$24&amp;Лист1!$H$3:$H$24,)+2),"")</f>
        <v/>
      </c>
    </row>
    <row r="22" spans="1:12" x14ac:dyDescent="0.2">
      <c r="A22" t="str">
        <f t="array" ref="A22">INDEX(Лист1!A:A,SMALL(IF(Лист1!$A$2:$A$23&lt;&gt;Лист1!$A$3:$A$24,ROW(Лист1!$A$3:$A$24)),INT((ROW()-3)/$J$1)+1))</f>
        <v>20</v>
      </c>
      <c r="B22" t="str">
        <f>VLOOKUP($A22,Лист1!$A:$G,COLUMN(),)</f>
        <v>ACCOUNTING TEAM</v>
      </c>
      <c r="D22" t="str">
        <f>VLOOKUP($A22,Лист1!$A:$G,COLUMN(),)</f>
        <v>Ivanov I.</v>
      </c>
      <c r="E22" t="str">
        <f>VLOOKUP($A22,Лист1!$A:$G,COLUMN(),)</f>
        <v>F06122026</v>
      </c>
      <c r="H22" s="14">
        <f t="shared" si="0"/>
        <v>43808</v>
      </c>
      <c r="I22" s="15">
        <f>SUMIFS(Лист1!$I$3:$I$24,Лист1!$A$3:$A$24,$A22,Лист1!$H$3:$H$24,$H22)</f>
        <v>0</v>
      </c>
      <c r="K22" s="15">
        <f>SUMIFS(Лист1!$K$3:$K$24,Лист1!$A$3:$A$24,$A22,Лист1!$H$3:$H$24,$H22)</f>
        <v>0</v>
      </c>
      <c r="L22" t="str">
        <f t="array" ref="L22">IF(I22,INDEX(Лист1!L:L,MATCH(A22&amp;H22,Лист1!$A$3:$A$24&amp;Лист1!$H$3:$H$24,)+2),"")</f>
        <v/>
      </c>
    </row>
    <row r="23" spans="1:12" x14ac:dyDescent="0.2">
      <c r="A23" t="str">
        <f t="array" ref="A23">INDEX(Лист1!A:A,SMALL(IF(Лист1!$A$2:$A$23&lt;&gt;Лист1!$A$3:$A$24,ROW(Лист1!$A$3:$A$24)),INT((ROW()-3)/$J$1)+1))</f>
        <v>20</v>
      </c>
      <c r="B23" t="str">
        <f>VLOOKUP($A23,Лист1!$A:$G,COLUMN(),)</f>
        <v>ACCOUNTING TEAM</v>
      </c>
      <c r="D23" t="str">
        <f>VLOOKUP($A23,Лист1!$A:$G,COLUMN(),)</f>
        <v>Ivanov I.</v>
      </c>
      <c r="E23" t="str">
        <f>VLOOKUP($A23,Лист1!$A:$G,COLUMN(),)</f>
        <v>F06122026</v>
      </c>
      <c r="H23" s="14">
        <f t="shared" si="0"/>
        <v>43809</v>
      </c>
      <c r="I23" s="15">
        <f>SUMIFS(Лист1!$I$3:$I$24,Лист1!$A$3:$A$24,$A23,Лист1!$H$3:$H$24,$H23)</f>
        <v>0</v>
      </c>
      <c r="K23" s="15">
        <f>SUMIFS(Лист1!$K$3:$K$24,Лист1!$A$3:$A$24,$A23,Лист1!$H$3:$H$24,$H23)</f>
        <v>0</v>
      </c>
      <c r="L23" t="str">
        <f t="array" ref="L23">IF(I23,INDEX(Лист1!L:L,MATCH(A23&amp;H23,Лист1!$A$3:$A$24&amp;Лист1!$H$3:$H$24,)+2),"")</f>
        <v/>
      </c>
    </row>
    <row r="24" spans="1:12" x14ac:dyDescent="0.2">
      <c r="A24" t="str">
        <f t="array" ref="A24">INDEX(Лист1!A:A,SMALL(IF(Лист1!$A$2:$A$23&lt;&gt;Лист1!$A$3:$A$24,ROW(Лист1!$A$3:$A$24)),INT((ROW()-3)/$J$1)+1))</f>
        <v>20</v>
      </c>
      <c r="B24" t="str">
        <f>VLOOKUP($A24,Лист1!$A:$G,COLUMN(),)</f>
        <v>ACCOUNTING TEAM</v>
      </c>
      <c r="D24" t="str">
        <f>VLOOKUP($A24,Лист1!$A:$G,COLUMN(),)</f>
        <v>Ivanov I.</v>
      </c>
      <c r="E24" t="str">
        <f>VLOOKUP($A24,Лист1!$A:$G,COLUMN(),)</f>
        <v>F06122026</v>
      </c>
      <c r="H24" s="14">
        <f t="shared" si="0"/>
        <v>43810</v>
      </c>
      <c r="I24" s="15">
        <f>SUMIFS(Лист1!$I$3:$I$24,Лист1!$A$3:$A$24,$A24,Лист1!$H$3:$H$24,$H24)</f>
        <v>0</v>
      </c>
      <c r="K24" s="15">
        <f>SUMIFS(Лист1!$K$3:$K$24,Лист1!$A$3:$A$24,$A24,Лист1!$H$3:$H$24,$H24)</f>
        <v>0</v>
      </c>
      <c r="L24" t="str">
        <f t="array" ref="L24">IF(I24,INDEX(Лист1!L:L,MATCH(A24&amp;H24,Лист1!$A$3:$A$24&amp;Лист1!$H$3:$H$24,)+2),"")</f>
        <v/>
      </c>
    </row>
    <row r="25" spans="1:12" x14ac:dyDescent="0.2">
      <c r="A25" t="str">
        <f t="array" ref="A25">INDEX(Лист1!A:A,SMALL(IF(Лист1!$A$2:$A$23&lt;&gt;Лист1!$A$3:$A$24,ROW(Лист1!$A$3:$A$24)),INT((ROW()-3)/$J$1)+1))</f>
        <v>20</v>
      </c>
      <c r="B25" t="str">
        <f>VLOOKUP($A25,Лист1!$A:$G,COLUMN(),)</f>
        <v>ACCOUNTING TEAM</v>
      </c>
      <c r="D25" t="str">
        <f>VLOOKUP($A25,Лист1!$A:$G,COLUMN(),)</f>
        <v>Ivanov I.</v>
      </c>
      <c r="E25" t="str">
        <f>VLOOKUP($A25,Лист1!$A:$G,COLUMN(),)</f>
        <v>F06122026</v>
      </c>
      <c r="H25" s="14">
        <f>$H$1+MOD(ROW()-3,$J$1)</f>
        <v>43811</v>
      </c>
      <c r="I25" s="15">
        <f>SUMIFS(Лист1!$I$3:$I$24,Лист1!$A$3:$A$24,$A25,Лист1!$H$3:$H$24,$H25)</f>
        <v>0</v>
      </c>
      <c r="K25" s="15">
        <f>SUMIFS(Лист1!$K$3:$K$24,Лист1!$A$3:$A$24,$A25,Лист1!$H$3:$H$24,$H25)</f>
        <v>0</v>
      </c>
      <c r="L25" t="str">
        <f t="array" ref="L25">IF(I25,INDEX(Лист1!L:L,MATCH(A25&amp;H25,Лист1!$A$3:$A$24&amp;Лист1!$H$3:$H$24,)+2),"")</f>
        <v/>
      </c>
    </row>
    <row r="26" spans="1:12" x14ac:dyDescent="0.2">
      <c r="A26" t="str">
        <f t="array" ref="A26">INDEX(Лист1!A:A,SMALL(IF(Лист1!$A$2:$A$23&lt;&gt;Лист1!$A$3:$A$24,ROW(Лист1!$A$3:$A$24)),INT((ROW()-3)/$J$1)+1))</f>
        <v>20</v>
      </c>
      <c r="B26" t="str">
        <f>VLOOKUP($A26,Лист1!$A:$G,COLUMN(),)</f>
        <v>ACCOUNTING TEAM</v>
      </c>
      <c r="D26" t="str">
        <f>VLOOKUP($A26,Лист1!$A:$G,COLUMN(),)</f>
        <v>Ivanov I.</v>
      </c>
      <c r="E26" t="str">
        <f>VLOOKUP($A26,Лист1!$A:$G,COLUMN(),)</f>
        <v>F06122026</v>
      </c>
      <c r="H26" s="14">
        <f t="shared" si="0"/>
        <v>43812</v>
      </c>
      <c r="I26" s="15">
        <f>SUMIFS(Лист1!$I$3:$I$24,Лист1!$A$3:$A$24,$A26,Лист1!$H$3:$H$24,$H26)</f>
        <v>0</v>
      </c>
      <c r="K26" s="15">
        <f>SUMIFS(Лист1!$K$3:$K$24,Лист1!$A$3:$A$24,$A26,Лист1!$H$3:$H$24,$H26)</f>
        <v>0</v>
      </c>
      <c r="L26" t="str">
        <f t="array" ref="L26">IF(I26,INDEX(Лист1!L:L,MATCH(A26&amp;H26,Лист1!$A$3:$A$24&amp;Лист1!$H$3:$H$24,)+2),"")</f>
        <v/>
      </c>
    </row>
    <row r="27" spans="1:12" x14ac:dyDescent="0.2">
      <c r="A27" t="str">
        <f t="array" ref="A27">INDEX(Лист1!A:A,SMALL(IF(Лист1!$A$2:$A$23&lt;&gt;Лист1!$A$3:$A$24,ROW(Лист1!$A$3:$A$24)),INT((ROW()-3)/$J$1)+1))</f>
        <v>20</v>
      </c>
      <c r="B27" t="str">
        <f>VLOOKUP($A27,Лист1!$A:$G,COLUMN(),)</f>
        <v>ACCOUNTING TEAM</v>
      </c>
      <c r="D27" t="str">
        <f>VLOOKUP($A27,Лист1!$A:$G,COLUMN(),)</f>
        <v>Ivanov I.</v>
      </c>
      <c r="E27" t="str">
        <f>VLOOKUP($A27,Лист1!$A:$G,COLUMN(),)</f>
        <v>F06122026</v>
      </c>
      <c r="H27" s="14">
        <f t="shared" si="0"/>
        <v>43813</v>
      </c>
      <c r="I27" s="15">
        <f>SUMIFS(Лист1!$I$3:$I$24,Лист1!$A$3:$A$24,$A27,Лист1!$H$3:$H$24,$H27)</f>
        <v>0</v>
      </c>
      <c r="K27" s="15">
        <f>SUMIFS(Лист1!$K$3:$K$24,Лист1!$A$3:$A$24,$A27,Лист1!$H$3:$H$24,$H27)</f>
        <v>0</v>
      </c>
      <c r="L27" t="str">
        <f t="array" ref="L27">IF(I27,INDEX(Лист1!L:L,MATCH(A27&amp;H27,Лист1!$A$3:$A$24&amp;Лист1!$H$3:$H$24,)+2),"")</f>
        <v/>
      </c>
    </row>
    <row r="28" spans="1:12" x14ac:dyDescent="0.2">
      <c r="A28" t="str">
        <f t="array" ref="A28">INDEX(Лист1!A:A,SMALL(IF(Лист1!$A$2:$A$23&lt;&gt;Лист1!$A$3:$A$24,ROW(Лист1!$A$3:$A$24)),INT((ROW()-3)/$J$1)+1))</f>
        <v>20</v>
      </c>
      <c r="B28" t="str">
        <f>VLOOKUP($A28,Лист1!$A:$G,COLUMN(),)</f>
        <v>ACCOUNTING TEAM</v>
      </c>
      <c r="D28" t="str">
        <f>VLOOKUP($A28,Лист1!$A:$G,COLUMN(),)</f>
        <v>Ivanov I.</v>
      </c>
      <c r="E28" t="str">
        <f>VLOOKUP($A28,Лист1!$A:$G,COLUMN(),)</f>
        <v>F06122026</v>
      </c>
      <c r="H28" s="14">
        <f>$H$1+MOD(ROW()-3,$J$1)</f>
        <v>43814</v>
      </c>
      <c r="I28" s="15">
        <f>SUMIFS(Лист1!$I$3:$I$24,Лист1!$A$3:$A$24,$A28,Лист1!$H$3:$H$24,$H28)</f>
        <v>0</v>
      </c>
      <c r="K28" s="15">
        <f>SUMIFS(Лист1!$K$3:$K$24,Лист1!$A$3:$A$24,$A28,Лист1!$H$3:$H$24,$H28)</f>
        <v>0</v>
      </c>
      <c r="L28" t="str">
        <f t="array" ref="L28">IF(I28,INDEX(Лист1!L:L,MATCH(A28&amp;H28,Лист1!$A$3:$A$24&amp;Лист1!$H$3:$H$24,)+2),"")</f>
        <v/>
      </c>
    </row>
    <row r="29" spans="1:12" x14ac:dyDescent="0.2">
      <c r="A29" t="str">
        <f t="array" ref="A29">INDEX(Лист1!A:A,SMALL(IF(Лист1!$A$2:$A$23&lt;&gt;Лист1!$A$3:$A$24,ROW(Лист1!$A$3:$A$24)),INT((ROW()-3)/$J$1)+1))</f>
        <v>20</v>
      </c>
      <c r="B29" t="str">
        <f>VLOOKUP($A29,Лист1!$A:$G,COLUMN(),)</f>
        <v>ACCOUNTING TEAM</v>
      </c>
      <c r="D29" t="str">
        <f>VLOOKUP($A29,Лист1!$A:$G,COLUMN(),)</f>
        <v>Ivanov I.</v>
      </c>
      <c r="E29" t="str">
        <f>VLOOKUP($A29,Лист1!$A:$G,COLUMN(),)</f>
        <v>F06122026</v>
      </c>
      <c r="H29" s="14">
        <f t="shared" si="0"/>
        <v>43815</v>
      </c>
      <c r="I29" s="15">
        <f>SUMIFS(Лист1!$I$3:$I$24,Лист1!$A$3:$A$24,$A29,Лист1!$H$3:$H$24,$H29)</f>
        <v>0</v>
      </c>
      <c r="K29" s="15">
        <f>SUMIFS(Лист1!$K$3:$K$24,Лист1!$A$3:$A$24,$A29,Лист1!$H$3:$H$24,$H29)</f>
        <v>0</v>
      </c>
      <c r="L29" t="str">
        <f t="array" ref="L29">IF(I29,INDEX(Лист1!L:L,MATCH(A29&amp;H29,Лист1!$A$3:$A$24&amp;Лист1!$H$3:$H$24,)+2),"")</f>
        <v/>
      </c>
    </row>
    <row r="30" spans="1:12" x14ac:dyDescent="0.2">
      <c r="A30" t="str">
        <f t="array" ref="A30">INDEX(Лист1!A:A,SMALL(IF(Лист1!$A$2:$A$23&lt;&gt;Лист1!$A$3:$A$24,ROW(Лист1!$A$3:$A$24)),INT((ROW()-3)/$J$1)+1))</f>
        <v>20</v>
      </c>
      <c r="B30" t="str">
        <f>VLOOKUP($A30,Лист1!$A:$G,COLUMN(),)</f>
        <v>ACCOUNTING TEAM</v>
      </c>
      <c r="D30" t="str">
        <f>VLOOKUP($A30,Лист1!$A:$G,COLUMN(),)</f>
        <v>Ivanov I.</v>
      </c>
      <c r="E30" t="str">
        <f>VLOOKUP($A30,Лист1!$A:$G,COLUMN(),)</f>
        <v>F06122026</v>
      </c>
      <c r="H30" s="14">
        <f t="shared" si="0"/>
        <v>43816</v>
      </c>
      <c r="I30" s="15">
        <f>SUMIFS(Лист1!$I$3:$I$24,Лист1!$A$3:$A$24,$A30,Лист1!$H$3:$H$24,$H30)</f>
        <v>0</v>
      </c>
      <c r="K30" s="15">
        <f>SUMIFS(Лист1!$K$3:$K$24,Лист1!$A$3:$A$24,$A30,Лист1!$H$3:$H$24,$H30)</f>
        <v>0</v>
      </c>
      <c r="L30" t="str">
        <f t="array" ref="L30">IF(I30,INDEX(Лист1!L:L,MATCH(A30&amp;H30,Лист1!$A$3:$A$24&amp;Лист1!$H$3:$H$24,)+2),"")</f>
        <v/>
      </c>
    </row>
    <row r="31" spans="1:12" x14ac:dyDescent="0.2">
      <c r="A31" t="str">
        <f t="array" ref="A31">INDEX(Лист1!A:A,SMALL(IF(Лист1!$A$2:$A$23&lt;&gt;Лист1!$A$3:$A$24,ROW(Лист1!$A$3:$A$24)),INT((ROW()-3)/$J$1)+1))</f>
        <v>20</v>
      </c>
      <c r="B31" t="str">
        <f>VLOOKUP($A31,Лист1!$A:$G,COLUMN(),)</f>
        <v>ACCOUNTING TEAM</v>
      </c>
      <c r="D31" t="str">
        <f>VLOOKUP($A31,Лист1!$A:$G,COLUMN(),)</f>
        <v>Ivanov I.</v>
      </c>
      <c r="E31" t="str">
        <f>VLOOKUP($A31,Лист1!$A:$G,COLUMN(),)</f>
        <v>F06122026</v>
      </c>
      <c r="H31" s="14">
        <f t="shared" si="0"/>
        <v>43817</v>
      </c>
      <c r="I31" s="15">
        <f>SUMIFS(Лист1!$I$3:$I$24,Лист1!$A$3:$A$24,$A31,Лист1!$H$3:$H$24,$H31)</f>
        <v>0</v>
      </c>
      <c r="K31" s="15">
        <f>SUMIFS(Лист1!$K$3:$K$24,Лист1!$A$3:$A$24,$A31,Лист1!$H$3:$H$24,$H31)</f>
        <v>0</v>
      </c>
      <c r="L31" t="str">
        <f t="array" ref="L31">IF(I31,INDEX(Лист1!L:L,MATCH(A31&amp;H31,Лист1!$A$3:$A$24&amp;Лист1!$H$3:$H$24,)+2),"")</f>
        <v/>
      </c>
    </row>
    <row r="32" spans="1:12" x14ac:dyDescent="0.2">
      <c r="A32" t="str">
        <f t="array" ref="A32">INDEX(Лист1!A:A,SMALL(IF(Лист1!$A$2:$A$23&lt;&gt;Лист1!$A$3:$A$24,ROW(Лист1!$A$3:$A$24)),INT((ROW()-3)/$J$1)+1))</f>
        <v>11</v>
      </c>
      <c r="B32" t="str">
        <f>VLOOKUP($A32,Лист1!$A:$G,COLUMN(),)</f>
        <v>ACCOUNTING TEAM</v>
      </c>
      <c r="D32" t="str">
        <f>VLOOKUP($A32,Лист1!$A:$G,COLUMN(),)</f>
        <v>Sidorov D.</v>
      </c>
      <c r="E32" t="str">
        <f>VLOOKUP($A32,Лист1!$A:$G,COLUMN(),)</f>
        <v>F08030117</v>
      </c>
      <c r="H32" s="14">
        <f>$H$1+MOD(ROW()-3,$J$1)</f>
        <v>43789</v>
      </c>
      <c r="I32" s="15">
        <f>SUMIFS(Лист1!$I$3:$I$24,Лист1!$A$3:$A$24,$A32,Лист1!$H$3:$H$24,$H32)</f>
        <v>0.36094907407407412</v>
      </c>
      <c r="K32" s="15">
        <f>SUMIFS(Лист1!$K$3:$K$24,Лист1!$A$3:$A$24,$A32,Лист1!$H$3:$H$24,$H32)</f>
        <v>0.75208333333333333</v>
      </c>
      <c r="L32" t="str">
        <f t="array" ref="L32">IF(I32,INDEX(Лист1!L:L,MATCH(A32&amp;H32,Лист1!$A$3:$A$24&amp;Лист1!$H$3:$H$24,)+2),"")</f>
        <v>СУТКИ</v>
      </c>
    </row>
    <row r="33" spans="1:12" x14ac:dyDescent="0.2">
      <c r="A33" t="str">
        <f t="array" ref="A33">INDEX(Лист1!A:A,SMALL(IF(Лист1!$A$2:$A$23&lt;&gt;Лист1!$A$3:$A$24,ROW(Лист1!$A$3:$A$24)),INT((ROW()-3)/$J$1)+1))</f>
        <v>11</v>
      </c>
      <c r="B33" t="str">
        <f>VLOOKUP($A33,Лист1!$A:$G,COLUMN(),)</f>
        <v>ACCOUNTING TEAM</v>
      </c>
      <c r="D33" t="str">
        <f>VLOOKUP($A33,Лист1!$A:$G,COLUMN(),)</f>
        <v>Sidorov D.</v>
      </c>
      <c r="E33" t="str">
        <f>VLOOKUP($A33,Лист1!$A:$G,COLUMN(),)</f>
        <v>F08030117</v>
      </c>
      <c r="H33" s="14">
        <f t="shared" si="0"/>
        <v>43790</v>
      </c>
      <c r="I33" s="15">
        <f>SUMIFS(Лист1!$I$3:$I$24,Лист1!$A$3:$A$24,$A33,Лист1!$H$3:$H$24,$H33)</f>
        <v>0.37361111111111112</v>
      </c>
      <c r="K33" s="15">
        <f>SUMIFS(Лист1!$K$3:$K$24,Лист1!$A$3:$A$24,$A33,Лист1!$H$3:$H$24,$H33)</f>
        <v>0.75277777777777777</v>
      </c>
      <c r="L33" t="str">
        <f t="array" ref="L33">IF(I33,INDEX(Лист1!L:L,MATCH(A33&amp;H33,Лист1!$A$3:$A$24&amp;Лист1!$H$3:$H$24,)+2),"")</f>
        <v>СУТКИ</v>
      </c>
    </row>
    <row r="34" spans="1:12" x14ac:dyDescent="0.2">
      <c r="A34" t="str">
        <f t="array" ref="A34">INDEX(Лист1!A:A,SMALL(IF(Лист1!$A$2:$A$23&lt;&gt;Лист1!$A$3:$A$24,ROW(Лист1!$A$3:$A$24)),INT((ROW()-3)/$J$1)+1))</f>
        <v>11</v>
      </c>
      <c r="B34" t="str">
        <f>VLOOKUP($A34,Лист1!$A:$G,COLUMN(),)</f>
        <v>ACCOUNTING TEAM</v>
      </c>
      <c r="D34" t="str">
        <f>VLOOKUP($A34,Лист1!$A:$G,COLUMN(),)</f>
        <v>Sidorov D.</v>
      </c>
      <c r="E34" t="str">
        <f>VLOOKUP($A34,Лист1!$A:$G,COLUMN(),)</f>
        <v>F08030117</v>
      </c>
      <c r="H34" s="14">
        <f t="shared" si="0"/>
        <v>43791</v>
      </c>
      <c r="I34" s="15">
        <f>SUMIFS(Лист1!$I$3:$I$24,Лист1!$A$3:$A$24,$A34,Лист1!$H$3:$H$24,$H34)</f>
        <v>0</v>
      </c>
      <c r="K34" s="15">
        <f>SUMIFS(Лист1!$K$3:$K$24,Лист1!$A$3:$A$24,$A34,Лист1!$H$3:$H$24,$H34)</f>
        <v>0</v>
      </c>
      <c r="L34" t="str">
        <f t="array" ref="L34">IF(I34,INDEX(Лист1!L:L,MATCH(A34&amp;H34,Лист1!$A$3:$A$24&amp;Лист1!$H$3:$H$24,)+2),"")</f>
        <v/>
      </c>
    </row>
    <row r="35" spans="1:12" x14ac:dyDescent="0.2">
      <c r="A35" t="str">
        <f t="array" ref="A35">INDEX(Лист1!A:A,SMALL(IF(Лист1!$A$2:$A$23&lt;&gt;Лист1!$A$3:$A$24,ROW(Лист1!$A$3:$A$24)),INT((ROW()-3)/$J$1)+1))</f>
        <v>11</v>
      </c>
      <c r="B35" t="str">
        <f>VLOOKUP($A35,Лист1!$A:$G,COLUMN(),)</f>
        <v>ACCOUNTING TEAM</v>
      </c>
      <c r="D35" t="str">
        <f>VLOOKUP($A35,Лист1!$A:$G,COLUMN(),)</f>
        <v>Sidorov D.</v>
      </c>
      <c r="E35" t="str">
        <f>VLOOKUP($A35,Лист1!$A:$G,COLUMN(),)</f>
        <v>F08030117</v>
      </c>
      <c r="H35" s="14">
        <f t="shared" si="0"/>
        <v>43792</v>
      </c>
      <c r="I35" s="15">
        <f>SUMIFS(Лист1!$I$3:$I$24,Лист1!$A$3:$A$24,$A35,Лист1!$H$3:$H$24,$H35)</f>
        <v>0</v>
      </c>
      <c r="K35" s="15">
        <f>SUMIFS(Лист1!$K$3:$K$24,Лист1!$A$3:$A$24,$A35,Лист1!$H$3:$H$24,$H35)</f>
        <v>0</v>
      </c>
      <c r="L35" t="str">
        <f t="array" ref="L35">IF(I35,INDEX(Лист1!L:L,MATCH(A35&amp;H35,Лист1!$A$3:$A$24&amp;Лист1!$H$3:$H$24,)+2),"")</f>
        <v/>
      </c>
    </row>
    <row r="36" spans="1:12" x14ac:dyDescent="0.2">
      <c r="A36" t="str">
        <f t="array" ref="A36">INDEX(Лист1!A:A,SMALL(IF(Лист1!$A$2:$A$23&lt;&gt;Лист1!$A$3:$A$24,ROW(Лист1!$A$3:$A$24)),INT((ROW()-3)/$J$1)+1))</f>
        <v>11</v>
      </c>
      <c r="B36" t="str">
        <f>VLOOKUP($A36,Лист1!$A:$G,COLUMN(),)</f>
        <v>ACCOUNTING TEAM</v>
      </c>
      <c r="D36" t="str">
        <f>VLOOKUP($A36,Лист1!$A:$G,COLUMN(),)</f>
        <v>Sidorov D.</v>
      </c>
      <c r="E36" t="str">
        <f>VLOOKUP($A36,Лист1!$A:$G,COLUMN(),)</f>
        <v>F08030117</v>
      </c>
      <c r="H36" s="14">
        <f t="shared" si="0"/>
        <v>43793</v>
      </c>
      <c r="I36" s="15">
        <f>SUMIFS(Лист1!$I$3:$I$24,Лист1!$A$3:$A$24,$A36,Лист1!$H$3:$H$24,$H36)</f>
        <v>0</v>
      </c>
      <c r="K36" s="15">
        <f>SUMIFS(Лист1!$K$3:$K$24,Лист1!$A$3:$A$24,$A36,Лист1!$H$3:$H$24,$H36)</f>
        <v>0</v>
      </c>
      <c r="L36" t="str">
        <f t="array" ref="L36">IF(I36,INDEX(Лист1!L:L,MATCH(A36&amp;H36,Лист1!$A$3:$A$24&amp;Лист1!$H$3:$H$24,)+2),"")</f>
        <v/>
      </c>
    </row>
    <row r="37" spans="1:12" x14ac:dyDescent="0.2">
      <c r="A37" t="str">
        <f t="array" ref="A37">INDEX(Лист1!A:A,SMALL(IF(Лист1!$A$2:$A$23&lt;&gt;Лист1!$A$3:$A$24,ROW(Лист1!$A$3:$A$24)),INT((ROW()-3)/$J$1)+1))</f>
        <v>11</v>
      </c>
      <c r="B37" t="str">
        <f>VLOOKUP($A37,Лист1!$A:$G,COLUMN(),)</f>
        <v>ACCOUNTING TEAM</v>
      </c>
      <c r="D37" t="str">
        <f>VLOOKUP($A37,Лист1!$A:$G,COLUMN(),)</f>
        <v>Sidorov D.</v>
      </c>
      <c r="E37" t="str">
        <f>VLOOKUP($A37,Лист1!$A:$G,COLUMN(),)</f>
        <v>F08030117</v>
      </c>
      <c r="H37" s="14">
        <f t="shared" si="0"/>
        <v>43794</v>
      </c>
      <c r="I37" s="15">
        <f>SUMIFS(Лист1!$I$3:$I$24,Лист1!$A$3:$A$24,$A37,Лист1!$H$3:$H$24,$H37)</f>
        <v>0</v>
      </c>
      <c r="K37" s="15">
        <f>SUMIFS(Лист1!$K$3:$K$24,Лист1!$A$3:$A$24,$A37,Лист1!$H$3:$H$24,$H37)</f>
        <v>0</v>
      </c>
      <c r="L37" t="str">
        <f t="array" ref="L37">IF(I37,INDEX(Лист1!L:L,MATCH(A37&amp;H37,Лист1!$A$3:$A$24&amp;Лист1!$H$3:$H$24,)+2),"")</f>
        <v/>
      </c>
    </row>
    <row r="38" spans="1:12" x14ac:dyDescent="0.2">
      <c r="A38" t="str">
        <f t="array" ref="A38">INDEX(Лист1!A:A,SMALL(IF(Лист1!$A$2:$A$23&lt;&gt;Лист1!$A$3:$A$24,ROW(Лист1!$A$3:$A$24)),INT((ROW()-3)/$J$1)+1))</f>
        <v>11</v>
      </c>
      <c r="B38" t="str">
        <f>VLOOKUP($A38,Лист1!$A:$G,COLUMN(),)</f>
        <v>ACCOUNTING TEAM</v>
      </c>
      <c r="D38" t="str">
        <f>VLOOKUP($A38,Лист1!$A:$G,COLUMN(),)</f>
        <v>Sidorov D.</v>
      </c>
      <c r="E38" t="str">
        <f>VLOOKUP($A38,Лист1!$A:$G,COLUMN(),)</f>
        <v>F08030117</v>
      </c>
      <c r="H38" s="14">
        <f t="shared" si="0"/>
        <v>43795</v>
      </c>
      <c r="I38" s="15">
        <f>SUMIFS(Лист1!$I$3:$I$24,Лист1!$A$3:$A$24,$A38,Лист1!$H$3:$H$24,$H38)</f>
        <v>0</v>
      </c>
      <c r="K38" s="15">
        <f>SUMIFS(Лист1!$K$3:$K$24,Лист1!$A$3:$A$24,$A38,Лист1!$H$3:$H$24,$H38)</f>
        <v>0</v>
      </c>
      <c r="L38" t="str">
        <f t="array" ref="L38">IF(I38,INDEX(Лист1!L:L,MATCH(A38&amp;H38,Лист1!$A$3:$A$24&amp;Лист1!$H$3:$H$24,)+2),"")</f>
        <v/>
      </c>
    </row>
    <row r="39" spans="1:12" x14ac:dyDescent="0.2">
      <c r="A39" t="str">
        <f t="array" ref="A39">INDEX(Лист1!A:A,SMALL(IF(Лист1!$A$2:$A$23&lt;&gt;Лист1!$A$3:$A$24,ROW(Лист1!$A$3:$A$24)),INT((ROW()-3)/$J$1)+1))</f>
        <v>11</v>
      </c>
      <c r="B39" t="str">
        <f>VLOOKUP($A39,Лист1!$A:$G,COLUMN(),)</f>
        <v>ACCOUNTING TEAM</v>
      </c>
      <c r="D39" t="str">
        <f>VLOOKUP($A39,Лист1!$A:$G,COLUMN(),)</f>
        <v>Sidorov D.</v>
      </c>
      <c r="E39" t="str">
        <f>VLOOKUP($A39,Лист1!$A:$G,COLUMN(),)</f>
        <v>F08030117</v>
      </c>
      <c r="H39" s="14">
        <f t="shared" si="0"/>
        <v>43796</v>
      </c>
      <c r="I39" s="15">
        <f>SUMIFS(Лист1!$I$3:$I$24,Лист1!$A$3:$A$24,$A39,Лист1!$H$3:$H$24,$H39)</f>
        <v>0</v>
      </c>
      <c r="K39" s="15">
        <f>SUMIFS(Лист1!$K$3:$K$24,Лист1!$A$3:$A$24,$A39,Лист1!$H$3:$H$24,$H39)</f>
        <v>0</v>
      </c>
      <c r="L39" t="str">
        <f t="array" ref="L39">IF(I39,INDEX(Лист1!L:L,MATCH(A39&amp;H39,Лист1!$A$3:$A$24&amp;Лист1!$H$3:$H$24,)+2),"")</f>
        <v/>
      </c>
    </row>
    <row r="40" spans="1:12" x14ac:dyDescent="0.2">
      <c r="A40" t="str">
        <f t="array" ref="A40">INDEX(Лист1!A:A,SMALL(IF(Лист1!$A$2:$A$23&lt;&gt;Лист1!$A$3:$A$24,ROW(Лист1!$A$3:$A$24)),INT((ROW()-3)/$J$1)+1))</f>
        <v>11</v>
      </c>
      <c r="B40" t="str">
        <f>VLOOKUP($A40,Лист1!$A:$G,COLUMN(),)</f>
        <v>ACCOUNTING TEAM</v>
      </c>
      <c r="D40" t="str">
        <f>VLOOKUP($A40,Лист1!$A:$G,COLUMN(),)</f>
        <v>Sidorov D.</v>
      </c>
      <c r="E40" t="str">
        <f>VLOOKUP($A40,Лист1!$A:$G,COLUMN(),)</f>
        <v>F08030117</v>
      </c>
      <c r="H40" s="14">
        <f t="shared" si="0"/>
        <v>43797</v>
      </c>
      <c r="I40" s="15">
        <f>SUMIFS(Лист1!$I$3:$I$24,Лист1!$A$3:$A$24,$A40,Лист1!$H$3:$H$24,$H40)</f>
        <v>0</v>
      </c>
      <c r="K40" s="15">
        <f>SUMIFS(Лист1!$K$3:$K$24,Лист1!$A$3:$A$24,$A40,Лист1!$H$3:$H$24,$H40)</f>
        <v>0</v>
      </c>
      <c r="L40" t="str">
        <f t="array" ref="L40">IF(I40,INDEX(Лист1!L:L,MATCH(A40&amp;H40,Лист1!$A$3:$A$24&amp;Лист1!$H$3:$H$24,)+2),"")</f>
        <v/>
      </c>
    </row>
    <row r="41" spans="1:12" x14ac:dyDescent="0.2">
      <c r="A41" t="str">
        <f t="array" ref="A41">INDEX(Лист1!A:A,SMALL(IF(Лист1!$A$2:$A$23&lt;&gt;Лист1!$A$3:$A$24,ROW(Лист1!$A$3:$A$24)),INT((ROW()-3)/$J$1)+1))</f>
        <v>11</v>
      </c>
      <c r="B41" t="str">
        <f>VLOOKUP($A41,Лист1!$A:$G,COLUMN(),)</f>
        <v>ACCOUNTING TEAM</v>
      </c>
      <c r="D41" t="str">
        <f>VLOOKUP($A41,Лист1!$A:$G,COLUMN(),)</f>
        <v>Sidorov D.</v>
      </c>
      <c r="E41" t="str">
        <f>VLOOKUP($A41,Лист1!$A:$G,COLUMN(),)</f>
        <v>F08030117</v>
      </c>
      <c r="H41" s="14">
        <f t="shared" si="0"/>
        <v>43798</v>
      </c>
      <c r="I41" s="15">
        <f>SUMIFS(Лист1!$I$3:$I$24,Лист1!$A$3:$A$24,$A41,Лист1!$H$3:$H$24,$H41)</f>
        <v>0</v>
      </c>
      <c r="K41" s="15">
        <f>SUMIFS(Лист1!$K$3:$K$24,Лист1!$A$3:$A$24,$A41,Лист1!$H$3:$H$24,$H41)</f>
        <v>0</v>
      </c>
      <c r="L41" t="str">
        <f t="array" ref="L41">IF(I41,INDEX(Лист1!L:L,MATCH(A41&amp;H41,Лист1!$A$3:$A$24&amp;Лист1!$H$3:$H$24,)+2),"")</f>
        <v/>
      </c>
    </row>
    <row r="42" spans="1:12" x14ac:dyDescent="0.2">
      <c r="A42" t="str">
        <f t="array" ref="A42">INDEX(Лист1!A:A,SMALL(IF(Лист1!$A$2:$A$23&lt;&gt;Лист1!$A$3:$A$24,ROW(Лист1!$A$3:$A$24)),INT((ROW()-3)/$J$1)+1))</f>
        <v>11</v>
      </c>
      <c r="B42" t="str">
        <f>VLOOKUP($A42,Лист1!$A:$G,COLUMN(),)</f>
        <v>ACCOUNTING TEAM</v>
      </c>
      <c r="D42" t="str">
        <f>VLOOKUP($A42,Лист1!$A:$G,COLUMN(),)</f>
        <v>Sidorov D.</v>
      </c>
      <c r="E42" t="str">
        <f>VLOOKUP($A42,Лист1!$A:$G,COLUMN(),)</f>
        <v>F08030117</v>
      </c>
      <c r="H42" s="14">
        <f t="shared" si="0"/>
        <v>43799</v>
      </c>
      <c r="I42" s="15">
        <f>SUMIFS(Лист1!$I$3:$I$24,Лист1!$A$3:$A$24,$A42,Лист1!$H$3:$H$24,$H42)</f>
        <v>0</v>
      </c>
      <c r="K42" s="15">
        <f>SUMIFS(Лист1!$K$3:$K$24,Лист1!$A$3:$A$24,$A42,Лист1!$H$3:$H$24,$H42)</f>
        <v>0</v>
      </c>
      <c r="L42" t="str">
        <f t="array" ref="L42">IF(I42,INDEX(Лист1!L:L,MATCH(A42&amp;H42,Лист1!$A$3:$A$24&amp;Лист1!$H$3:$H$24,)+2),"")</f>
        <v/>
      </c>
    </row>
    <row r="43" spans="1:12" x14ac:dyDescent="0.2">
      <c r="A43" t="str">
        <f t="array" ref="A43">INDEX(Лист1!A:A,SMALL(IF(Лист1!$A$2:$A$23&lt;&gt;Лист1!$A$3:$A$24,ROW(Лист1!$A$3:$A$24)),INT((ROW()-3)/$J$1)+1))</f>
        <v>11</v>
      </c>
      <c r="B43" t="str">
        <f>VLOOKUP($A43,Лист1!$A:$G,COLUMN(),)</f>
        <v>ACCOUNTING TEAM</v>
      </c>
      <c r="D43" t="str">
        <f>VLOOKUP($A43,Лист1!$A:$G,COLUMN(),)</f>
        <v>Sidorov D.</v>
      </c>
      <c r="E43" t="str">
        <f>VLOOKUP($A43,Лист1!$A:$G,COLUMN(),)</f>
        <v>F08030117</v>
      </c>
      <c r="H43" s="14">
        <f t="shared" si="0"/>
        <v>43800</v>
      </c>
      <c r="I43" s="15">
        <f>SUMIFS(Лист1!$I$3:$I$24,Лист1!$A$3:$A$24,$A43,Лист1!$H$3:$H$24,$H43)</f>
        <v>0</v>
      </c>
      <c r="K43" s="15">
        <f>SUMIFS(Лист1!$K$3:$K$24,Лист1!$A$3:$A$24,$A43,Лист1!$H$3:$H$24,$H43)</f>
        <v>0</v>
      </c>
      <c r="L43" t="str">
        <f t="array" ref="L43">IF(I43,INDEX(Лист1!L:L,MATCH(A43&amp;H43,Лист1!$A$3:$A$24&amp;Лист1!$H$3:$H$24,)+2),"")</f>
        <v/>
      </c>
    </row>
    <row r="44" spans="1:12" x14ac:dyDescent="0.2">
      <c r="A44" t="str">
        <f t="array" ref="A44">INDEX(Лист1!A:A,SMALL(IF(Лист1!$A$2:$A$23&lt;&gt;Лист1!$A$3:$A$24,ROW(Лист1!$A$3:$A$24)),INT((ROW()-3)/$J$1)+1))</f>
        <v>11</v>
      </c>
      <c r="B44" t="str">
        <f>VLOOKUP($A44,Лист1!$A:$G,COLUMN(),)</f>
        <v>ACCOUNTING TEAM</v>
      </c>
      <c r="D44" t="str">
        <f>VLOOKUP($A44,Лист1!$A:$G,COLUMN(),)</f>
        <v>Sidorov D.</v>
      </c>
      <c r="E44" t="str">
        <f>VLOOKUP($A44,Лист1!$A:$G,COLUMN(),)</f>
        <v>F08030117</v>
      </c>
      <c r="H44" s="14">
        <f t="shared" si="0"/>
        <v>43801</v>
      </c>
      <c r="I44" s="15">
        <f>SUMIFS(Лист1!$I$3:$I$24,Лист1!$A$3:$A$24,$A44,Лист1!$H$3:$H$24,$H44)</f>
        <v>0</v>
      </c>
      <c r="K44" s="15">
        <f>SUMIFS(Лист1!$K$3:$K$24,Лист1!$A$3:$A$24,$A44,Лист1!$H$3:$H$24,$H44)</f>
        <v>0</v>
      </c>
      <c r="L44" t="str">
        <f t="array" ref="L44">IF(I44,INDEX(Лист1!L:L,MATCH(A44&amp;H44,Лист1!$A$3:$A$24&amp;Лист1!$H$3:$H$24,)+2),"")</f>
        <v/>
      </c>
    </row>
    <row r="45" spans="1:12" x14ac:dyDescent="0.2">
      <c r="A45" t="str">
        <f t="array" ref="A45">INDEX(Лист1!A:A,SMALL(IF(Лист1!$A$2:$A$23&lt;&gt;Лист1!$A$3:$A$24,ROW(Лист1!$A$3:$A$24)),INT((ROW()-3)/$J$1)+1))</f>
        <v>11</v>
      </c>
      <c r="B45" t="str">
        <f>VLOOKUP($A45,Лист1!$A:$G,COLUMN(),)</f>
        <v>ACCOUNTING TEAM</v>
      </c>
      <c r="D45" t="str">
        <f>VLOOKUP($A45,Лист1!$A:$G,COLUMN(),)</f>
        <v>Sidorov D.</v>
      </c>
      <c r="E45" t="str">
        <f>VLOOKUP($A45,Лист1!$A:$G,COLUMN(),)</f>
        <v>F08030117</v>
      </c>
      <c r="H45" s="14">
        <f t="shared" si="0"/>
        <v>43802</v>
      </c>
      <c r="I45" s="15">
        <f>SUMIFS(Лист1!$I$3:$I$24,Лист1!$A$3:$A$24,$A45,Лист1!$H$3:$H$24,$H45)</f>
        <v>0</v>
      </c>
      <c r="K45" s="15">
        <f>SUMIFS(Лист1!$K$3:$K$24,Лист1!$A$3:$A$24,$A45,Лист1!$H$3:$H$24,$H45)</f>
        <v>0</v>
      </c>
      <c r="L45" t="str">
        <f t="array" ref="L45">IF(I45,INDEX(Лист1!L:L,MATCH(A45&amp;H45,Лист1!$A$3:$A$24&amp;Лист1!$H$3:$H$24,)+2),"")</f>
        <v/>
      </c>
    </row>
    <row r="46" spans="1:12" x14ac:dyDescent="0.2">
      <c r="A46" t="str">
        <f t="array" ref="A46">INDEX(Лист1!A:A,SMALL(IF(Лист1!$A$2:$A$23&lt;&gt;Лист1!$A$3:$A$24,ROW(Лист1!$A$3:$A$24)),INT((ROW()-3)/$J$1)+1))</f>
        <v>11</v>
      </c>
      <c r="B46" t="str">
        <f>VLOOKUP($A46,Лист1!$A:$G,COLUMN(),)</f>
        <v>ACCOUNTING TEAM</v>
      </c>
      <c r="D46" t="str">
        <f>VLOOKUP($A46,Лист1!$A:$G,COLUMN(),)</f>
        <v>Sidorov D.</v>
      </c>
      <c r="E46" t="str">
        <f>VLOOKUP($A46,Лист1!$A:$G,COLUMN(),)</f>
        <v>F08030117</v>
      </c>
      <c r="H46" s="14">
        <f t="shared" si="0"/>
        <v>43803</v>
      </c>
      <c r="I46" s="15">
        <f>SUMIFS(Лист1!$I$3:$I$24,Лист1!$A$3:$A$24,$A46,Лист1!$H$3:$H$24,$H46)</f>
        <v>0</v>
      </c>
      <c r="K46" s="15">
        <f>SUMIFS(Лист1!$K$3:$K$24,Лист1!$A$3:$A$24,$A46,Лист1!$H$3:$H$24,$H46)</f>
        <v>0</v>
      </c>
      <c r="L46" t="str">
        <f t="array" ref="L46">IF(I46,INDEX(Лист1!L:L,MATCH(A46&amp;H46,Лист1!$A$3:$A$24&amp;Лист1!$H$3:$H$24,)+2),"")</f>
        <v/>
      </c>
    </row>
    <row r="47" spans="1:12" x14ac:dyDescent="0.2">
      <c r="A47" t="str">
        <f t="array" ref="A47">INDEX(Лист1!A:A,SMALL(IF(Лист1!$A$2:$A$23&lt;&gt;Лист1!$A$3:$A$24,ROW(Лист1!$A$3:$A$24)),INT((ROW()-3)/$J$1)+1))</f>
        <v>11</v>
      </c>
      <c r="B47" t="str">
        <f>VLOOKUP($A47,Лист1!$A:$G,COLUMN(),)</f>
        <v>ACCOUNTING TEAM</v>
      </c>
      <c r="D47" t="str">
        <f>VLOOKUP($A47,Лист1!$A:$G,COLUMN(),)</f>
        <v>Sidorov D.</v>
      </c>
      <c r="E47" t="str">
        <f>VLOOKUP($A47,Лист1!$A:$G,COLUMN(),)</f>
        <v>F08030117</v>
      </c>
      <c r="H47" s="14">
        <f t="shared" si="0"/>
        <v>43804</v>
      </c>
      <c r="I47" s="15">
        <f>SUMIFS(Лист1!$I$3:$I$24,Лист1!$A$3:$A$24,$A47,Лист1!$H$3:$H$24,$H47)</f>
        <v>0</v>
      </c>
      <c r="K47" s="15">
        <f>SUMIFS(Лист1!$K$3:$K$24,Лист1!$A$3:$A$24,$A47,Лист1!$H$3:$H$24,$H47)</f>
        <v>0</v>
      </c>
      <c r="L47" t="str">
        <f t="array" ref="L47">IF(I47,INDEX(Лист1!L:L,MATCH(A47&amp;H47,Лист1!$A$3:$A$24&amp;Лист1!$H$3:$H$24,)+2),"")</f>
        <v/>
      </c>
    </row>
    <row r="48" spans="1:12" x14ac:dyDescent="0.2">
      <c r="A48" t="str">
        <f t="array" ref="A48">INDEX(Лист1!A:A,SMALL(IF(Лист1!$A$2:$A$23&lt;&gt;Лист1!$A$3:$A$24,ROW(Лист1!$A$3:$A$24)),INT((ROW()-3)/$J$1)+1))</f>
        <v>11</v>
      </c>
      <c r="B48" t="str">
        <f>VLOOKUP($A48,Лист1!$A:$G,COLUMN(),)</f>
        <v>ACCOUNTING TEAM</v>
      </c>
      <c r="D48" t="str">
        <f>VLOOKUP($A48,Лист1!$A:$G,COLUMN(),)</f>
        <v>Sidorov D.</v>
      </c>
      <c r="E48" t="str">
        <f>VLOOKUP($A48,Лист1!$A:$G,COLUMN(),)</f>
        <v>F08030117</v>
      </c>
      <c r="H48" s="14">
        <f t="shared" si="0"/>
        <v>43805</v>
      </c>
      <c r="I48" s="15">
        <f>SUMIFS(Лист1!$I$3:$I$24,Лист1!$A$3:$A$24,$A48,Лист1!$H$3:$H$24,$H48)</f>
        <v>0</v>
      </c>
      <c r="K48" s="15">
        <f>SUMIFS(Лист1!$K$3:$K$24,Лист1!$A$3:$A$24,$A48,Лист1!$H$3:$H$24,$H48)</f>
        <v>0</v>
      </c>
      <c r="L48" t="str">
        <f t="array" ref="L48">IF(I48,INDEX(Лист1!L:L,MATCH(A48&amp;H48,Лист1!$A$3:$A$24&amp;Лист1!$H$3:$H$24,)+2),"")</f>
        <v/>
      </c>
    </row>
    <row r="49" spans="1:12" x14ac:dyDescent="0.2">
      <c r="A49" t="str">
        <f t="array" ref="A49">INDEX(Лист1!A:A,SMALL(IF(Лист1!$A$2:$A$23&lt;&gt;Лист1!$A$3:$A$24,ROW(Лист1!$A$3:$A$24)),INT((ROW()-3)/$J$1)+1))</f>
        <v>11</v>
      </c>
      <c r="B49" t="str">
        <f>VLOOKUP($A49,Лист1!$A:$G,COLUMN(),)</f>
        <v>ACCOUNTING TEAM</v>
      </c>
      <c r="D49" t="str">
        <f>VLOOKUP($A49,Лист1!$A:$G,COLUMN(),)</f>
        <v>Sidorov D.</v>
      </c>
      <c r="E49" t="str">
        <f>VLOOKUP($A49,Лист1!$A:$G,COLUMN(),)</f>
        <v>F08030117</v>
      </c>
      <c r="H49" s="14">
        <f t="shared" si="0"/>
        <v>43806</v>
      </c>
      <c r="I49" s="15">
        <f>SUMIFS(Лист1!$I$3:$I$24,Лист1!$A$3:$A$24,$A49,Лист1!$H$3:$H$24,$H49)</f>
        <v>0</v>
      </c>
      <c r="K49" s="15">
        <f>SUMIFS(Лист1!$K$3:$K$24,Лист1!$A$3:$A$24,$A49,Лист1!$H$3:$H$24,$H49)</f>
        <v>0</v>
      </c>
      <c r="L49" t="str">
        <f t="array" ref="L49">IF(I49,INDEX(Лист1!L:L,MATCH(A49&amp;H49,Лист1!$A$3:$A$24&amp;Лист1!$H$3:$H$24,)+2),"")</f>
        <v/>
      </c>
    </row>
    <row r="50" spans="1:12" x14ac:dyDescent="0.2">
      <c r="A50" t="str">
        <f t="array" ref="A50">INDEX(Лист1!A:A,SMALL(IF(Лист1!$A$2:$A$23&lt;&gt;Лист1!$A$3:$A$24,ROW(Лист1!$A$3:$A$24)),INT((ROW()-3)/$J$1)+1))</f>
        <v>11</v>
      </c>
      <c r="B50" t="str">
        <f>VLOOKUP($A50,Лист1!$A:$G,COLUMN(),)</f>
        <v>ACCOUNTING TEAM</v>
      </c>
      <c r="D50" t="str">
        <f>VLOOKUP($A50,Лист1!$A:$G,COLUMN(),)</f>
        <v>Sidorov D.</v>
      </c>
      <c r="E50" t="str">
        <f>VLOOKUP($A50,Лист1!$A:$G,COLUMN(),)</f>
        <v>F08030117</v>
      </c>
      <c r="H50" s="14">
        <f t="shared" si="0"/>
        <v>43807</v>
      </c>
      <c r="I50" s="15">
        <f>SUMIFS(Лист1!$I$3:$I$24,Лист1!$A$3:$A$24,$A50,Лист1!$H$3:$H$24,$H50)</f>
        <v>0</v>
      </c>
      <c r="K50" s="15">
        <f>SUMIFS(Лист1!$K$3:$K$24,Лист1!$A$3:$A$24,$A50,Лист1!$H$3:$H$24,$H50)</f>
        <v>0</v>
      </c>
      <c r="L50" t="str">
        <f t="array" ref="L50">IF(I50,INDEX(Лист1!L:L,MATCH(A50&amp;H50,Лист1!$A$3:$A$24&amp;Лист1!$H$3:$H$24,)+2),"")</f>
        <v/>
      </c>
    </row>
    <row r="51" spans="1:12" x14ac:dyDescent="0.2">
      <c r="A51" t="str">
        <f t="array" ref="A51">INDEX(Лист1!A:A,SMALL(IF(Лист1!$A$2:$A$23&lt;&gt;Лист1!$A$3:$A$24,ROW(Лист1!$A$3:$A$24)),INT((ROW()-3)/$J$1)+1))</f>
        <v>11</v>
      </c>
      <c r="B51" t="str">
        <f>VLOOKUP($A51,Лист1!$A:$G,COLUMN(),)</f>
        <v>ACCOUNTING TEAM</v>
      </c>
      <c r="D51" t="str">
        <f>VLOOKUP($A51,Лист1!$A:$G,COLUMN(),)</f>
        <v>Sidorov D.</v>
      </c>
      <c r="E51" t="str">
        <f>VLOOKUP($A51,Лист1!$A:$G,COLUMN(),)</f>
        <v>F08030117</v>
      </c>
      <c r="H51" s="14">
        <f t="shared" si="0"/>
        <v>43808</v>
      </c>
      <c r="I51" s="15">
        <f>SUMIFS(Лист1!$I$3:$I$24,Лист1!$A$3:$A$24,$A51,Лист1!$H$3:$H$24,$H51)</f>
        <v>0</v>
      </c>
      <c r="K51" s="15">
        <f>SUMIFS(Лист1!$K$3:$K$24,Лист1!$A$3:$A$24,$A51,Лист1!$H$3:$H$24,$H51)</f>
        <v>0</v>
      </c>
      <c r="L51" t="str">
        <f t="array" ref="L51">IF(I51,INDEX(Лист1!L:L,MATCH(A51&amp;H51,Лист1!$A$3:$A$24&amp;Лист1!$H$3:$H$24,)+2),"")</f>
        <v/>
      </c>
    </row>
    <row r="52" spans="1:12" x14ac:dyDescent="0.2">
      <c r="A52" t="str">
        <f t="array" ref="A52">INDEX(Лист1!A:A,SMALL(IF(Лист1!$A$2:$A$23&lt;&gt;Лист1!$A$3:$A$24,ROW(Лист1!$A$3:$A$24)),INT((ROW()-3)/$J$1)+1))</f>
        <v>11</v>
      </c>
      <c r="B52" t="str">
        <f>VLOOKUP($A52,Лист1!$A:$G,COLUMN(),)</f>
        <v>ACCOUNTING TEAM</v>
      </c>
      <c r="D52" t="str">
        <f>VLOOKUP($A52,Лист1!$A:$G,COLUMN(),)</f>
        <v>Sidorov D.</v>
      </c>
      <c r="E52" t="str">
        <f>VLOOKUP($A52,Лист1!$A:$G,COLUMN(),)</f>
        <v>F08030117</v>
      </c>
      <c r="H52" s="14">
        <f t="shared" si="0"/>
        <v>43809</v>
      </c>
      <c r="I52" s="15">
        <f>SUMIFS(Лист1!$I$3:$I$24,Лист1!$A$3:$A$24,$A52,Лист1!$H$3:$H$24,$H52)</f>
        <v>0</v>
      </c>
      <c r="K52" s="15">
        <f>SUMIFS(Лист1!$K$3:$K$24,Лист1!$A$3:$A$24,$A52,Лист1!$H$3:$H$24,$H52)</f>
        <v>0</v>
      </c>
      <c r="L52" t="str">
        <f t="array" ref="L52">IF(I52,INDEX(Лист1!L:L,MATCH(A52&amp;H52,Лист1!$A$3:$A$24&amp;Лист1!$H$3:$H$24,)+2),"")</f>
        <v/>
      </c>
    </row>
    <row r="53" spans="1:12" x14ac:dyDescent="0.2">
      <c r="A53" t="str">
        <f t="array" ref="A53">INDEX(Лист1!A:A,SMALL(IF(Лист1!$A$2:$A$23&lt;&gt;Лист1!$A$3:$A$24,ROW(Лист1!$A$3:$A$24)),INT((ROW()-3)/$J$1)+1))</f>
        <v>11</v>
      </c>
      <c r="B53" t="str">
        <f>VLOOKUP($A53,Лист1!$A:$G,COLUMN(),)</f>
        <v>ACCOUNTING TEAM</v>
      </c>
      <c r="D53" t="str">
        <f>VLOOKUP($A53,Лист1!$A:$G,COLUMN(),)</f>
        <v>Sidorov D.</v>
      </c>
      <c r="E53" t="str">
        <f>VLOOKUP($A53,Лист1!$A:$G,COLUMN(),)</f>
        <v>F08030117</v>
      </c>
      <c r="H53" s="14">
        <f t="shared" si="0"/>
        <v>43810</v>
      </c>
      <c r="I53" s="15">
        <f>SUMIFS(Лист1!$I$3:$I$24,Лист1!$A$3:$A$24,$A53,Лист1!$H$3:$H$24,$H53)</f>
        <v>0</v>
      </c>
      <c r="K53" s="15">
        <f>SUMIFS(Лист1!$K$3:$K$24,Лист1!$A$3:$A$24,$A53,Лист1!$H$3:$H$24,$H53)</f>
        <v>0</v>
      </c>
      <c r="L53" t="str">
        <f t="array" ref="L53">IF(I53,INDEX(Лист1!L:L,MATCH(A53&amp;H53,Лист1!$A$3:$A$24&amp;Лист1!$H$3:$H$24,)+2),"")</f>
        <v/>
      </c>
    </row>
    <row r="54" spans="1:12" x14ac:dyDescent="0.2">
      <c r="A54" t="str">
        <f t="array" ref="A54">INDEX(Лист1!A:A,SMALL(IF(Лист1!$A$2:$A$23&lt;&gt;Лист1!$A$3:$A$24,ROW(Лист1!$A$3:$A$24)),INT((ROW()-3)/$J$1)+1))</f>
        <v>11</v>
      </c>
      <c r="B54" t="str">
        <f>VLOOKUP($A54,Лист1!$A:$G,COLUMN(),)</f>
        <v>ACCOUNTING TEAM</v>
      </c>
      <c r="D54" t="str">
        <f>VLOOKUP($A54,Лист1!$A:$G,COLUMN(),)</f>
        <v>Sidorov D.</v>
      </c>
      <c r="E54" t="str">
        <f>VLOOKUP($A54,Лист1!$A:$G,COLUMN(),)</f>
        <v>F08030117</v>
      </c>
      <c r="H54" s="14">
        <f t="shared" si="0"/>
        <v>43811</v>
      </c>
      <c r="I54" s="15">
        <f>SUMIFS(Лист1!$I$3:$I$24,Лист1!$A$3:$A$24,$A54,Лист1!$H$3:$H$24,$H54)</f>
        <v>0</v>
      </c>
      <c r="K54" s="15">
        <f>SUMIFS(Лист1!$K$3:$K$24,Лист1!$A$3:$A$24,$A54,Лист1!$H$3:$H$24,$H54)</f>
        <v>0</v>
      </c>
      <c r="L54" t="str">
        <f t="array" ref="L54">IF(I54,INDEX(Лист1!L:L,MATCH(A54&amp;H54,Лист1!$A$3:$A$24&amp;Лист1!$H$3:$H$24,)+2),"")</f>
        <v/>
      </c>
    </row>
    <row r="55" spans="1:12" x14ac:dyDescent="0.2">
      <c r="A55" t="str">
        <f t="array" ref="A55">INDEX(Лист1!A:A,SMALL(IF(Лист1!$A$2:$A$23&lt;&gt;Лист1!$A$3:$A$24,ROW(Лист1!$A$3:$A$24)),INT((ROW()-3)/$J$1)+1))</f>
        <v>11</v>
      </c>
      <c r="B55" t="str">
        <f>VLOOKUP($A55,Лист1!$A:$G,COLUMN(),)</f>
        <v>ACCOUNTING TEAM</v>
      </c>
      <c r="D55" t="str">
        <f>VLOOKUP($A55,Лист1!$A:$G,COLUMN(),)</f>
        <v>Sidorov D.</v>
      </c>
      <c r="E55" t="str">
        <f>VLOOKUP($A55,Лист1!$A:$G,COLUMN(),)</f>
        <v>F08030117</v>
      </c>
      <c r="H55" s="14">
        <f t="shared" si="0"/>
        <v>43812</v>
      </c>
      <c r="I55" s="15">
        <f>SUMIFS(Лист1!$I$3:$I$24,Лист1!$A$3:$A$24,$A55,Лист1!$H$3:$H$24,$H55)</f>
        <v>0</v>
      </c>
      <c r="K55" s="15">
        <f>SUMIFS(Лист1!$K$3:$K$24,Лист1!$A$3:$A$24,$A55,Лист1!$H$3:$H$24,$H55)</f>
        <v>0</v>
      </c>
      <c r="L55" t="str">
        <f t="array" ref="L55">IF(I55,INDEX(Лист1!L:L,MATCH(A55&amp;H55,Лист1!$A$3:$A$24&amp;Лист1!$H$3:$H$24,)+2),"")</f>
        <v/>
      </c>
    </row>
    <row r="56" spans="1:12" x14ac:dyDescent="0.2">
      <c r="A56" t="str">
        <f t="array" ref="A56">INDEX(Лист1!A:A,SMALL(IF(Лист1!$A$2:$A$23&lt;&gt;Лист1!$A$3:$A$24,ROW(Лист1!$A$3:$A$24)),INT((ROW()-3)/$J$1)+1))</f>
        <v>11</v>
      </c>
      <c r="B56" t="str">
        <f>VLOOKUP($A56,Лист1!$A:$G,COLUMN(),)</f>
        <v>ACCOUNTING TEAM</v>
      </c>
      <c r="D56" t="str">
        <f>VLOOKUP($A56,Лист1!$A:$G,COLUMN(),)</f>
        <v>Sidorov D.</v>
      </c>
      <c r="E56" t="str">
        <f>VLOOKUP($A56,Лист1!$A:$G,COLUMN(),)</f>
        <v>F08030117</v>
      </c>
      <c r="H56" s="14">
        <f t="shared" si="0"/>
        <v>43813</v>
      </c>
      <c r="I56" s="15">
        <f>SUMIFS(Лист1!$I$3:$I$24,Лист1!$A$3:$A$24,$A56,Лист1!$H$3:$H$24,$H56)</f>
        <v>0</v>
      </c>
      <c r="K56" s="15">
        <f>SUMIFS(Лист1!$K$3:$K$24,Лист1!$A$3:$A$24,$A56,Лист1!$H$3:$H$24,$H56)</f>
        <v>0</v>
      </c>
      <c r="L56" t="str">
        <f t="array" ref="L56">IF(I56,INDEX(Лист1!L:L,MATCH(A56&amp;H56,Лист1!$A$3:$A$24&amp;Лист1!$H$3:$H$24,)+2),"")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Саидаброр Мухитдинов</dc:creator>
  <cp:lastModifiedBy>Michael Bliznuk</cp:lastModifiedBy>
  <dcterms:created xsi:type="dcterms:W3CDTF">2020-01-06T09:54:39Z</dcterms:created>
  <dcterms:modified xsi:type="dcterms:W3CDTF">2020-01-06T13:44:06Z</dcterms:modified>
</cp:coreProperties>
</file>