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4545"/>
  </bookViews>
  <sheets>
    <sheet name="отчет" sheetId="2" r:id="rId1"/>
    <sheet name="01.01" sheetId="3" r:id="rId2"/>
    <sheet name="02.01" sheetId="4" r:id="rId3"/>
    <sheet name="03.01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3" i="2" l="1"/>
  <c r="O153" i="2"/>
  <c r="F34" i="2"/>
  <c r="F33" i="2"/>
  <c r="F32" i="2"/>
  <c r="F31" i="2"/>
  <c r="F30" i="2"/>
  <c r="F29" i="2"/>
  <c r="F28" i="2"/>
  <c r="F27" i="2"/>
  <c r="F26" i="2"/>
  <c r="F25" i="2"/>
  <c r="F24" i="2"/>
  <c r="F23" i="2"/>
  <c r="E34" i="2"/>
  <c r="E33" i="2"/>
  <c r="E32" i="2"/>
  <c r="E31" i="2"/>
  <c r="E30" i="2"/>
  <c r="E29" i="2"/>
  <c r="E28" i="2"/>
  <c r="E27" i="2"/>
  <c r="E26" i="2"/>
  <c r="E25" i="2"/>
  <c r="E24" i="2"/>
  <c r="E23" i="2"/>
  <c r="D34" i="2"/>
  <c r="D33" i="2"/>
  <c r="D32" i="2"/>
  <c r="D31" i="2"/>
  <c r="D30" i="2"/>
  <c r="D29" i="2"/>
  <c r="D28" i="2"/>
  <c r="D27" i="2"/>
  <c r="D26" i="2"/>
  <c r="D25" i="2"/>
  <c r="D24" i="2"/>
  <c r="D23" i="2"/>
  <c r="C34" i="2"/>
  <c r="C33" i="2"/>
  <c r="C32" i="2"/>
  <c r="C31" i="2"/>
  <c r="C30" i="2"/>
  <c r="C29" i="2"/>
  <c r="C28" i="2"/>
  <c r="C27" i="2"/>
  <c r="C26" i="2"/>
  <c r="C25" i="2"/>
  <c r="C24" i="2"/>
  <c r="C23" i="2"/>
  <c r="F17" i="2"/>
  <c r="F16" i="2"/>
  <c r="F15" i="2"/>
  <c r="F14" i="2"/>
  <c r="F13" i="2"/>
  <c r="F12" i="2"/>
  <c r="F11" i="2"/>
  <c r="F10" i="2"/>
  <c r="F9" i="2"/>
  <c r="F8" i="2"/>
  <c r="F7" i="2"/>
  <c r="F6" i="2"/>
  <c r="D13" i="2"/>
  <c r="D10" i="2"/>
  <c r="D7" i="2"/>
  <c r="C16" i="2"/>
  <c r="C15" i="2"/>
  <c r="C12" i="2"/>
  <c r="C10" i="2"/>
  <c r="C7" i="2"/>
  <c r="E17" i="2"/>
  <c r="E16" i="2"/>
  <c r="E15" i="2"/>
  <c r="E14" i="2"/>
  <c r="E13" i="2"/>
  <c r="E12" i="2"/>
  <c r="E11" i="2"/>
  <c r="E10" i="2"/>
  <c r="E9" i="2"/>
  <c r="E8" i="2"/>
  <c r="E7" i="2"/>
  <c r="E6" i="2"/>
  <c r="D12" i="2"/>
  <c r="D9" i="2"/>
  <c r="D8" i="2"/>
  <c r="C17" i="2"/>
  <c r="C14" i="2"/>
  <c r="C11" i="2"/>
  <c r="C9" i="2"/>
  <c r="D17" i="2"/>
  <c r="D16" i="2"/>
  <c r="D15" i="2"/>
  <c r="D14" i="2"/>
  <c r="D11" i="2"/>
  <c r="D6" i="2"/>
  <c r="C13" i="2"/>
  <c r="C8" i="2"/>
  <c r="C6" i="2"/>
  <c r="G24" i="5" l="1"/>
  <c r="G25" i="5"/>
  <c r="G26" i="5"/>
  <c r="G27" i="5"/>
  <c r="G28" i="5"/>
  <c r="G29" i="5"/>
  <c r="G30" i="5"/>
  <c r="G31" i="5"/>
  <c r="G32" i="5"/>
  <c r="G33" i="5"/>
  <c r="G34" i="5"/>
  <c r="G23" i="5"/>
  <c r="G7" i="5"/>
  <c r="G8" i="5"/>
  <c r="G9" i="5"/>
  <c r="G10" i="5"/>
  <c r="G11" i="5"/>
  <c r="G12" i="5"/>
  <c r="G13" i="5"/>
  <c r="G14" i="5"/>
  <c r="G15" i="5"/>
  <c r="G16" i="5"/>
  <c r="G17" i="5"/>
  <c r="G6" i="5"/>
  <c r="G24" i="4"/>
  <c r="G25" i="4"/>
  <c r="G26" i="4"/>
  <c r="G27" i="4"/>
  <c r="G28" i="4"/>
  <c r="G29" i="4"/>
  <c r="G30" i="4"/>
  <c r="G31" i="4"/>
  <c r="G32" i="4"/>
  <c r="G33" i="4"/>
  <c r="G34" i="4"/>
  <c r="G23" i="4"/>
  <c r="G7" i="4"/>
  <c r="G8" i="4"/>
  <c r="G9" i="4"/>
  <c r="G10" i="4"/>
  <c r="G11" i="4"/>
  <c r="G12" i="4"/>
  <c r="G13" i="4"/>
  <c r="G14" i="4"/>
  <c r="G15" i="4"/>
  <c r="G16" i="4"/>
  <c r="G17" i="4"/>
  <c r="G6" i="4"/>
  <c r="G24" i="3"/>
  <c r="G25" i="3"/>
  <c r="G26" i="3"/>
  <c r="G27" i="3"/>
  <c r="G28" i="3"/>
  <c r="G29" i="3"/>
  <c r="G30" i="3"/>
  <c r="G31" i="3"/>
  <c r="G32" i="3"/>
  <c r="G33" i="3"/>
  <c r="G34" i="3"/>
  <c r="G23" i="3"/>
  <c r="G7" i="3"/>
  <c r="G8" i="3"/>
  <c r="G9" i="3"/>
  <c r="G10" i="3"/>
  <c r="G11" i="3"/>
  <c r="G12" i="3"/>
  <c r="G13" i="3"/>
  <c r="G14" i="3"/>
  <c r="G15" i="3"/>
  <c r="G16" i="3"/>
  <c r="G17" i="3"/>
  <c r="G6" i="3"/>
  <c r="R126" i="2"/>
  <c r="R125" i="2"/>
  <c r="R122" i="2"/>
  <c r="Q129" i="2"/>
  <c r="Q122" i="2"/>
  <c r="Q150" i="2" l="1"/>
  <c r="Q146" i="2"/>
  <c r="Q144" i="2"/>
  <c r="Q142" i="2"/>
  <c r="Q140" i="2"/>
  <c r="R138" i="2"/>
  <c r="R136" i="2"/>
  <c r="F35" i="5"/>
  <c r="E35" i="5"/>
  <c r="D35" i="5"/>
  <c r="C35" i="5"/>
  <c r="K34" i="5"/>
  <c r="J34" i="5"/>
  <c r="I34" i="5"/>
  <c r="H34" i="5"/>
  <c r="K33" i="5"/>
  <c r="J33" i="5"/>
  <c r="I33" i="5"/>
  <c r="H33" i="5"/>
  <c r="K32" i="5"/>
  <c r="J32" i="5"/>
  <c r="I32" i="5"/>
  <c r="H32" i="5"/>
  <c r="K31" i="5"/>
  <c r="J31" i="5"/>
  <c r="I31" i="5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K24" i="5"/>
  <c r="J24" i="5"/>
  <c r="I24" i="5"/>
  <c r="H24" i="5"/>
  <c r="K23" i="5"/>
  <c r="K35" i="5" s="1"/>
  <c r="J23" i="5"/>
  <c r="I23" i="5"/>
  <c r="I35" i="5" s="1"/>
  <c r="H23" i="5"/>
  <c r="F18" i="5"/>
  <c r="E18" i="5"/>
  <c r="D18" i="5"/>
  <c r="C18" i="5"/>
  <c r="G18" i="5" s="1"/>
  <c r="K17" i="5"/>
  <c r="J17" i="5"/>
  <c r="I17" i="5"/>
  <c r="H17" i="5"/>
  <c r="K16" i="5"/>
  <c r="J16" i="5"/>
  <c r="I16" i="5"/>
  <c r="H16" i="5"/>
  <c r="K15" i="5"/>
  <c r="J15" i="5"/>
  <c r="I15" i="5"/>
  <c r="H15" i="5"/>
  <c r="K14" i="5"/>
  <c r="J14" i="5"/>
  <c r="I14" i="5"/>
  <c r="H14" i="5"/>
  <c r="K13" i="5"/>
  <c r="J13" i="5"/>
  <c r="I13" i="5"/>
  <c r="H13" i="5"/>
  <c r="K12" i="5"/>
  <c r="J12" i="5"/>
  <c r="I12" i="5"/>
  <c r="H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K6" i="5"/>
  <c r="K18" i="5" s="1"/>
  <c r="J6" i="5"/>
  <c r="J18" i="5" s="1"/>
  <c r="I6" i="5"/>
  <c r="I18" i="5" s="1"/>
  <c r="H6" i="5"/>
  <c r="H18" i="5" s="1"/>
  <c r="F35" i="4"/>
  <c r="E35" i="4"/>
  <c r="D35" i="4"/>
  <c r="C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I35" i="4" s="1"/>
  <c r="H23" i="4"/>
  <c r="H35" i="4" s="1"/>
  <c r="F18" i="4"/>
  <c r="E18" i="4"/>
  <c r="D18" i="4"/>
  <c r="C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K18" i="4" s="1"/>
  <c r="J6" i="4"/>
  <c r="I6" i="4"/>
  <c r="H6" i="4"/>
  <c r="H18" i="4" s="1"/>
  <c r="F35" i="3"/>
  <c r="E35" i="3"/>
  <c r="D35" i="3"/>
  <c r="C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J35" i="3" s="1"/>
  <c r="I23" i="3"/>
  <c r="I35" i="3" s="1"/>
  <c r="H23" i="3"/>
  <c r="F18" i="3"/>
  <c r="E18" i="3"/>
  <c r="D18" i="3"/>
  <c r="C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J18" i="3" s="1"/>
  <c r="I6" i="3"/>
  <c r="I18" i="3" s="1"/>
  <c r="H6" i="3"/>
  <c r="H18" i="3" s="1"/>
  <c r="R130" i="2" l="1"/>
  <c r="Q130" i="2"/>
  <c r="Q133" i="2"/>
  <c r="R128" i="2"/>
  <c r="Q127" i="2"/>
  <c r="Q126" i="2"/>
  <c r="G35" i="5"/>
  <c r="H35" i="5"/>
  <c r="I36" i="5" s="1"/>
  <c r="Q124" i="2" s="1"/>
  <c r="J35" i="5"/>
  <c r="K36" i="5" s="1"/>
  <c r="R124" i="2" s="1"/>
  <c r="K35" i="4"/>
  <c r="J35" i="4"/>
  <c r="G35" i="4"/>
  <c r="J18" i="4"/>
  <c r="K35" i="3"/>
  <c r="K36" i="3" s="1"/>
  <c r="G35" i="3"/>
  <c r="H35" i="3"/>
  <c r="I36" i="3" s="1"/>
  <c r="K18" i="3"/>
  <c r="G18" i="3"/>
  <c r="I18" i="4"/>
  <c r="I36" i="4"/>
  <c r="Q123" i="2" s="1"/>
  <c r="G18" i="4"/>
  <c r="Q135" i="2"/>
  <c r="Q139" i="2"/>
  <c r="R141" i="2"/>
  <c r="Q143" i="2"/>
  <c r="Q145" i="2"/>
  <c r="Q147" i="2"/>
  <c r="Q148" i="2"/>
  <c r="Q149" i="2"/>
  <c r="Q151" i="2"/>
  <c r="Q152" i="2"/>
  <c r="R152" i="2"/>
  <c r="R151" i="2"/>
  <c r="R150" i="2"/>
  <c r="R149" i="2"/>
  <c r="R148" i="2"/>
  <c r="R147" i="2"/>
  <c r="R146" i="2"/>
  <c r="R145" i="2"/>
  <c r="R144" i="2"/>
  <c r="R143" i="2"/>
  <c r="R142" i="2"/>
  <c r="Q141" i="2"/>
  <c r="R140" i="2"/>
  <c r="R139" i="2"/>
  <c r="Q138" i="2"/>
  <c r="R137" i="2"/>
  <c r="Q137" i="2"/>
  <c r="Q136" i="2"/>
  <c r="R135" i="2"/>
  <c r="Q134" i="2"/>
  <c r="R133" i="2"/>
  <c r="R132" i="2"/>
  <c r="R131" i="2"/>
  <c r="R129" i="2"/>
  <c r="Q128" i="2"/>
  <c r="R127" i="2"/>
  <c r="Q132" i="2" l="1"/>
  <c r="Q131" i="2"/>
  <c r="R134" i="2"/>
  <c r="Q125" i="2"/>
  <c r="K36" i="4"/>
  <c r="R123" i="2" s="1"/>
  <c r="L128" i="2" l="1"/>
  <c r="L140" i="2" s="1"/>
  <c r="R153" i="2"/>
  <c r="Q153" i="2"/>
  <c r="K128" i="2"/>
  <c r="K140" i="2" s="1"/>
  <c r="J24" i="2"/>
  <c r="J25" i="2"/>
  <c r="J26" i="2"/>
  <c r="J27" i="2"/>
  <c r="J28" i="2"/>
  <c r="J29" i="2"/>
  <c r="J30" i="2"/>
  <c r="J31" i="2"/>
  <c r="J32" i="2"/>
  <c r="J33" i="2"/>
  <c r="J34" i="2"/>
  <c r="J23" i="2"/>
  <c r="K24" i="2"/>
  <c r="K25" i="2"/>
  <c r="K26" i="2"/>
  <c r="K27" i="2"/>
  <c r="K28" i="2"/>
  <c r="K29" i="2"/>
  <c r="K30" i="2"/>
  <c r="K31" i="2"/>
  <c r="K32" i="2"/>
  <c r="K33" i="2"/>
  <c r="K34" i="2"/>
  <c r="K23" i="2"/>
  <c r="I24" i="2"/>
  <c r="I25" i="2"/>
  <c r="I26" i="2"/>
  <c r="I27" i="2"/>
  <c r="I28" i="2"/>
  <c r="I29" i="2"/>
  <c r="I30" i="2"/>
  <c r="I31" i="2"/>
  <c r="I32" i="2"/>
  <c r="I33" i="2"/>
  <c r="I34" i="2"/>
  <c r="I23" i="2"/>
  <c r="H24" i="2"/>
  <c r="H25" i="2"/>
  <c r="H26" i="2"/>
  <c r="H27" i="2"/>
  <c r="H28" i="2"/>
  <c r="H29" i="2"/>
  <c r="H30" i="2"/>
  <c r="H31" i="2"/>
  <c r="H32" i="2"/>
  <c r="H33" i="2"/>
  <c r="H34" i="2"/>
  <c r="H23" i="2"/>
  <c r="I7" i="2"/>
  <c r="I8" i="2"/>
  <c r="I9" i="2"/>
  <c r="I10" i="2"/>
  <c r="I11" i="2"/>
  <c r="I12" i="2"/>
  <c r="I13" i="2"/>
  <c r="I14" i="2"/>
  <c r="I15" i="2"/>
  <c r="I16" i="2"/>
  <c r="I17" i="2"/>
  <c r="I6" i="2"/>
  <c r="J7" i="2"/>
  <c r="J8" i="2"/>
  <c r="J9" i="2"/>
  <c r="J10" i="2"/>
  <c r="J11" i="2"/>
  <c r="J12" i="2"/>
  <c r="J13" i="2"/>
  <c r="J14" i="2"/>
  <c r="J15" i="2"/>
  <c r="J16" i="2"/>
  <c r="J17" i="2"/>
  <c r="J6" i="2"/>
  <c r="K7" i="2"/>
  <c r="K8" i="2"/>
  <c r="K9" i="2"/>
  <c r="K10" i="2"/>
  <c r="K11" i="2"/>
  <c r="K12" i="2"/>
  <c r="K13" i="2"/>
  <c r="K14" i="2"/>
  <c r="K15" i="2"/>
  <c r="K16" i="2"/>
  <c r="K17" i="2"/>
  <c r="K6" i="2"/>
  <c r="H7" i="2"/>
  <c r="H8" i="2"/>
  <c r="H9" i="2"/>
  <c r="H10" i="2"/>
  <c r="H11" i="2"/>
  <c r="H12" i="2"/>
  <c r="H13" i="2"/>
  <c r="H14" i="2"/>
  <c r="H15" i="2"/>
  <c r="H16" i="2"/>
  <c r="H17" i="2"/>
  <c r="H6" i="2"/>
  <c r="E35" i="2"/>
  <c r="C35" i="2"/>
  <c r="C18" i="2"/>
  <c r="E18" i="2"/>
  <c r="F35" i="2"/>
  <c r="D35" i="2"/>
  <c r="G34" i="2"/>
  <c r="G33" i="2"/>
  <c r="G32" i="2"/>
  <c r="G31" i="2"/>
  <c r="G30" i="2"/>
  <c r="G29" i="2"/>
  <c r="G28" i="2"/>
  <c r="G27" i="2"/>
  <c r="G26" i="2"/>
  <c r="G25" i="2"/>
  <c r="G24" i="2"/>
  <c r="G23" i="2"/>
  <c r="F18" i="2"/>
  <c r="D18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35" i="2" l="1"/>
  <c r="I35" i="2"/>
  <c r="K35" i="2"/>
  <c r="J35" i="2"/>
  <c r="H35" i="2"/>
  <c r="J18" i="2"/>
  <c r="H18" i="2"/>
  <c r="I18" i="2"/>
  <c r="G18" i="2"/>
  <c r="K18" i="2"/>
  <c r="I36" i="2" l="1"/>
  <c r="K36" i="2"/>
</calcChain>
</file>

<file path=xl/sharedStrings.xml><?xml version="1.0" encoding="utf-8"?>
<sst xmlns="http://schemas.openxmlformats.org/spreadsheetml/2006/main" count="133" uniqueCount="37">
  <si>
    <t xml:space="preserve"> 1 смена</t>
  </si>
  <si>
    <t>Время</t>
  </si>
  <si>
    <t>ЭКГ №01</t>
  </si>
  <si>
    <t>ЭКГ №02</t>
  </si>
  <si>
    <t>за смену</t>
  </si>
  <si>
    <t>2 смена</t>
  </si>
  <si>
    <t>Вскрыша</t>
  </si>
  <si>
    <t>Руда</t>
  </si>
  <si>
    <t xml:space="preserve">Вскрыша </t>
  </si>
  <si>
    <t>Вскрыша №1</t>
  </si>
  <si>
    <t>Вскрыша №2</t>
  </si>
  <si>
    <t>Руда №2</t>
  </si>
  <si>
    <t>Руда №1</t>
  </si>
  <si>
    <t xml:space="preserve">План </t>
  </si>
  <si>
    <t>Сутки</t>
  </si>
  <si>
    <t>Факт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</si>
  <si>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</si>
  <si>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</si>
  <si>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</si>
  <si>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</si>
  <si>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</si>
  <si>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</si>
  <si>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</si>
  <si>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</si>
  <si>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</si>
  <si>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</si>
  <si>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</si>
  <si>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</si>
  <si>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</si>
  <si>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факт Вск</t>
  </si>
  <si>
    <t>факт Руда</t>
  </si>
  <si>
    <t>План вск</t>
  </si>
  <si>
    <t>план руда</t>
  </si>
  <si>
    <t>План</t>
  </si>
  <si>
    <t>руда</t>
  </si>
  <si>
    <t>Текущий месяц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</si>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</sst>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7" formatCode="General;;;@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Vani"/>
      <family val="2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9" xfId="0" applyFill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20" fontId="0" fillId="2" borderId="16" xfId="0" applyNumberForma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0" fontId="0" fillId="4" borderId="13" xfId="0" applyNumberFormat="1" applyFill="1" applyBorder="1" applyAlignment="1">
      <alignment horizontal="center" vertical="center"/>
    </xf>
    <xf numFmtId="0" fontId="0" fillId="5" borderId="12" xfId="0" applyNumberForma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6" borderId="14" xfId="0" applyNumberFormat="1" applyFill="1" applyBorder="1" applyAlignment="1">
      <alignment horizontal="center" vertical="center"/>
    </xf>
    <xf numFmtId="0" fontId="1" fillId="7" borderId="15" xfId="0" applyNumberFormat="1" applyFont="1" applyFill="1" applyBorder="1" applyAlignment="1">
      <alignment horizontal="center" vertical="center"/>
    </xf>
    <xf numFmtId="0" fontId="1" fillId="8" borderId="8" xfId="0" applyNumberFormat="1" applyFont="1" applyFill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20" xfId="0" applyNumberFormat="1" applyFill="1" applyBorder="1" applyAlignment="1">
      <alignment horizontal="center" vertical="center"/>
    </xf>
    <xf numFmtId="0" fontId="0" fillId="5" borderId="20" xfId="0" applyNumberFormat="1" applyFill="1" applyBorder="1" applyAlignment="1">
      <alignment horizontal="center" vertical="center"/>
    </xf>
    <xf numFmtId="0" fontId="0" fillId="6" borderId="17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5" borderId="17" xfId="0" applyNumberFormat="1" applyFill="1" applyBorder="1" applyAlignment="1">
      <alignment horizontal="center" vertical="center"/>
    </xf>
    <xf numFmtId="1" fontId="0" fillId="0" borderId="0" xfId="0" applyNumberFormat="1"/>
    <xf numFmtId="0" fontId="1" fillId="7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164" fontId="0" fillId="0" borderId="0" xfId="0" applyNumberFormat="1"/>
    <xf numFmtId="1" fontId="1" fillId="7" borderId="0" xfId="0" applyNumberFormat="1" applyFont="1" applyFill="1" applyBorder="1" applyAlignment="1">
      <alignment horizontal="center" vertical="center"/>
    </xf>
    <xf numFmtId="0" fontId="0" fillId="0" borderId="0" xfId="0" quotePrefix="1"/>
    <xf numFmtId="16" fontId="0" fillId="9" borderId="0" xfId="0" applyNumberFormat="1" applyFill="1"/>
    <xf numFmtId="20" fontId="0" fillId="0" borderId="10" xfId="0" applyNumberFormat="1" applyBorder="1" applyAlignment="1">
      <alignment horizontal="center" vertical="center" wrapText="1"/>
    </xf>
    <xf numFmtId="16" fontId="0" fillId="0" borderId="0" xfId="0" applyNumberFormat="1" applyFill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7" fontId="0" fillId="0" borderId="12" xfId="0" applyNumberFormat="1" applyBorder="1" applyAlignment="1">
      <alignment horizontal="center" vertical="center"/>
    </xf>
    <xf numFmtId="167" fontId="0" fillId="2" borderId="14" xfId="0" applyNumberFormat="1" applyFill="1" applyBorder="1" applyAlignment="1">
      <alignment horizontal="center" vertical="center"/>
    </xf>
    <xf numFmtId="167" fontId="0" fillId="5" borderId="12" xfId="0" applyNumberFormat="1" applyFill="1" applyBorder="1" applyAlignment="1">
      <alignment horizontal="center" vertical="center"/>
    </xf>
    <xf numFmtId="167" fontId="0" fillId="5" borderId="14" xfId="0" applyNumberFormat="1" applyFill="1" applyBorder="1" applyAlignment="1">
      <alignment horizontal="center" vertical="center"/>
    </xf>
    <xf numFmtId="167" fontId="0" fillId="0" borderId="14" xfId="0" applyNumberFormat="1" applyFill="1" applyBorder="1" applyAlignment="1">
      <alignment horizontal="center" vertical="center"/>
    </xf>
    <xf numFmtId="167" fontId="0" fillId="6" borderId="14" xfId="0" applyNumberFormat="1" applyFill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167" fontId="0" fillId="2" borderId="17" xfId="0" applyNumberFormat="1" applyFill="1" applyBorder="1" applyAlignment="1">
      <alignment horizontal="center" vertical="center"/>
    </xf>
    <xf numFmtId="167" fontId="0" fillId="2" borderId="20" xfId="0" applyNumberFormat="1" applyFill="1" applyBorder="1" applyAlignment="1">
      <alignment horizontal="center" vertical="center"/>
    </xf>
    <xf numFmtId="167" fontId="0" fillId="5" borderId="20" xfId="0" applyNumberFormat="1" applyFill="1" applyBorder="1" applyAlignment="1">
      <alignment horizontal="center" vertical="center"/>
    </xf>
    <xf numFmtId="167" fontId="0" fillId="6" borderId="17" xfId="0" applyNumberFormat="1" applyFill="1" applyBorder="1" applyAlignment="1">
      <alignment horizontal="center" vertical="center"/>
    </xf>
    <xf numFmtId="167" fontId="0" fillId="0" borderId="17" xfId="0" applyNumberFormat="1" applyFill="1" applyBorder="1" applyAlignment="1">
      <alignment horizontal="center" vertical="center"/>
    </xf>
    <xf numFmtId="167" fontId="0" fillId="5" borderId="1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ТЕКУЩИЙ МЕСЯЦ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отчет!$P$122:$P$152</c:f>
              <c:numCache>
                <c:formatCode>General</c:formatCode>
                <c:ptCount val="31"/>
                <c:pt idx="0">
                  <c:v>9000</c:v>
                </c:pt>
                <c:pt idx="1">
                  <c:v>21000</c:v>
                </c:pt>
                <c:pt idx="2">
                  <c:v>21000</c:v>
                </c:pt>
                <c:pt idx="5">
                  <c:v>21000</c:v>
                </c:pt>
                <c:pt idx="6">
                  <c:v>21000</c:v>
                </c:pt>
                <c:pt idx="7">
                  <c:v>21000</c:v>
                </c:pt>
                <c:pt idx="16">
                  <c:v>19000</c:v>
                </c:pt>
                <c:pt idx="17">
                  <c:v>21000</c:v>
                </c:pt>
                <c:pt idx="18">
                  <c:v>21000</c:v>
                </c:pt>
                <c:pt idx="19">
                  <c:v>21000</c:v>
                </c:pt>
                <c:pt idx="30">
                  <c:v>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BFA-B9AA-C0FACC2F63D4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отчет!$R$122:$R$152</c:f>
              <c:numCache>
                <c:formatCode>0</c:formatCode>
                <c:ptCount val="31"/>
                <c:pt idx="0">
                  <c:v>10455</c:v>
                </c:pt>
                <c:pt idx="1">
                  <c:v>25160</c:v>
                </c:pt>
                <c:pt idx="2">
                  <c:v>24480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BFA-B9AA-C0FACC2F63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3406416"/>
        <c:axId val="1463406832"/>
      </c:barChart>
      <c:catAx>
        <c:axId val="1463406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832"/>
        <c:crosses val="autoZero"/>
        <c:auto val="1"/>
        <c:lblAlgn val="ctr"/>
        <c:lblOffset val="100"/>
        <c:noMultiLvlLbl val="0"/>
      </c:catAx>
      <c:valAx>
        <c:axId val="1463406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ТЕКУЩИЙ</a:t>
            </a:r>
            <a:r>
              <a:rPr lang="ru-RU" baseline="0"/>
              <a:t> ГОД</a:t>
            </a:r>
            <a:endParaRPr lang="ru-RU"/>
          </a:p>
        </c:rich>
      </c:tx>
      <c:layout>
        <c:manualLayout>
          <c:xMode val="edge"/>
          <c:yMode val="edge"/>
          <c:x val="0.16475438063050232"/>
          <c:y val="2.4306264527118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отчет!$J$140</c:f>
              <c:numCache>
                <c:formatCode>General</c:formatCode>
                <c:ptCount val="1"/>
                <c:pt idx="0">
                  <c:v>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1-4615-AF0D-8DA1A67A196D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отчет!$L$140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1-4615-AF0D-8DA1A67A19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</a:t>
                </a:r>
                <a:r>
                  <a:rPr lang="ru-RU" baseline="0"/>
                  <a:t> тн.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</a:t>
            </a:r>
            <a:r>
              <a:rPr lang="ru-RU" baseline="0"/>
              <a:t> ВСКРЫШНЫХ ПОРОД</a:t>
            </a:r>
            <a:r>
              <a:rPr lang="ru-RU"/>
              <a:t>, ТЕКУЩИЙ МЕСЯЦ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отчет!$O$122:$O$152</c:f>
              <c:numCache>
                <c:formatCode>General</c:formatCode>
                <c:ptCount val="31"/>
                <c:pt idx="0">
                  <c:v>8000</c:v>
                </c:pt>
                <c:pt idx="3">
                  <c:v>15000</c:v>
                </c:pt>
                <c:pt idx="4">
                  <c:v>15000</c:v>
                </c:pt>
                <c:pt idx="8">
                  <c:v>15000</c:v>
                </c:pt>
                <c:pt idx="9">
                  <c:v>13500</c:v>
                </c:pt>
                <c:pt idx="10">
                  <c:v>15000</c:v>
                </c:pt>
                <c:pt idx="11">
                  <c:v>15000</c:v>
                </c:pt>
                <c:pt idx="12">
                  <c:v>15500</c:v>
                </c:pt>
                <c:pt idx="13">
                  <c:v>15500</c:v>
                </c:pt>
                <c:pt idx="14">
                  <c:v>15500</c:v>
                </c:pt>
                <c:pt idx="15">
                  <c:v>15500</c:v>
                </c:pt>
                <c:pt idx="20">
                  <c:v>15500</c:v>
                </c:pt>
                <c:pt idx="21">
                  <c:v>15500</c:v>
                </c:pt>
                <c:pt idx="22">
                  <c:v>15500</c:v>
                </c:pt>
                <c:pt idx="23">
                  <c:v>13500</c:v>
                </c:pt>
                <c:pt idx="24">
                  <c:v>15500</c:v>
                </c:pt>
                <c:pt idx="25">
                  <c:v>15500</c:v>
                </c:pt>
                <c:pt idx="26">
                  <c:v>15500</c:v>
                </c:pt>
                <c:pt idx="27">
                  <c:v>15000</c:v>
                </c:pt>
                <c:pt idx="28">
                  <c:v>15000</c:v>
                </c:pt>
                <c:pt idx="29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3-48F1-81C5-A06EAB7A33DE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отчет!$Q$122:$Q$152</c:f>
              <c:numCache>
                <c:formatCode>0</c:formatCode>
                <c:ptCount val="31"/>
                <c:pt idx="0">
                  <c:v>8334.6303501945531</c:v>
                </c:pt>
                <c:pt idx="1">
                  <c:v>0</c:v>
                </c:pt>
                <c:pt idx="2">
                  <c:v>661.47859922178998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F3-48F1-81C5-A06EAB7A33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3406416"/>
        <c:axId val="1463406832"/>
      </c:barChart>
      <c:catAx>
        <c:axId val="1463406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832"/>
        <c:crosses val="autoZero"/>
        <c:auto val="1"/>
        <c:lblAlgn val="ctr"/>
        <c:lblOffset val="100"/>
        <c:noMultiLvlLbl val="0"/>
      </c:catAx>
      <c:valAx>
        <c:axId val="1463406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40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 ВСКРЫШНЫХ ПОРОД, ТЕКУЩИЙ</a:t>
            </a:r>
            <a:r>
              <a:rPr lang="ru-RU" baseline="0"/>
              <a:t> МЕСЯЦ</a:t>
            </a:r>
            <a:endParaRPr lang="ru-RU"/>
          </a:p>
        </c:rich>
      </c:tx>
      <c:layout>
        <c:manualLayout>
          <c:xMode val="edge"/>
          <c:yMode val="edge"/>
          <c:x val="0.1619722222222222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отчет!$O$153</c:f>
              <c:numCache>
                <c:formatCode>General</c:formatCode>
                <c:ptCount val="1"/>
                <c:pt idx="0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0-4BDD-AD73-D6A572DD1BFE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отчет!$Q$153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0-4BDD-AD73-D6A572DD1B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ТЕКУЩИЙ МЕСЯЦ</a:t>
            </a:r>
          </a:p>
        </c:rich>
      </c:tx>
      <c:layout>
        <c:manualLayout>
          <c:xMode val="edge"/>
          <c:yMode val="edge"/>
          <c:x val="0.1201990944754591"/>
          <c:y val="2.7777837872920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7303150934484854"/>
          <c:y val="0.14263218527572855"/>
          <c:w val="0.79636519610205592"/>
          <c:h val="0.7478947169158211"/>
        </c:manualLayout>
      </c:layout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отчет!$P$153</c:f>
              <c:numCache>
                <c:formatCode>General</c:formatCode>
                <c:ptCount val="1"/>
                <c:pt idx="0">
                  <c:v>215000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6-4075-A9F7-B812533D4767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отчет!$R$153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6-4075-A9F7-B812533D47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30535472"/>
        <c:axId val="1030531728"/>
      </c:barChart>
      <c:catAx>
        <c:axId val="1030535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0531728"/>
        <c:crosses val="autoZero"/>
        <c:auto val="1"/>
        <c:lblAlgn val="ctr"/>
        <c:lblOffset val="100"/>
        <c:noMultiLvlLbl val="0"/>
      </c:catAx>
      <c:valAx>
        <c:axId val="1030531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053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</a:t>
            </a:r>
            <a:r>
              <a:rPr lang="ru-RU" baseline="0"/>
              <a:t> ВСКРЫШНЫХ ПОРОД ПО ЧАСАМ</a:t>
            </a:r>
            <a:r>
              <a:rPr lang="ru-RU"/>
              <a:t>, ТЕКУЩИЕ СУТКИ</a:t>
            </a:r>
          </a:p>
        </c:rich>
      </c:tx>
      <c:layout>
        <c:manualLayout>
          <c:xMode val="edge"/>
          <c:yMode val="edge"/>
          <c:x val="0.26132218206162661"/>
          <c:y val="3.0994179795467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98193733398502E-2"/>
          <c:y val="0.20437712380309445"/>
          <c:w val="0.91912939120451398"/>
          <c:h val="0.59369984308755819"/>
        </c:manualLayout>
      </c:layout>
      <c:barChart>
        <c:barDir val="col"/>
        <c:grouping val="stacked"/>
        <c:varyColors val="0"/>
        <c:ser>
          <c:idx val="0"/>
          <c:order val="0"/>
          <c:tx>
            <c:v>ЭКГ №1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(отчет!$H$6:$H$17,отчет!$H$23:$H$34)</c:f>
              <c:numCache>
                <c:formatCode>0</c:formatCode>
                <c:ptCount val="24"/>
                <c:pt idx="0">
                  <c:v>363.81322957198444</c:v>
                </c:pt>
                <c:pt idx="1">
                  <c:v>330.73929961089499</c:v>
                </c:pt>
                <c:pt idx="2">
                  <c:v>330.73929961089499</c:v>
                </c:pt>
                <c:pt idx="3">
                  <c:v>363.81322957198444</c:v>
                </c:pt>
                <c:pt idx="4">
                  <c:v>0</c:v>
                </c:pt>
                <c:pt idx="5">
                  <c:v>330.73929961089499</c:v>
                </c:pt>
                <c:pt idx="6">
                  <c:v>330.73929961089499</c:v>
                </c:pt>
                <c:pt idx="7">
                  <c:v>363.81322957198444</c:v>
                </c:pt>
                <c:pt idx="8">
                  <c:v>330.73929961089499</c:v>
                </c:pt>
                <c:pt idx="9">
                  <c:v>297.66536964980548</c:v>
                </c:pt>
                <c:pt idx="10">
                  <c:v>330.73929961089499</c:v>
                </c:pt>
                <c:pt idx="11">
                  <c:v>198.44357976653697</c:v>
                </c:pt>
                <c:pt idx="12">
                  <c:v>429.96108949416345</c:v>
                </c:pt>
                <c:pt idx="13">
                  <c:v>463.03501945525295</c:v>
                </c:pt>
                <c:pt idx="14">
                  <c:v>463.03501945525295</c:v>
                </c:pt>
                <c:pt idx="15">
                  <c:v>463.03501945525295</c:v>
                </c:pt>
                <c:pt idx="16">
                  <c:v>0</c:v>
                </c:pt>
                <c:pt idx="17">
                  <c:v>429.96108949416345</c:v>
                </c:pt>
                <c:pt idx="18">
                  <c:v>463.03501945525295</c:v>
                </c:pt>
                <c:pt idx="19">
                  <c:v>429.96108949416345</c:v>
                </c:pt>
                <c:pt idx="20">
                  <c:v>429.96108949416345</c:v>
                </c:pt>
                <c:pt idx="21">
                  <c:v>429.96108949416345</c:v>
                </c:pt>
                <c:pt idx="22">
                  <c:v>429.96108949416345</c:v>
                </c:pt>
                <c:pt idx="23">
                  <c:v>330.73929961089499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2-4451-BACD-A7C336EF6508}"/>
            </c:ext>
          </c:extLst>
        </c:ser>
        <c:ser>
          <c:idx val="1"/>
          <c:order val="1"/>
          <c:tx>
            <c:v>ЭКГ №2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(отчет!$I$6:$I$17,отчет!$I$23:$I$34)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2-4451-BACD-A7C336EF65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9283104"/>
        <c:axId val="1439280608"/>
      </c:barChart>
      <c:catAx>
        <c:axId val="14392831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9280608"/>
        <c:crosses val="autoZero"/>
        <c:auto val="1"/>
        <c:lblAlgn val="ctr"/>
        <c:lblOffset val="100"/>
        <c:noMultiLvlLbl val="0"/>
      </c:catAx>
      <c:valAx>
        <c:axId val="1439280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928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</a:t>
            </a:r>
            <a:r>
              <a:rPr lang="ru-RU" baseline="0"/>
              <a:t> ДОБЫЧИ ПО ЧАСАМ</a:t>
            </a:r>
            <a:r>
              <a:rPr lang="ru-RU"/>
              <a:t>, ТЕКУЩИЕ</a:t>
            </a:r>
            <a:r>
              <a:rPr lang="ru-RU" baseline="0"/>
              <a:t> СУТКИ</a:t>
            </a:r>
            <a:r>
              <a:rPr lang="ru-RU"/>
              <a:t> </a:t>
            </a:r>
          </a:p>
        </c:rich>
      </c:tx>
      <c:layout>
        <c:manualLayout>
          <c:xMode val="edge"/>
          <c:yMode val="edge"/>
          <c:x val="0.32108037484077079"/>
          <c:y val="3.9249983903673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24176811839428E-2"/>
          <c:y val="0.1318231252089492"/>
          <c:w val="0.93779570225786113"/>
          <c:h val="0.70712416693089786"/>
        </c:manualLayout>
      </c:layout>
      <c:barChart>
        <c:barDir val="col"/>
        <c:grouping val="stacked"/>
        <c:varyColors val="0"/>
        <c:ser>
          <c:idx val="0"/>
          <c:order val="0"/>
          <c:tx>
            <c:v>ЭКГ №1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(отчет!$J$6:$J$17,отчет!$J$23:$J$34)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E-4AC6-83A3-B8D22443B9FC}"/>
            </c:ext>
          </c:extLst>
        </c:ser>
        <c:ser>
          <c:idx val="1"/>
          <c:order val="1"/>
          <c:tx>
            <c:v>ЭКГ №2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(отчет!$B$6:$B$17,отчет!$B$23:$B$34)</c:f>
              <c:numCache>
                <c:formatCode>h:mm</c:formatCode>
                <c:ptCount val="24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  <c:pt idx="9">
                  <c:v>0.75</c:v>
                </c:pt>
                <c:pt idx="10">
                  <c:v>0.79166666666666696</c:v>
                </c:pt>
                <c:pt idx="11">
                  <c:v>0.83333333333333404</c:v>
                </c:pt>
                <c:pt idx="12">
                  <c:v>0.875</c:v>
                </c:pt>
                <c:pt idx="13">
                  <c:v>0.91666666666666663</c:v>
                </c:pt>
                <c:pt idx="14">
                  <c:v>0.95833333333333337</c:v>
                </c:pt>
                <c:pt idx="15">
                  <c:v>1</c:v>
                </c:pt>
                <c:pt idx="16">
                  <c:v>4.1666666666666664E-2</c:v>
                </c:pt>
                <c:pt idx="17">
                  <c:v>8.3333333333333329E-2</c:v>
                </c:pt>
                <c:pt idx="18">
                  <c:v>0.125</c:v>
                </c:pt>
                <c:pt idx="19">
                  <c:v>0.16666666666666666</c:v>
                </c:pt>
                <c:pt idx="20">
                  <c:v>0.20833333333333334</c:v>
                </c:pt>
                <c:pt idx="21">
                  <c:v>0.25</c:v>
                </c:pt>
                <c:pt idx="22">
                  <c:v>0.29166666666666669</c:v>
                </c:pt>
                <c:pt idx="23">
                  <c:v>0.33333333333333331</c:v>
                </c:pt>
              </c:numCache>
            </c:numRef>
          </c:cat>
          <c:val>
            <c:numRef>
              <c:f>(отчет!$K$6:$K$17,отчет!$K$23:$K$34)</c:f>
              <c:numCache>
                <c:formatCode>General</c:formatCode>
                <c:ptCount val="24"/>
                <c:pt idx="0">
                  <c:v>425</c:v>
                </c:pt>
                <c:pt idx="1">
                  <c:v>510</c:v>
                </c:pt>
                <c:pt idx="2">
                  <c:v>425</c:v>
                </c:pt>
                <c:pt idx="3">
                  <c:v>340</c:v>
                </c:pt>
                <c:pt idx="4">
                  <c:v>425</c:v>
                </c:pt>
                <c:pt idx="5">
                  <c:v>0</c:v>
                </c:pt>
                <c:pt idx="6">
                  <c:v>425</c:v>
                </c:pt>
                <c:pt idx="7">
                  <c:v>510</c:v>
                </c:pt>
                <c:pt idx="8">
                  <c:v>510</c:v>
                </c:pt>
                <c:pt idx="9">
                  <c:v>425</c:v>
                </c:pt>
                <c:pt idx="10">
                  <c:v>510</c:v>
                </c:pt>
                <c:pt idx="11">
                  <c:v>340</c:v>
                </c:pt>
                <c:pt idx="12">
                  <c:v>510</c:v>
                </c:pt>
                <c:pt idx="13">
                  <c:v>510</c:v>
                </c:pt>
                <c:pt idx="14">
                  <c:v>510</c:v>
                </c:pt>
                <c:pt idx="15">
                  <c:v>510</c:v>
                </c:pt>
                <c:pt idx="16">
                  <c:v>595</c:v>
                </c:pt>
                <c:pt idx="17">
                  <c:v>0</c:v>
                </c:pt>
                <c:pt idx="18">
                  <c:v>510</c:v>
                </c:pt>
                <c:pt idx="19">
                  <c:v>595</c:v>
                </c:pt>
                <c:pt idx="20">
                  <c:v>510</c:v>
                </c:pt>
                <c:pt idx="21">
                  <c:v>510</c:v>
                </c:pt>
                <c:pt idx="22">
                  <c:v>510</c:v>
                </c:pt>
                <c:pt idx="23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9E-4AC6-83A3-B8D22443B9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36071792"/>
        <c:axId val="1436077616"/>
      </c:barChart>
      <c:catAx>
        <c:axId val="143607179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77616"/>
        <c:crosses val="autoZero"/>
        <c:auto val="1"/>
        <c:lblAlgn val="ctr"/>
        <c:lblOffset val="100"/>
        <c:noMultiLvlLbl val="0"/>
      </c:catAx>
      <c:valAx>
        <c:axId val="1436077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7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ДОБЫЧИ, ТЕКУЩИЕ СУТКИ</a:t>
            </a:r>
          </a:p>
        </c:rich>
      </c:tx>
      <c:layout>
        <c:manualLayout>
          <c:xMode val="edge"/>
          <c:yMode val="edge"/>
          <c:x val="0.20922686044810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отчет!$L$120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1-4E29-B082-521857364726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отчет!$K$36</c:f>
              <c:numCache>
                <c:formatCode>0</c:formatCode>
                <c:ptCount val="1"/>
                <c:pt idx="0">
                  <c:v>10455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1-4E29-B082-5218573647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30535472"/>
        <c:axId val="1030531728"/>
      </c:barChart>
      <c:catAx>
        <c:axId val="1030535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030531728"/>
        <c:crosses val="autoZero"/>
        <c:auto val="1"/>
        <c:lblAlgn val="ctr"/>
        <c:lblOffset val="100"/>
        <c:noMultiLvlLbl val="0"/>
      </c:catAx>
      <c:valAx>
        <c:axId val="1030531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ТН.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3053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 ВСКРЫШНЫХ ПОРОД, ТЕКУЩИЕ СУТКИ</a:t>
            </a:r>
          </a:p>
        </c:rich>
      </c:tx>
      <c:layout>
        <c:manualLayout>
          <c:xMode val="edge"/>
          <c:yMode val="edge"/>
          <c:x val="0.1619722222222222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отчет!$K$120</c:f>
              <c:numCache>
                <c:formatCode>General</c:formatCode>
                <c:ptCount val="1"/>
                <c:pt idx="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1-460A-B2F5-3FD9FE7B094F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отчет!$I$36</c:f>
              <c:numCache>
                <c:formatCode>0</c:formatCode>
                <c:ptCount val="1"/>
                <c:pt idx="0">
                  <c:v>8334.6303501945531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1-460A-B2F5-3FD9FE7B09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М.КУБ.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>
            <a:glow rad="63500">
              <a:schemeClr val="accent2">
                <a:satMod val="175000"/>
                <a:alpha val="40000"/>
              </a:schemeClr>
            </a:glo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ОБЪЕМ ВЫЕМКИ ВСКРЫШНЫХ ПОРОД, ТЕКУЩИЙ</a:t>
            </a:r>
            <a:r>
              <a:rPr lang="ru-RU" baseline="0"/>
              <a:t> ГОД</a:t>
            </a:r>
            <a:endParaRPr lang="ru-RU"/>
          </a:p>
        </c:rich>
      </c:tx>
      <c:layout>
        <c:manualLayout>
          <c:xMode val="edge"/>
          <c:yMode val="edge"/>
          <c:x val="0.1619722222222222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План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отчет!$I$140</c:f>
              <c:numCache>
                <c:formatCode>General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EC8-BD9F-2483EB47C766}"/>
            </c:ext>
          </c:extLst>
        </c:ser>
        <c:ser>
          <c:idx val="1"/>
          <c:order val="1"/>
          <c:tx>
            <c:v>Факт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отчет!$K$140</c:f>
              <c:numCache>
                <c:formatCode>0.000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EC8-BD9F-2483EB47C7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36063056"/>
        <c:axId val="1436076784"/>
      </c:barChart>
      <c:catAx>
        <c:axId val="143606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076784"/>
        <c:crosses val="autoZero"/>
        <c:auto val="1"/>
        <c:lblAlgn val="ctr"/>
        <c:lblOffset val="100"/>
        <c:noMultiLvlLbl val="0"/>
      </c:catAx>
      <c:valAx>
        <c:axId val="143607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тыс. М.КУБ.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60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802</xdr:colOff>
      <xdr:row>95</xdr:row>
      <xdr:rowOff>25133</xdr:rowOff>
    </xdr:from>
    <xdr:to>
      <xdr:col>19</xdr:col>
      <xdr:colOff>593912</xdr:colOff>
      <xdr:row>114</xdr:row>
      <xdr:rowOff>76840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11205</xdr:colOff>
      <xdr:row>75</xdr:row>
      <xdr:rowOff>156882</xdr:rowOff>
    </xdr:from>
    <xdr:to>
      <xdr:col>19</xdr:col>
      <xdr:colOff>593912</xdr:colOff>
      <xdr:row>95</xdr:row>
      <xdr:rowOff>18089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593911</xdr:colOff>
      <xdr:row>75</xdr:row>
      <xdr:rowOff>156883</xdr:rowOff>
    </xdr:from>
    <xdr:to>
      <xdr:col>27</xdr:col>
      <xdr:colOff>160955</xdr:colOff>
      <xdr:row>95</xdr:row>
      <xdr:rowOff>23331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593911</xdr:colOff>
      <xdr:row>95</xdr:row>
      <xdr:rowOff>0</xdr:rowOff>
    </xdr:from>
    <xdr:to>
      <xdr:col>27</xdr:col>
      <xdr:colOff>160955</xdr:colOff>
      <xdr:row>114</xdr:row>
      <xdr:rowOff>78340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6163</xdr:colOff>
      <xdr:row>36</xdr:row>
      <xdr:rowOff>157805</xdr:rowOff>
    </xdr:from>
    <xdr:to>
      <xdr:col>20</xdr:col>
      <xdr:colOff>8896</xdr:colOff>
      <xdr:row>56</xdr:row>
      <xdr:rowOff>78968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12804</xdr:colOff>
      <xdr:row>56</xdr:row>
      <xdr:rowOff>54009</xdr:rowOff>
    </xdr:from>
    <xdr:to>
      <xdr:col>19</xdr:col>
      <xdr:colOff>602809</xdr:colOff>
      <xdr:row>75</xdr:row>
      <xdr:rowOff>168568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597716</xdr:colOff>
      <xdr:row>56</xdr:row>
      <xdr:rowOff>79070</xdr:rowOff>
    </xdr:from>
    <xdr:to>
      <xdr:col>27</xdr:col>
      <xdr:colOff>163876</xdr:colOff>
      <xdr:row>75</xdr:row>
      <xdr:rowOff>168085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7879</xdr:colOff>
      <xdr:row>36</xdr:row>
      <xdr:rowOff>156882</xdr:rowOff>
    </xdr:from>
    <xdr:to>
      <xdr:col>27</xdr:col>
      <xdr:colOff>179157</xdr:colOff>
      <xdr:row>56</xdr:row>
      <xdr:rowOff>78968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153692</xdr:colOff>
      <xdr:row>36</xdr:row>
      <xdr:rowOff>157807</xdr:rowOff>
    </xdr:from>
    <xdr:to>
      <xdr:col>34</xdr:col>
      <xdr:colOff>481853</xdr:colOff>
      <xdr:row>75</xdr:row>
      <xdr:rowOff>168085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156882</xdr:colOff>
      <xdr:row>75</xdr:row>
      <xdr:rowOff>156881</xdr:rowOff>
    </xdr:from>
    <xdr:to>
      <xdr:col>34</xdr:col>
      <xdr:colOff>485927</xdr:colOff>
      <xdr:row>114</xdr:row>
      <xdr:rowOff>78441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AB153"/>
  <sheetViews>
    <sheetView tabSelected="1" topLeftCell="A19" zoomScale="85" zoomScaleNormal="85" workbookViewId="0">
      <selection activeCell="B2" sqref="B2"/>
    </sheetView>
  </sheetViews>
  <sheetFormatPr defaultRowHeight="15"/>
  <cols>
    <col min="1" max="2" width="10.28515625" bestFit="1" customWidth="1"/>
    <col min="8" max="8" width="10.140625" customWidth="1"/>
    <col min="9" max="9" width="9.140625" customWidth="1"/>
    <col min="10" max="10" width="7.42578125" customWidth="1"/>
    <col min="11" max="11" width="6.42578125" customWidth="1"/>
    <col min="17" max="17" width="9.7109375" bestFit="1" customWidth="1"/>
    <col min="18" max="18" width="10.28515625" bestFit="1" customWidth="1"/>
    <col min="25" max="25" width="11.42578125" customWidth="1"/>
    <col min="28" max="29" width="10.28515625" bestFit="1" customWidth="1"/>
  </cols>
  <sheetData>
    <row r="1" spans="2:28" ht="15.75" customHeight="1"/>
    <row r="2" spans="2:28" ht="15.75" customHeight="1" thickBot="1">
      <c r="B2" s="41">
        <v>43831</v>
      </c>
    </row>
    <row r="3" spans="2:28" ht="15.75" customHeight="1" thickBot="1">
      <c r="B3" s="44" t="s">
        <v>0</v>
      </c>
      <c r="C3" s="45"/>
      <c r="D3" s="45"/>
      <c r="E3" s="45"/>
      <c r="F3" s="45"/>
      <c r="G3" s="46"/>
    </row>
    <row r="4" spans="2:28" ht="30.75" customHeight="1" thickBot="1">
      <c r="B4" s="51" t="s">
        <v>1</v>
      </c>
      <c r="C4" s="49" t="s">
        <v>2</v>
      </c>
      <c r="D4" s="50"/>
      <c r="E4" s="49" t="s">
        <v>3</v>
      </c>
      <c r="F4" s="50"/>
      <c r="G4" s="1"/>
      <c r="AA4" s="40"/>
    </row>
    <row r="5" spans="2:28" ht="15.75" customHeight="1">
      <c r="B5" s="52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28">
      <c r="B6" s="42">
        <v>0.375</v>
      </c>
      <c r="C6" s="59">
        <f ca="1">INDIRECT(ADDRESS(ROW(),COLUMN(),,,TEXT($B$2,"ДД.ММ")))</f>
        <v>11</v>
      </c>
      <c r="D6" s="60">
        <f t="shared" ref="D6:F17" ca="1" si="0">INDIRECT(ADDRESS(ROW(),COLUMN(),,,TEXT($B$2,"ДД.ММ")))</f>
        <v>0</v>
      </c>
      <c r="E6" s="60">
        <f t="shared" ca="1" si="0"/>
        <v>0</v>
      </c>
      <c r="F6" s="60">
        <f t="shared" ca="1" si="0"/>
        <v>5</v>
      </c>
      <c r="G6" s="16">
        <f ca="1">D6+F6</f>
        <v>5</v>
      </c>
      <c r="H6" s="31">
        <f ca="1">C6*85/2.57</f>
        <v>363.81322957198444</v>
      </c>
      <c r="I6" s="31">
        <f ca="1">E6*85/2.57</f>
        <v>0</v>
      </c>
      <c r="J6">
        <f ca="1">D6*85</f>
        <v>0</v>
      </c>
      <c r="K6">
        <f ca="1">F6*85</f>
        <v>425</v>
      </c>
    </row>
    <row r="7" spans="2:28">
      <c r="B7" s="3">
        <v>0.41666666666666669</v>
      </c>
      <c r="C7" s="59">
        <f t="shared" ref="C7:F17" ca="1" si="1">INDIRECT(ADDRESS(ROW(),COLUMN(),,,TEXT($B$2,"ДД.ММ")))</f>
        <v>10</v>
      </c>
      <c r="D7" s="60">
        <f t="shared" ca="1" si="0"/>
        <v>0</v>
      </c>
      <c r="E7" s="60">
        <f t="shared" ca="1" si="0"/>
        <v>0</v>
      </c>
      <c r="F7" s="60">
        <f t="shared" ca="1" si="0"/>
        <v>6</v>
      </c>
      <c r="G7" s="17">
        <f t="shared" ref="G7:G17" ca="1" si="2">G6+D7+F7</f>
        <v>11</v>
      </c>
      <c r="H7" s="31">
        <f t="shared" ref="H7:H17" ca="1" si="3">C7*85/2.57</f>
        <v>330.73929961089499</v>
      </c>
      <c r="I7" s="31">
        <f t="shared" ref="I7:I17" ca="1" si="4">E7*85/2.57</f>
        <v>0</v>
      </c>
      <c r="J7">
        <f t="shared" ref="J7:J17" ca="1" si="5">D7*85</f>
        <v>0</v>
      </c>
      <c r="K7">
        <f t="shared" ref="K7:K17" ca="1" si="6">F7*85</f>
        <v>510</v>
      </c>
    </row>
    <row r="8" spans="2:28">
      <c r="B8" s="3">
        <v>0.45833333333333331</v>
      </c>
      <c r="C8" s="59">
        <f t="shared" ca="1" si="1"/>
        <v>10</v>
      </c>
      <c r="D8" s="60">
        <f t="shared" ca="1" si="0"/>
        <v>0</v>
      </c>
      <c r="E8" s="60">
        <f t="shared" ca="1" si="0"/>
        <v>0</v>
      </c>
      <c r="F8" s="60">
        <f t="shared" ca="1" si="0"/>
        <v>5</v>
      </c>
      <c r="G8" s="17">
        <f t="shared" ca="1" si="2"/>
        <v>16</v>
      </c>
      <c r="H8" s="31">
        <f t="shared" ca="1" si="3"/>
        <v>330.73929961089499</v>
      </c>
      <c r="I8" s="31">
        <f t="shared" ca="1" si="4"/>
        <v>0</v>
      </c>
      <c r="J8">
        <f t="shared" ca="1" si="5"/>
        <v>0</v>
      </c>
      <c r="K8">
        <f t="shared" ca="1" si="6"/>
        <v>425</v>
      </c>
      <c r="P8" s="40"/>
    </row>
    <row r="9" spans="2:28">
      <c r="B9" s="3">
        <v>0.5</v>
      </c>
      <c r="C9" s="59">
        <f t="shared" ca="1" si="1"/>
        <v>11</v>
      </c>
      <c r="D9" s="60">
        <f t="shared" ca="1" si="0"/>
        <v>0</v>
      </c>
      <c r="E9" s="60">
        <f t="shared" ca="1" si="0"/>
        <v>0</v>
      </c>
      <c r="F9" s="60">
        <f t="shared" ca="1" si="0"/>
        <v>4</v>
      </c>
      <c r="G9" s="17">
        <f t="shared" ca="1" si="2"/>
        <v>20</v>
      </c>
      <c r="H9" s="31">
        <f t="shared" ca="1" si="3"/>
        <v>363.81322957198444</v>
      </c>
      <c r="I9" s="31">
        <f t="shared" ca="1" si="4"/>
        <v>0</v>
      </c>
      <c r="J9">
        <f t="shared" ca="1" si="5"/>
        <v>0</v>
      </c>
      <c r="K9">
        <f t="shared" ca="1" si="6"/>
        <v>340</v>
      </c>
      <c r="AB9" s="43"/>
    </row>
    <row r="10" spans="2:28">
      <c r="B10" s="3">
        <v>0.54166666666666696</v>
      </c>
      <c r="C10" s="61">
        <f t="shared" ca="1" si="1"/>
        <v>0</v>
      </c>
      <c r="D10" s="62">
        <f t="shared" ca="1" si="0"/>
        <v>0</v>
      </c>
      <c r="E10" s="63">
        <f t="shared" ca="1" si="0"/>
        <v>0</v>
      </c>
      <c r="F10" s="60">
        <f t="shared" ca="1" si="0"/>
        <v>5</v>
      </c>
      <c r="G10" s="17">
        <f ca="1">G9+D10+F10</f>
        <v>25</v>
      </c>
      <c r="H10" s="31">
        <f t="shared" ca="1" si="3"/>
        <v>0</v>
      </c>
      <c r="I10" s="31">
        <f t="shared" ca="1" si="4"/>
        <v>0</v>
      </c>
      <c r="J10">
        <f t="shared" ca="1" si="5"/>
        <v>0</v>
      </c>
      <c r="K10">
        <f t="shared" ca="1" si="6"/>
        <v>425</v>
      </c>
    </row>
    <row r="11" spans="2:28">
      <c r="B11" s="3">
        <v>0.58333333333333304</v>
      </c>
      <c r="C11" s="59">
        <f t="shared" ca="1" si="1"/>
        <v>10</v>
      </c>
      <c r="D11" s="60">
        <f t="shared" ca="1" si="0"/>
        <v>0</v>
      </c>
      <c r="E11" s="62">
        <f t="shared" ca="1" si="0"/>
        <v>0</v>
      </c>
      <c r="F11" s="64">
        <f t="shared" ca="1" si="0"/>
        <v>0</v>
      </c>
      <c r="G11" s="17">
        <f ca="1">G10+D11+F11</f>
        <v>25</v>
      </c>
      <c r="H11" s="31">
        <f t="shared" ca="1" si="3"/>
        <v>330.73929961089499</v>
      </c>
      <c r="I11" s="31">
        <f t="shared" ca="1" si="4"/>
        <v>0</v>
      </c>
      <c r="J11">
        <f t="shared" ca="1" si="5"/>
        <v>0</v>
      </c>
      <c r="K11">
        <f t="shared" ca="1" si="6"/>
        <v>0</v>
      </c>
    </row>
    <row r="12" spans="2:28">
      <c r="B12" s="3">
        <v>0.625</v>
      </c>
      <c r="C12" s="59">
        <f t="shared" ca="1" si="1"/>
        <v>10</v>
      </c>
      <c r="D12" s="60">
        <f t="shared" ca="1" si="0"/>
        <v>0</v>
      </c>
      <c r="E12" s="60">
        <f t="shared" ca="1" si="0"/>
        <v>0</v>
      </c>
      <c r="F12" s="60">
        <f t="shared" ca="1" si="0"/>
        <v>5</v>
      </c>
      <c r="G12" s="17">
        <f t="shared" ca="1" si="2"/>
        <v>30</v>
      </c>
      <c r="H12" s="31">
        <f t="shared" ca="1" si="3"/>
        <v>330.73929961089499</v>
      </c>
      <c r="I12" s="31">
        <f t="shared" ca="1" si="4"/>
        <v>0</v>
      </c>
      <c r="J12">
        <f t="shared" ca="1" si="5"/>
        <v>0</v>
      </c>
      <c r="K12">
        <f t="shared" ca="1" si="6"/>
        <v>425</v>
      </c>
    </row>
    <row r="13" spans="2:28">
      <c r="B13" s="3">
        <v>0.66666666666666696</v>
      </c>
      <c r="C13" s="59">
        <f t="shared" ca="1" si="1"/>
        <v>11</v>
      </c>
      <c r="D13" s="60">
        <f t="shared" ca="1" si="0"/>
        <v>0</v>
      </c>
      <c r="E13" s="60">
        <f t="shared" ca="1" si="0"/>
        <v>0</v>
      </c>
      <c r="F13" s="60">
        <f t="shared" ca="1" si="0"/>
        <v>6</v>
      </c>
      <c r="G13" s="17">
        <f t="shared" ca="1" si="2"/>
        <v>36</v>
      </c>
      <c r="H13" s="31">
        <f t="shared" ca="1" si="3"/>
        <v>363.81322957198444</v>
      </c>
      <c r="I13" s="31">
        <f t="shared" ca="1" si="4"/>
        <v>0</v>
      </c>
      <c r="J13">
        <f t="shared" ca="1" si="5"/>
        <v>0</v>
      </c>
      <c r="K13">
        <f t="shared" ca="1" si="6"/>
        <v>510</v>
      </c>
    </row>
    <row r="14" spans="2:28">
      <c r="B14" s="3">
        <v>0.70833333333333304</v>
      </c>
      <c r="C14" s="59">
        <f t="shared" ca="1" si="1"/>
        <v>10</v>
      </c>
      <c r="D14" s="60">
        <f t="shared" ca="1" si="0"/>
        <v>0</v>
      </c>
      <c r="E14" s="60">
        <f t="shared" ca="1" si="0"/>
        <v>0</v>
      </c>
      <c r="F14" s="60">
        <f t="shared" ca="1" si="0"/>
        <v>6</v>
      </c>
      <c r="G14" s="17">
        <f t="shared" ca="1" si="2"/>
        <v>42</v>
      </c>
      <c r="H14" s="31">
        <f t="shared" ca="1" si="3"/>
        <v>330.73929961089499</v>
      </c>
      <c r="I14" s="31">
        <f t="shared" ca="1" si="4"/>
        <v>0</v>
      </c>
      <c r="J14">
        <f t="shared" ca="1" si="5"/>
        <v>0</v>
      </c>
      <c r="K14">
        <f t="shared" ca="1" si="6"/>
        <v>510</v>
      </c>
    </row>
    <row r="15" spans="2:28">
      <c r="B15" s="3">
        <v>0.75</v>
      </c>
      <c r="C15" s="59">
        <f t="shared" ca="1" si="1"/>
        <v>9</v>
      </c>
      <c r="D15" s="60">
        <f t="shared" ca="1" si="0"/>
        <v>0</v>
      </c>
      <c r="E15" s="60">
        <f t="shared" ca="1" si="0"/>
        <v>0</v>
      </c>
      <c r="F15" s="60">
        <f t="shared" ca="1" si="0"/>
        <v>5</v>
      </c>
      <c r="G15" s="17">
        <f t="shared" ca="1" si="2"/>
        <v>47</v>
      </c>
      <c r="H15" s="31">
        <f t="shared" ca="1" si="3"/>
        <v>297.66536964980548</v>
      </c>
      <c r="I15" s="31">
        <f t="shared" ca="1" si="4"/>
        <v>0</v>
      </c>
      <c r="J15">
        <f t="shared" ca="1" si="5"/>
        <v>0</v>
      </c>
      <c r="K15">
        <f t="shared" ca="1" si="6"/>
        <v>425</v>
      </c>
    </row>
    <row r="16" spans="2:28">
      <c r="B16" s="3">
        <v>0.79166666666666696</v>
      </c>
      <c r="C16" s="59">
        <f t="shared" ca="1" si="1"/>
        <v>10</v>
      </c>
      <c r="D16" s="60">
        <f t="shared" ca="1" si="0"/>
        <v>0</v>
      </c>
      <c r="E16" s="60">
        <f t="shared" ca="1" si="0"/>
        <v>0</v>
      </c>
      <c r="F16" s="60">
        <f t="shared" ca="1" si="0"/>
        <v>6</v>
      </c>
      <c r="G16" s="17">
        <f t="shared" ca="1" si="2"/>
        <v>53</v>
      </c>
      <c r="H16" s="31">
        <f t="shared" ca="1" si="3"/>
        <v>330.73929961089499</v>
      </c>
      <c r="I16" s="31">
        <f t="shared" ca="1" si="4"/>
        <v>0</v>
      </c>
      <c r="J16">
        <f t="shared" ca="1" si="5"/>
        <v>0</v>
      </c>
      <c r="K16">
        <f t="shared" ca="1" si="6"/>
        <v>510</v>
      </c>
    </row>
    <row r="17" spans="2:13">
      <c r="B17" s="3">
        <v>0.83333333333333404</v>
      </c>
      <c r="C17" s="59">
        <f t="shared" ca="1" si="1"/>
        <v>6</v>
      </c>
      <c r="D17" s="60">
        <f t="shared" ca="1" si="0"/>
        <v>0</v>
      </c>
      <c r="E17" s="60">
        <f t="shared" ca="1" si="0"/>
        <v>0</v>
      </c>
      <c r="F17" s="60">
        <f t="shared" ca="1" si="0"/>
        <v>4</v>
      </c>
      <c r="G17" s="17">
        <f t="shared" ca="1" si="2"/>
        <v>57</v>
      </c>
      <c r="H17" s="31">
        <f t="shared" ca="1" si="3"/>
        <v>198.44357976653697</v>
      </c>
      <c r="I17" s="31">
        <f t="shared" ca="1" si="4"/>
        <v>0</v>
      </c>
      <c r="J17">
        <f t="shared" ca="1" si="5"/>
        <v>0</v>
      </c>
      <c r="K17">
        <f t="shared" ca="1" si="6"/>
        <v>340</v>
      </c>
    </row>
    <row r="18" spans="2:13" ht="15.75" thickBot="1">
      <c r="B18" s="4" t="s">
        <v>4</v>
      </c>
      <c r="C18" s="22">
        <f ca="1">SUM(C6:C17)</f>
        <v>108</v>
      </c>
      <c r="D18" s="22">
        <f ca="1">SUM(D6:D17)</f>
        <v>0</v>
      </c>
      <c r="E18" s="22">
        <f ca="1">SUM(E6:E17)</f>
        <v>0</v>
      </c>
      <c r="F18" s="22">
        <f ca="1">SUM(F6:F17)</f>
        <v>57</v>
      </c>
      <c r="G18" s="23">
        <f ca="1">SUM(C18:F18)</f>
        <v>165</v>
      </c>
      <c r="H18" s="31">
        <f ca="1">SUM(H6:H17)</f>
        <v>3571.9844357976658</v>
      </c>
      <c r="I18" s="31">
        <f ca="1">SUM(I6:I17)</f>
        <v>0</v>
      </c>
      <c r="J18" s="31">
        <f ca="1">SUM(J6:J17)</f>
        <v>0</v>
      </c>
      <c r="K18" s="32">
        <f ca="1">SUM(K6:K17)</f>
        <v>4845</v>
      </c>
    </row>
    <row r="19" spans="2:13" ht="15.75" thickBot="1">
      <c r="D19" s="5"/>
      <c r="E19" s="5"/>
      <c r="F19" s="5"/>
    </row>
    <row r="20" spans="2:13" ht="15.75" thickBot="1">
      <c r="B20" s="44" t="s">
        <v>5</v>
      </c>
      <c r="C20" s="45"/>
      <c r="D20" s="45"/>
      <c r="E20" s="45"/>
      <c r="F20" s="45"/>
      <c r="G20" s="46"/>
    </row>
    <row r="21" spans="2:13" ht="15.75" thickBot="1">
      <c r="B21" s="53" t="s">
        <v>1</v>
      </c>
      <c r="C21" s="47" t="s">
        <v>2</v>
      </c>
      <c r="D21" s="48"/>
      <c r="E21" s="47" t="s">
        <v>3</v>
      </c>
      <c r="F21" s="48"/>
      <c r="G21" s="1"/>
      <c r="M21" t="s">
        <v>36</v>
      </c>
    </row>
    <row r="22" spans="2:13">
      <c r="B22" s="54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3">
      <c r="B23" s="2">
        <v>0.875</v>
      </c>
      <c r="C23" s="59">
        <f t="shared" ref="C23:F34" ca="1" si="7">INDIRECT(ADDRESS(ROW(),COLUMN(),,,TEXT($B$2,"ДД.ММ")))</f>
        <v>13</v>
      </c>
      <c r="D23" s="60">
        <f t="shared" ca="1" si="7"/>
        <v>0</v>
      </c>
      <c r="E23" s="60">
        <f t="shared" ca="1" si="7"/>
        <v>0</v>
      </c>
      <c r="F23" s="60">
        <f t="shared" ca="1" si="7"/>
        <v>6</v>
      </c>
      <c r="G23" s="16">
        <f ca="1">D23+F23</f>
        <v>6</v>
      </c>
      <c r="H23" s="31">
        <f ca="1">C23*85/2.57</f>
        <v>429.96108949416345</v>
      </c>
      <c r="I23" s="31">
        <f ca="1">E23*85/2.57</f>
        <v>0</v>
      </c>
      <c r="J23">
        <f ca="1">D23*85</f>
        <v>0</v>
      </c>
      <c r="K23">
        <f ca="1">F23*85</f>
        <v>510</v>
      </c>
    </row>
    <row r="24" spans="2:13">
      <c r="B24" s="3">
        <v>0.91666666666666663</v>
      </c>
      <c r="C24" s="65">
        <f t="shared" ca="1" si="7"/>
        <v>14</v>
      </c>
      <c r="D24" s="66">
        <f t="shared" ca="1" si="7"/>
        <v>0</v>
      </c>
      <c r="E24" s="66">
        <f t="shared" ca="1" si="7"/>
        <v>0</v>
      </c>
      <c r="F24" s="66">
        <f t="shared" ca="1" si="7"/>
        <v>6</v>
      </c>
      <c r="G24" s="16">
        <f t="shared" ref="G24:G34" ca="1" si="8">D24+F24</f>
        <v>6</v>
      </c>
      <c r="H24" s="31">
        <f t="shared" ref="H24:H34" ca="1" si="9">C24*85/2.57</f>
        <v>463.03501945525295</v>
      </c>
      <c r="I24" s="31">
        <f t="shared" ref="I24:I34" ca="1" si="10">E24*85/2.57</f>
        <v>0</v>
      </c>
      <c r="J24">
        <f t="shared" ref="J24:J34" ca="1" si="11">D24*85</f>
        <v>0</v>
      </c>
      <c r="K24">
        <f t="shared" ref="K24:K34" ca="1" si="12">F24*85</f>
        <v>510</v>
      </c>
    </row>
    <row r="25" spans="2:13">
      <c r="B25" s="7">
        <v>0.95833333333333337</v>
      </c>
      <c r="C25" s="67">
        <f t="shared" ca="1" si="7"/>
        <v>14</v>
      </c>
      <c r="D25" s="66">
        <f t="shared" ca="1" si="7"/>
        <v>0</v>
      </c>
      <c r="E25" s="66">
        <f t="shared" ca="1" si="7"/>
        <v>0</v>
      </c>
      <c r="F25" s="66">
        <f t="shared" ca="1" si="7"/>
        <v>6</v>
      </c>
      <c r="G25" s="16">
        <f t="shared" ca="1" si="8"/>
        <v>6</v>
      </c>
      <c r="H25" s="31">
        <f t="shared" ca="1" si="9"/>
        <v>463.03501945525295</v>
      </c>
      <c r="I25" s="31">
        <f t="shared" ca="1" si="10"/>
        <v>0</v>
      </c>
      <c r="J25">
        <f t="shared" ca="1" si="11"/>
        <v>0</v>
      </c>
      <c r="K25">
        <f t="shared" ca="1" si="12"/>
        <v>510</v>
      </c>
    </row>
    <row r="26" spans="2:13">
      <c r="B26" s="3">
        <v>1</v>
      </c>
      <c r="C26" s="65">
        <f t="shared" ca="1" si="7"/>
        <v>14</v>
      </c>
      <c r="D26" s="66">
        <f t="shared" ca="1" si="7"/>
        <v>0</v>
      </c>
      <c r="E26" s="66">
        <f t="shared" ca="1" si="7"/>
        <v>0</v>
      </c>
      <c r="F26" s="66">
        <f t="shared" ca="1" si="7"/>
        <v>6</v>
      </c>
      <c r="G26" s="16">
        <f t="shared" ca="1" si="8"/>
        <v>6</v>
      </c>
      <c r="H26" s="31">
        <f t="shared" ca="1" si="9"/>
        <v>463.03501945525295</v>
      </c>
      <c r="I26" s="31">
        <f t="shared" ca="1" si="10"/>
        <v>0</v>
      </c>
      <c r="J26">
        <f t="shared" ca="1" si="11"/>
        <v>0</v>
      </c>
      <c r="K26">
        <f t="shared" ca="1" si="12"/>
        <v>510</v>
      </c>
    </row>
    <row r="27" spans="2:13">
      <c r="B27" s="3">
        <v>4.1666666666666664E-2</v>
      </c>
      <c r="C27" s="68">
        <f t="shared" ca="1" si="7"/>
        <v>0</v>
      </c>
      <c r="D27" s="69">
        <f t="shared" ca="1" si="7"/>
        <v>0</v>
      </c>
      <c r="E27" s="70">
        <f t="shared" ca="1" si="7"/>
        <v>0</v>
      </c>
      <c r="F27" s="66">
        <f t="shared" ca="1" si="7"/>
        <v>7</v>
      </c>
      <c r="G27" s="16">
        <f t="shared" ca="1" si="8"/>
        <v>7</v>
      </c>
      <c r="H27" s="31">
        <f t="shared" ca="1" si="9"/>
        <v>0</v>
      </c>
      <c r="I27" s="31">
        <f t="shared" ca="1" si="10"/>
        <v>0</v>
      </c>
      <c r="J27">
        <f t="shared" ca="1" si="11"/>
        <v>0</v>
      </c>
      <c r="K27">
        <f t="shared" ca="1" si="12"/>
        <v>595</v>
      </c>
    </row>
    <row r="28" spans="2:13">
      <c r="B28" s="3">
        <v>8.3333333333333329E-2</v>
      </c>
      <c r="C28" s="65">
        <f t="shared" ca="1" si="7"/>
        <v>13</v>
      </c>
      <c r="D28" s="66">
        <f t="shared" ca="1" si="7"/>
        <v>0</v>
      </c>
      <c r="E28" s="71">
        <f t="shared" ca="1" si="7"/>
        <v>0</v>
      </c>
      <c r="F28" s="69">
        <f t="shared" ca="1" si="7"/>
        <v>0</v>
      </c>
      <c r="G28" s="16">
        <f t="shared" ca="1" si="8"/>
        <v>0</v>
      </c>
      <c r="H28" s="31">
        <f t="shared" ca="1" si="9"/>
        <v>429.96108949416345</v>
      </c>
      <c r="I28" s="31">
        <f t="shared" ca="1" si="10"/>
        <v>0</v>
      </c>
      <c r="J28">
        <f t="shared" ca="1" si="11"/>
        <v>0</v>
      </c>
      <c r="K28">
        <f t="shared" ca="1" si="12"/>
        <v>0</v>
      </c>
    </row>
    <row r="29" spans="2:13">
      <c r="B29" s="3">
        <v>0.125</v>
      </c>
      <c r="C29" s="65">
        <f t="shared" ca="1" si="7"/>
        <v>14</v>
      </c>
      <c r="D29" s="66">
        <f t="shared" ca="1" si="7"/>
        <v>0</v>
      </c>
      <c r="E29" s="66">
        <f t="shared" ca="1" si="7"/>
        <v>0</v>
      </c>
      <c r="F29" s="66">
        <f t="shared" ca="1" si="7"/>
        <v>6</v>
      </c>
      <c r="G29" s="16">
        <f t="shared" ca="1" si="8"/>
        <v>6</v>
      </c>
      <c r="H29" s="31">
        <f t="shared" ca="1" si="9"/>
        <v>463.03501945525295</v>
      </c>
      <c r="I29" s="31">
        <f t="shared" ca="1" si="10"/>
        <v>0</v>
      </c>
      <c r="J29">
        <f t="shared" ca="1" si="11"/>
        <v>0</v>
      </c>
      <c r="K29">
        <f t="shared" ca="1" si="12"/>
        <v>510</v>
      </c>
    </row>
    <row r="30" spans="2:13">
      <c r="B30" s="3">
        <v>0.16666666666666666</v>
      </c>
      <c r="C30" s="65">
        <f t="shared" ca="1" si="7"/>
        <v>13</v>
      </c>
      <c r="D30" s="66">
        <f t="shared" ca="1" si="7"/>
        <v>0</v>
      </c>
      <c r="E30" s="66">
        <f t="shared" ca="1" si="7"/>
        <v>0</v>
      </c>
      <c r="F30" s="66">
        <f t="shared" ca="1" si="7"/>
        <v>7</v>
      </c>
      <c r="G30" s="16">
        <f t="shared" ca="1" si="8"/>
        <v>7</v>
      </c>
      <c r="H30" s="31">
        <f t="shared" ca="1" si="9"/>
        <v>429.96108949416345</v>
      </c>
      <c r="I30" s="31">
        <f t="shared" ca="1" si="10"/>
        <v>0</v>
      </c>
      <c r="J30">
        <f t="shared" ca="1" si="11"/>
        <v>0</v>
      </c>
      <c r="K30">
        <f t="shared" ca="1" si="12"/>
        <v>595</v>
      </c>
    </row>
    <row r="31" spans="2:13">
      <c r="B31" s="3">
        <v>0.20833333333333334</v>
      </c>
      <c r="C31" s="65">
        <f t="shared" ca="1" si="7"/>
        <v>13</v>
      </c>
      <c r="D31" s="66">
        <f t="shared" ca="1" si="7"/>
        <v>0</v>
      </c>
      <c r="E31" s="66">
        <f t="shared" ca="1" si="7"/>
        <v>0</v>
      </c>
      <c r="F31" s="66">
        <f t="shared" ca="1" si="7"/>
        <v>6</v>
      </c>
      <c r="G31" s="16">
        <f t="shared" ca="1" si="8"/>
        <v>6</v>
      </c>
      <c r="H31" s="31">
        <f t="shared" ca="1" si="9"/>
        <v>429.96108949416345</v>
      </c>
      <c r="I31" s="31">
        <f t="shared" ca="1" si="10"/>
        <v>0</v>
      </c>
      <c r="J31">
        <f t="shared" ca="1" si="11"/>
        <v>0</v>
      </c>
      <c r="K31">
        <f t="shared" ca="1" si="12"/>
        <v>510</v>
      </c>
    </row>
    <row r="32" spans="2:13">
      <c r="B32" s="3">
        <v>0.25</v>
      </c>
      <c r="C32" s="65">
        <f t="shared" ca="1" si="7"/>
        <v>13</v>
      </c>
      <c r="D32" s="66">
        <f t="shared" ca="1" si="7"/>
        <v>0</v>
      </c>
      <c r="E32" s="66">
        <f t="shared" ca="1" si="7"/>
        <v>0</v>
      </c>
      <c r="F32" s="66">
        <f t="shared" ca="1" si="7"/>
        <v>6</v>
      </c>
      <c r="G32" s="16">
        <f t="shared" ca="1" si="8"/>
        <v>6</v>
      </c>
      <c r="H32" s="31">
        <f t="shared" ca="1" si="9"/>
        <v>429.96108949416345</v>
      </c>
      <c r="I32" s="31">
        <f t="shared" ca="1" si="10"/>
        <v>0</v>
      </c>
      <c r="J32">
        <f t="shared" ca="1" si="11"/>
        <v>0</v>
      </c>
      <c r="K32">
        <f t="shared" ca="1" si="12"/>
        <v>510</v>
      </c>
    </row>
    <row r="33" spans="2:11">
      <c r="B33" s="3">
        <v>0.29166666666666669</v>
      </c>
      <c r="C33" s="65">
        <f t="shared" ca="1" si="7"/>
        <v>13</v>
      </c>
      <c r="D33" s="66">
        <f t="shared" ca="1" si="7"/>
        <v>0</v>
      </c>
      <c r="E33" s="66">
        <f t="shared" ca="1" si="7"/>
        <v>0</v>
      </c>
      <c r="F33" s="66">
        <f t="shared" ca="1" si="7"/>
        <v>6</v>
      </c>
      <c r="G33" s="16">
        <f t="shared" ca="1" si="8"/>
        <v>6</v>
      </c>
      <c r="H33" s="31">
        <f t="shared" ca="1" si="9"/>
        <v>429.96108949416345</v>
      </c>
      <c r="I33" s="31">
        <f t="shared" ca="1" si="10"/>
        <v>0</v>
      </c>
      <c r="J33">
        <f t="shared" ca="1" si="11"/>
        <v>0</v>
      </c>
      <c r="K33">
        <f t="shared" ca="1" si="12"/>
        <v>510</v>
      </c>
    </row>
    <row r="34" spans="2:11">
      <c r="B34" s="3">
        <v>0.33333333333333331</v>
      </c>
      <c r="C34" s="65">
        <f t="shared" ca="1" si="7"/>
        <v>10</v>
      </c>
      <c r="D34" s="66">
        <f t="shared" ca="1" si="7"/>
        <v>0</v>
      </c>
      <c r="E34" s="66">
        <f t="shared" ca="1" si="7"/>
        <v>0</v>
      </c>
      <c r="F34" s="66">
        <f t="shared" ca="1" si="7"/>
        <v>4</v>
      </c>
      <c r="G34" s="16">
        <f t="shared" ca="1" si="8"/>
        <v>4</v>
      </c>
      <c r="H34" s="31">
        <f t="shared" ca="1" si="9"/>
        <v>330.73929961089499</v>
      </c>
      <c r="I34" s="31">
        <f t="shared" ca="1" si="10"/>
        <v>0</v>
      </c>
      <c r="J34">
        <f t="shared" ca="1" si="11"/>
        <v>0</v>
      </c>
      <c r="K34">
        <f t="shared" ca="1" si="12"/>
        <v>340</v>
      </c>
    </row>
    <row r="35" spans="2:11" ht="15.75" thickBot="1">
      <c r="B35" s="8" t="s">
        <v>4</v>
      </c>
      <c r="C35" s="22">
        <f ca="1">SUM(C23:C34)</f>
        <v>144</v>
      </c>
      <c r="D35" s="22">
        <f ca="1">SUM(D23:D34)</f>
        <v>0</v>
      </c>
      <c r="E35" s="22">
        <f ca="1">SUM(E23:E34)</f>
        <v>0</v>
      </c>
      <c r="F35" s="22">
        <f ca="1">SUM(F23:F34)</f>
        <v>66</v>
      </c>
      <c r="G35" s="23">
        <f ca="1">SUM(C35:F35)</f>
        <v>210</v>
      </c>
      <c r="H35" s="39">
        <f ca="1">SUM(H23:H34)</f>
        <v>4762.6459143968868</v>
      </c>
      <c r="I35" s="39">
        <f ca="1">SUM(I23:I34)</f>
        <v>0</v>
      </c>
      <c r="J35" s="32">
        <f ca="1">SUM(J23:J34)</f>
        <v>0</v>
      </c>
      <c r="K35" s="32">
        <f ca="1">SUM(K23:K34)</f>
        <v>5610</v>
      </c>
    </row>
    <row r="36" spans="2:11">
      <c r="I36" s="31">
        <f ca="1">H18+I18+H35+I35</f>
        <v>8334.6303501945531</v>
      </c>
      <c r="K36" s="31">
        <f ca="1">J18+K18+J35+K35</f>
        <v>10455</v>
      </c>
    </row>
    <row r="118" spans="8:18">
      <c r="N118" s="55" t="s">
        <v>35</v>
      </c>
      <c r="O118" s="56"/>
      <c r="P118" s="56"/>
    </row>
    <row r="119" spans="8:18">
      <c r="J119" t="s">
        <v>13</v>
      </c>
      <c r="K119" t="s">
        <v>6</v>
      </c>
      <c r="L119" t="s">
        <v>7</v>
      </c>
      <c r="N119" s="55"/>
      <c r="O119" s="56"/>
      <c r="P119" s="56"/>
    </row>
    <row r="120" spans="8:18">
      <c r="J120" t="s">
        <v>14</v>
      </c>
      <c r="K120">
        <v>15000</v>
      </c>
      <c r="L120">
        <v>0</v>
      </c>
      <c r="N120" s="55"/>
      <c r="O120" s="57" t="s">
        <v>33</v>
      </c>
      <c r="P120" s="57"/>
      <c r="Q120" s="58" t="s">
        <v>15</v>
      </c>
      <c r="R120" s="58"/>
    </row>
    <row r="121" spans="8:18" ht="30">
      <c r="J121" s="13"/>
      <c r="N121" s="55"/>
      <c r="O121" s="34" t="s">
        <v>6</v>
      </c>
      <c r="P121" s="34" t="s">
        <v>34</v>
      </c>
      <c r="Q121" s="33" t="s">
        <v>6</v>
      </c>
      <c r="R121" s="33" t="s">
        <v>7</v>
      </c>
    </row>
    <row r="122" spans="8:18">
      <c r="N122" s="35">
        <v>1</v>
      </c>
      <c r="O122" s="36">
        <v>8000</v>
      </c>
      <c r="P122" s="36">
        <v>9000</v>
      </c>
      <c r="Q122" s="31">
        <f>'01.01'!I36</f>
        <v>8334.6303501945531</v>
      </c>
      <c r="R122" s="31">
        <f>'01.01'!K36</f>
        <v>10455</v>
      </c>
    </row>
    <row r="123" spans="8:18">
      <c r="N123" s="35">
        <v>2</v>
      </c>
      <c r="O123" s="36"/>
      <c r="P123" s="36">
        <v>21000</v>
      </c>
      <c r="Q123" s="31">
        <f>'02.01'!I36</f>
        <v>0</v>
      </c>
      <c r="R123" s="31">
        <f>'02.01'!K36</f>
        <v>25160</v>
      </c>
    </row>
    <row r="124" spans="8:18">
      <c r="N124" s="35">
        <v>3</v>
      </c>
      <c r="O124" s="36"/>
      <c r="P124" s="36">
        <v>21000</v>
      </c>
      <c r="Q124" s="31">
        <f>'03.01'!I36</f>
        <v>661.47859922178998</v>
      </c>
      <c r="R124" s="31">
        <f>'03.01'!K36</f>
        <v>24480</v>
      </c>
    </row>
    <row r="125" spans="8:18">
      <c r="N125" s="35">
        <v>4</v>
      </c>
      <c r="O125" s="36">
        <v>15000</v>
      </c>
      <c r="P125" s="36"/>
      <c r="Q125" s="31" t="e">
        <f>#REF!</f>
        <v>#REF!</v>
      </c>
      <c r="R125" s="31" t="e">
        <f>#REF!</f>
        <v>#REF!</v>
      </c>
    </row>
    <row r="126" spans="8:18">
      <c r="N126" s="35">
        <v>5</v>
      </c>
      <c r="O126" s="36">
        <v>15000</v>
      </c>
      <c r="P126" s="36"/>
      <c r="Q126" s="31" t="e">
        <f>#REF!</f>
        <v>#REF!</v>
      </c>
      <c r="R126" s="31" t="e">
        <f>#REF!</f>
        <v>#REF!</v>
      </c>
    </row>
    <row r="127" spans="8:18">
      <c r="I127" t="s">
        <v>31</v>
      </c>
      <c r="J127" t="s">
        <v>32</v>
      </c>
      <c r="K127" t="s">
        <v>29</v>
      </c>
      <c r="L127" t="s">
        <v>30</v>
      </c>
      <c r="N127" s="35">
        <v>6</v>
      </c>
      <c r="O127" s="36"/>
      <c r="P127" s="36">
        <v>21000</v>
      </c>
      <c r="Q127" s="31" t="e">
        <f>#REF!</f>
        <v>#REF!</v>
      </c>
      <c r="R127" s="31" t="e">
        <f>#REF!</f>
        <v>#REF!</v>
      </c>
    </row>
    <row r="128" spans="8:18">
      <c r="H128" t="s">
        <v>16</v>
      </c>
      <c r="I128">
        <v>310</v>
      </c>
      <c r="J128">
        <v>215</v>
      </c>
      <c r="K128" s="38" t="e">
        <f>SUM(Q122:Q152)/1000</f>
        <v>#REF!</v>
      </c>
      <c r="L128" t="e">
        <f>SUM(R122:R152)/1000</f>
        <v>#REF!</v>
      </c>
      <c r="N128" s="35">
        <v>7</v>
      </c>
      <c r="O128" s="36"/>
      <c r="P128" s="36">
        <v>21000</v>
      </c>
      <c r="Q128" s="31" t="e">
        <f>#REF!</f>
        <v>#REF!</v>
      </c>
      <c r="R128" s="31" t="e">
        <f>#REF!</f>
        <v>#REF!</v>
      </c>
    </row>
    <row r="129" spans="8:18">
      <c r="H129" t="s">
        <v>17</v>
      </c>
      <c r="I129">
        <v>295</v>
      </c>
      <c r="J129">
        <v>200</v>
      </c>
      <c r="N129" s="35">
        <v>8</v>
      </c>
      <c r="O129" s="36"/>
      <c r="P129" s="36">
        <v>21000</v>
      </c>
      <c r="Q129" s="31" t="e">
        <f>#REF!</f>
        <v>#REF!</v>
      </c>
      <c r="R129" s="31" t="e">
        <f>#REF!</f>
        <v>#REF!</v>
      </c>
    </row>
    <row r="130" spans="8:18">
      <c r="H130" t="s">
        <v>18</v>
      </c>
      <c r="I130">
        <v>325</v>
      </c>
      <c r="J130">
        <v>225</v>
      </c>
      <c r="N130" s="35">
        <v>9</v>
      </c>
      <c r="O130" s="36">
        <v>15000</v>
      </c>
      <c r="P130" s="36"/>
      <c r="Q130" s="31" t="e">
        <f>#REF!</f>
        <v>#REF!</v>
      </c>
      <c r="R130" s="31" t="e">
        <f>#REF!</f>
        <v>#REF!</v>
      </c>
    </row>
    <row r="131" spans="8:18">
      <c r="H131" t="s">
        <v>19</v>
      </c>
      <c r="N131" s="35">
        <v>10</v>
      </c>
      <c r="O131" s="36">
        <v>13500</v>
      </c>
      <c r="P131" s="36"/>
      <c r="Q131" s="31" t="e">
        <f>#REF!</f>
        <v>#REF!</v>
      </c>
      <c r="R131" s="31" t="e">
        <f>#REF!</f>
        <v>#REF!</v>
      </c>
    </row>
    <row r="132" spans="8:18">
      <c r="H132" t="s">
        <v>20</v>
      </c>
      <c r="N132" s="35">
        <v>11</v>
      </c>
      <c r="O132" s="36">
        <v>15000</v>
      </c>
      <c r="P132" s="36"/>
      <c r="Q132" s="31" t="e">
        <f>#REF!</f>
        <v>#REF!</v>
      </c>
      <c r="R132" s="31" t="e">
        <f>#REF!</f>
        <v>#REF!</v>
      </c>
    </row>
    <row r="133" spans="8:18">
      <c r="H133" t="s">
        <v>21</v>
      </c>
      <c r="N133" s="35">
        <v>12</v>
      </c>
      <c r="O133" s="36">
        <v>15000</v>
      </c>
      <c r="P133" s="36"/>
      <c r="Q133" s="31" t="e">
        <f>#REF!</f>
        <v>#REF!</v>
      </c>
      <c r="R133" s="31" t="e">
        <f>#REF!</f>
        <v>#REF!</v>
      </c>
    </row>
    <row r="134" spans="8:18">
      <c r="H134" t="s">
        <v>22</v>
      </c>
      <c r="N134" s="35">
        <v>13</v>
      </c>
      <c r="O134" s="36">
        <v>15500</v>
      </c>
      <c r="P134" s="36"/>
      <c r="Q134" s="31" t="e">
        <f>#REF!</f>
        <v>#REF!</v>
      </c>
      <c r="R134" s="31" t="e">
        <f>#REF!</f>
        <v>#REF!</v>
      </c>
    </row>
    <row r="135" spans="8:18">
      <c r="H135" t="s">
        <v>23</v>
      </c>
      <c r="N135" s="35">
        <v>14</v>
      </c>
      <c r="O135" s="36">
        <v>15500</v>
      </c>
      <c r="P135" s="36"/>
      <c r="Q135" s="31" t="e">
        <f>#REF!</f>
        <v>#REF!</v>
      </c>
      <c r="R135" s="31" t="e">
        <f>#REF!</f>
        <v>#REF!</v>
      </c>
    </row>
    <row r="136" spans="8:18">
      <c r="H136" t="s">
        <v>24</v>
      </c>
      <c r="N136" s="35">
        <v>15</v>
      </c>
      <c r="O136" s="36">
        <v>15500</v>
      </c>
      <c r="P136" s="36"/>
      <c r="Q136" s="31" t="e">
        <f>#REF!</f>
        <v>#REF!</v>
      </c>
      <c r="R136" s="31" t="e">
        <f>#REF!</f>
        <v>#REF!</v>
      </c>
    </row>
    <row r="137" spans="8:18">
      <c r="H137" t="s">
        <v>25</v>
      </c>
      <c r="N137" s="35">
        <v>16</v>
      </c>
      <c r="O137" s="36">
        <v>15500</v>
      </c>
      <c r="P137" s="36"/>
      <c r="Q137" s="31" t="e">
        <f>#REF!</f>
        <v>#REF!</v>
      </c>
      <c r="R137" s="31" t="e">
        <f>#REF!</f>
        <v>#REF!</v>
      </c>
    </row>
    <row r="138" spans="8:18">
      <c r="H138" t="s">
        <v>26</v>
      </c>
      <c r="N138" s="35">
        <v>17</v>
      </c>
      <c r="O138" s="36"/>
      <c r="P138" s="36">
        <v>19000</v>
      </c>
      <c r="Q138" s="31" t="e">
        <f>#REF!</f>
        <v>#REF!</v>
      </c>
      <c r="R138" s="31" t="e">
        <f>#REF!</f>
        <v>#REF!</v>
      </c>
    </row>
    <row r="139" spans="8:18">
      <c r="H139" t="s">
        <v>27</v>
      </c>
      <c r="N139" s="35">
        <v>18</v>
      </c>
      <c r="O139" s="36"/>
      <c r="P139" s="36">
        <v>21000</v>
      </c>
      <c r="Q139" s="31" t="e">
        <f>#REF!</f>
        <v>#REF!</v>
      </c>
      <c r="R139" s="31" t="e">
        <f>#REF!</f>
        <v>#REF!</v>
      </c>
    </row>
    <row r="140" spans="8:18">
      <c r="H140" t="s">
        <v>28</v>
      </c>
      <c r="I140">
        <v>3750</v>
      </c>
      <c r="J140">
        <v>2520</v>
      </c>
      <c r="K140" s="38" t="e">
        <f>SUM(K128:K139)</f>
        <v>#REF!</v>
      </c>
      <c r="L140" t="e">
        <f>SUM(L128:L139)</f>
        <v>#REF!</v>
      </c>
      <c r="N140" s="35">
        <v>19</v>
      </c>
      <c r="O140" s="36"/>
      <c r="P140" s="36">
        <v>21000</v>
      </c>
      <c r="Q140" s="31" t="e">
        <f>#REF!</f>
        <v>#REF!</v>
      </c>
      <c r="R140" s="31" t="e">
        <f>#REF!</f>
        <v>#REF!</v>
      </c>
    </row>
    <row r="141" spans="8:18">
      <c r="N141" s="35">
        <v>20</v>
      </c>
      <c r="O141" s="36"/>
      <c r="P141" s="36">
        <v>21000</v>
      </c>
      <c r="Q141" s="31" t="e">
        <f>#REF!</f>
        <v>#REF!</v>
      </c>
      <c r="R141" s="31" t="e">
        <f>#REF!</f>
        <v>#REF!</v>
      </c>
    </row>
    <row r="142" spans="8:18">
      <c r="N142" s="35">
        <v>21</v>
      </c>
      <c r="O142" s="36">
        <v>15500</v>
      </c>
      <c r="P142" s="36"/>
      <c r="Q142" s="31" t="e">
        <f>#REF!</f>
        <v>#REF!</v>
      </c>
      <c r="R142" s="31" t="e">
        <f>#REF!</f>
        <v>#REF!</v>
      </c>
    </row>
    <row r="143" spans="8:18">
      <c r="N143" s="35">
        <v>22</v>
      </c>
      <c r="O143" s="36">
        <v>15500</v>
      </c>
      <c r="P143" s="36"/>
      <c r="Q143" s="31" t="e">
        <f>#REF!</f>
        <v>#REF!</v>
      </c>
      <c r="R143" s="31" t="e">
        <f>#REF!</f>
        <v>#REF!</v>
      </c>
    </row>
    <row r="144" spans="8:18">
      <c r="N144" s="35">
        <v>23</v>
      </c>
      <c r="O144" s="36">
        <v>15500</v>
      </c>
      <c r="P144" s="36"/>
      <c r="Q144" s="31" t="e">
        <f>#REF!</f>
        <v>#REF!</v>
      </c>
      <c r="R144" s="31" t="e">
        <f>#REF!</f>
        <v>#REF!</v>
      </c>
    </row>
    <row r="145" spans="14:18">
      <c r="N145" s="35">
        <v>24</v>
      </c>
      <c r="O145" s="36">
        <v>13500</v>
      </c>
      <c r="P145" s="36"/>
      <c r="Q145" s="31" t="e">
        <f>#REF!</f>
        <v>#REF!</v>
      </c>
      <c r="R145" s="31" t="e">
        <f>#REF!</f>
        <v>#REF!</v>
      </c>
    </row>
    <row r="146" spans="14:18">
      <c r="N146" s="35">
        <v>25</v>
      </c>
      <c r="O146" s="36">
        <v>15500</v>
      </c>
      <c r="P146" s="36"/>
      <c r="Q146" s="31" t="e">
        <f>#REF!</f>
        <v>#REF!</v>
      </c>
      <c r="R146" s="31" t="e">
        <f>#REF!</f>
        <v>#REF!</v>
      </c>
    </row>
    <row r="147" spans="14:18">
      <c r="N147" s="35">
        <v>26</v>
      </c>
      <c r="O147" s="36">
        <v>15500</v>
      </c>
      <c r="P147" s="36"/>
      <c r="Q147" s="31" t="e">
        <f>#REF!</f>
        <v>#REF!</v>
      </c>
      <c r="R147" s="31" t="e">
        <f>#REF!</f>
        <v>#REF!</v>
      </c>
    </row>
    <row r="148" spans="14:18">
      <c r="N148" s="35">
        <v>27</v>
      </c>
      <c r="O148" s="36">
        <v>15500</v>
      </c>
      <c r="P148" s="36"/>
      <c r="Q148" s="31" t="e">
        <f>#REF!</f>
        <v>#REF!</v>
      </c>
      <c r="R148" s="31" t="e">
        <f>#REF!</f>
        <v>#REF!</v>
      </c>
    </row>
    <row r="149" spans="14:18">
      <c r="N149" s="35">
        <v>28</v>
      </c>
      <c r="O149" s="36">
        <v>15000</v>
      </c>
      <c r="P149" s="36"/>
      <c r="Q149" s="31" t="e">
        <f>#REF!</f>
        <v>#REF!</v>
      </c>
      <c r="R149" s="31" t="e">
        <f>#REF!</f>
        <v>#REF!</v>
      </c>
    </row>
    <row r="150" spans="14:18">
      <c r="N150" s="35">
        <v>29</v>
      </c>
      <c r="O150" s="36">
        <v>15000</v>
      </c>
      <c r="P150" s="36"/>
      <c r="Q150" s="31" t="e">
        <f>#REF!</f>
        <v>#REF!</v>
      </c>
      <c r="R150" s="31" t="e">
        <f>#REF!</f>
        <v>#REF!</v>
      </c>
    </row>
    <row r="151" spans="14:18">
      <c r="N151" s="35">
        <v>30</v>
      </c>
      <c r="O151" s="36">
        <v>15000</v>
      </c>
      <c r="P151" s="36"/>
      <c r="Q151" s="31" t="e">
        <f>#REF!</f>
        <v>#REF!</v>
      </c>
      <c r="R151" s="31" t="e">
        <f>#REF!</f>
        <v>#REF!</v>
      </c>
    </row>
    <row r="152" spans="14:18">
      <c r="N152" s="35">
        <v>31</v>
      </c>
      <c r="O152" s="36"/>
      <c r="P152" s="36">
        <v>19000</v>
      </c>
      <c r="Q152" s="31" t="e">
        <f>#REF!</f>
        <v>#REF!</v>
      </c>
      <c r="R152" s="31" t="e">
        <f>#REF!</f>
        <v>#REF!</v>
      </c>
    </row>
    <row r="153" spans="14:18">
      <c r="N153" s="37"/>
      <c r="O153" s="37">
        <f>SUM(O122:O152)</f>
        <v>310000</v>
      </c>
      <c r="P153" s="37">
        <f>SUM(P122:P152)</f>
        <v>215000</v>
      </c>
      <c r="Q153" s="31" t="e">
        <f>SUM(Q122:Q152)</f>
        <v>#REF!</v>
      </c>
      <c r="R153" s="31" t="e">
        <f>SUM(R122:R152)</f>
        <v>#REF!</v>
      </c>
    </row>
  </sheetData>
  <mergeCells count="13">
    <mergeCell ref="N118:N121"/>
    <mergeCell ref="O118:P118"/>
    <mergeCell ref="O119:P119"/>
    <mergeCell ref="O120:P120"/>
    <mergeCell ref="Q120:R120"/>
    <mergeCell ref="B3:G3"/>
    <mergeCell ref="B20:G20"/>
    <mergeCell ref="E21:F21"/>
    <mergeCell ref="E4:F4"/>
    <mergeCell ref="C4:D4"/>
    <mergeCell ref="C21:D21"/>
    <mergeCell ref="B4:B5"/>
    <mergeCell ref="B21:B22"/>
  </mergeCells>
  <dataValidations count="1">
    <dataValidation type="list" allowBlank="1" showInputMessage="1" showErrorMessage="1" sqref="B2">
      <formula1>"01.янв,02.янв,03.янв,04.янв"</formula1>
    </dataValidation>
  </dataValidations>
  <pageMargins left="0.7" right="0.7" top="0.75" bottom="0.75" header="0.3" footer="0.3"/>
  <pageSetup paperSize="9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K36"/>
  <sheetViews>
    <sheetView workbookViewId="0">
      <selection activeCell="O14" sqref="O14"/>
    </sheetView>
  </sheetViews>
  <sheetFormatPr defaultRowHeight="15"/>
  <cols>
    <col min="8" max="11" width="9.140625" customWidth="1"/>
  </cols>
  <sheetData>
    <row r="2" spans="2:11" ht="15.75" thickBot="1"/>
    <row r="3" spans="2:11" ht="15.75" thickBot="1">
      <c r="B3" s="44" t="s">
        <v>0</v>
      </c>
      <c r="C3" s="45"/>
      <c r="D3" s="45"/>
      <c r="E3" s="45"/>
      <c r="F3" s="45"/>
      <c r="G3" s="46"/>
    </row>
    <row r="4" spans="2:11" ht="15.75" thickBot="1">
      <c r="B4" s="51" t="s">
        <v>1</v>
      </c>
      <c r="C4" s="49" t="s">
        <v>2</v>
      </c>
      <c r="D4" s="50"/>
      <c r="E4" s="49" t="s">
        <v>3</v>
      </c>
      <c r="F4" s="50"/>
      <c r="G4" s="1"/>
    </row>
    <row r="5" spans="2:11">
      <c r="B5" s="52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11">
      <c r="B6" s="2">
        <v>0.375</v>
      </c>
      <c r="C6" s="14">
        <v>11</v>
      </c>
      <c r="D6" s="15"/>
      <c r="E6" s="15"/>
      <c r="F6" s="15">
        <v>5</v>
      </c>
      <c r="G6" s="16">
        <f>SUM(C6:F6)</f>
        <v>16</v>
      </c>
      <c r="H6" s="31">
        <f>C6*85/2.57</f>
        <v>363.81322957198444</v>
      </c>
      <c r="I6" s="31">
        <f>E6*85/2.57</f>
        <v>0</v>
      </c>
      <c r="J6">
        <f>D6*85</f>
        <v>0</v>
      </c>
      <c r="K6">
        <f>F6*85</f>
        <v>425</v>
      </c>
    </row>
    <row r="7" spans="2:11">
      <c r="B7" s="3">
        <v>0.41666666666666669</v>
      </c>
      <c r="C7" s="14">
        <v>10</v>
      </c>
      <c r="D7" s="15"/>
      <c r="E7" s="15"/>
      <c r="F7" s="15">
        <v>6</v>
      </c>
      <c r="G7" s="16">
        <f t="shared" ref="G7:G17" si="0">SUM(C7:F7)</f>
        <v>16</v>
      </c>
      <c r="H7" s="31">
        <f t="shared" ref="H7:H17" si="1">C7*85/2.57</f>
        <v>330.73929961089499</v>
      </c>
      <c r="I7" s="31">
        <f t="shared" ref="I7:I17" si="2">E7*85/2.57</f>
        <v>0</v>
      </c>
      <c r="J7">
        <f t="shared" ref="J7:J17" si="3">D7*85</f>
        <v>0</v>
      </c>
      <c r="K7">
        <f t="shared" ref="K7:K17" si="4">F7*85</f>
        <v>510</v>
      </c>
    </row>
    <row r="8" spans="2:11">
      <c r="B8" s="3">
        <v>0.45833333333333331</v>
      </c>
      <c r="C8" s="14">
        <v>10</v>
      </c>
      <c r="D8" s="15"/>
      <c r="E8" s="15"/>
      <c r="F8" s="15">
        <v>5</v>
      </c>
      <c r="G8" s="16">
        <f t="shared" si="0"/>
        <v>15</v>
      </c>
      <c r="H8" s="31">
        <f t="shared" si="1"/>
        <v>330.73929961089499</v>
      </c>
      <c r="I8" s="31">
        <f t="shared" si="2"/>
        <v>0</v>
      </c>
      <c r="J8">
        <f t="shared" si="3"/>
        <v>0</v>
      </c>
      <c r="K8">
        <f t="shared" si="4"/>
        <v>425</v>
      </c>
    </row>
    <row r="9" spans="2:11">
      <c r="B9" s="3">
        <v>0.5</v>
      </c>
      <c r="C9" s="14">
        <v>11</v>
      </c>
      <c r="D9" s="15"/>
      <c r="E9" s="15"/>
      <c r="F9" s="15">
        <v>4</v>
      </c>
      <c r="G9" s="16">
        <f t="shared" si="0"/>
        <v>15</v>
      </c>
      <c r="H9" s="31">
        <f t="shared" si="1"/>
        <v>363.81322957198444</v>
      </c>
      <c r="I9" s="31">
        <f t="shared" si="2"/>
        <v>0</v>
      </c>
      <c r="J9">
        <f t="shared" si="3"/>
        <v>0</v>
      </c>
      <c r="K9">
        <f t="shared" si="4"/>
        <v>340</v>
      </c>
    </row>
    <row r="10" spans="2:11">
      <c r="B10" s="3">
        <v>0.54166666666666696</v>
      </c>
      <c r="C10" s="18"/>
      <c r="D10" s="19"/>
      <c r="E10" s="20"/>
      <c r="F10" s="15">
        <v>5</v>
      </c>
      <c r="G10" s="16">
        <f t="shared" si="0"/>
        <v>5</v>
      </c>
      <c r="H10" s="31">
        <f t="shared" si="1"/>
        <v>0</v>
      </c>
      <c r="I10" s="31">
        <f t="shared" si="2"/>
        <v>0</v>
      </c>
      <c r="J10">
        <f t="shared" si="3"/>
        <v>0</v>
      </c>
      <c r="K10">
        <f t="shared" si="4"/>
        <v>425</v>
      </c>
    </row>
    <row r="11" spans="2:11">
      <c r="B11" s="3">
        <v>0.58333333333333304</v>
      </c>
      <c r="C11" s="14">
        <v>10</v>
      </c>
      <c r="D11" s="15"/>
      <c r="E11" s="19"/>
      <c r="F11" s="21"/>
      <c r="G11" s="16">
        <f t="shared" si="0"/>
        <v>10</v>
      </c>
      <c r="H11" s="31">
        <f t="shared" si="1"/>
        <v>330.73929961089499</v>
      </c>
      <c r="I11" s="31">
        <f t="shared" si="2"/>
        <v>0</v>
      </c>
      <c r="J11">
        <f t="shared" si="3"/>
        <v>0</v>
      </c>
      <c r="K11">
        <f t="shared" si="4"/>
        <v>0</v>
      </c>
    </row>
    <row r="12" spans="2:11">
      <c r="B12" s="3">
        <v>0.625</v>
      </c>
      <c r="C12" s="14">
        <v>10</v>
      </c>
      <c r="D12" s="15"/>
      <c r="E12" s="15"/>
      <c r="F12" s="15">
        <v>5</v>
      </c>
      <c r="G12" s="16">
        <f t="shared" si="0"/>
        <v>15</v>
      </c>
      <c r="H12" s="31">
        <f t="shared" si="1"/>
        <v>330.73929961089499</v>
      </c>
      <c r="I12" s="31">
        <f t="shared" si="2"/>
        <v>0</v>
      </c>
      <c r="J12">
        <f t="shared" si="3"/>
        <v>0</v>
      </c>
      <c r="K12">
        <f t="shared" si="4"/>
        <v>425</v>
      </c>
    </row>
    <row r="13" spans="2:11">
      <c r="B13" s="3">
        <v>0.66666666666666696</v>
      </c>
      <c r="C13" s="14">
        <v>11</v>
      </c>
      <c r="D13" s="15"/>
      <c r="E13" s="15"/>
      <c r="F13" s="15">
        <v>6</v>
      </c>
      <c r="G13" s="16">
        <f t="shared" si="0"/>
        <v>17</v>
      </c>
      <c r="H13" s="31">
        <f t="shared" si="1"/>
        <v>363.81322957198444</v>
      </c>
      <c r="I13" s="31">
        <f t="shared" si="2"/>
        <v>0</v>
      </c>
      <c r="J13">
        <f t="shared" si="3"/>
        <v>0</v>
      </c>
      <c r="K13">
        <f t="shared" si="4"/>
        <v>510</v>
      </c>
    </row>
    <row r="14" spans="2:11">
      <c r="B14" s="3">
        <v>0.70833333333333304</v>
      </c>
      <c r="C14" s="14">
        <v>10</v>
      </c>
      <c r="D14" s="15"/>
      <c r="E14" s="15"/>
      <c r="F14" s="15">
        <v>6</v>
      </c>
      <c r="G14" s="16">
        <f t="shared" si="0"/>
        <v>16</v>
      </c>
      <c r="H14" s="31">
        <f t="shared" si="1"/>
        <v>330.73929961089499</v>
      </c>
      <c r="I14" s="31">
        <f t="shared" si="2"/>
        <v>0</v>
      </c>
      <c r="J14">
        <f t="shared" si="3"/>
        <v>0</v>
      </c>
      <c r="K14">
        <f t="shared" si="4"/>
        <v>510</v>
      </c>
    </row>
    <row r="15" spans="2:11">
      <c r="B15" s="3">
        <v>0.75</v>
      </c>
      <c r="C15" s="14">
        <v>9</v>
      </c>
      <c r="D15" s="15"/>
      <c r="E15" s="15"/>
      <c r="F15" s="15">
        <v>5</v>
      </c>
      <c r="G15" s="16">
        <f t="shared" si="0"/>
        <v>14</v>
      </c>
      <c r="H15" s="31">
        <f t="shared" si="1"/>
        <v>297.66536964980548</v>
      </c>
      <c r="I15" s="31">
        <f t="shared" si="2"/>
        <v>0</v>
      </c>
      <c r="J15">
        <f t="shared" si="3"/>
        <v>0</v>
      </c>
      <c r="K15">
        <f t="shared" si="4"/>
        <v>425</v>
      </c>
    </row>
    <row r="16" spans="2:11">
      <c r="B16" s="3">
        <v>0.79166666666666696</v>
      </c>
      <c r="C16" s="14">
        <v>10</v>
      </c>
      <c r="D16" s="15"/>
      <c r="E16" s="15"/>
      <c r="F16" s="15">
        <v>6</v>
      </c>
      <c r="G16" s="16">
        <f t="shared" si="0"/>
        <v>16</v>
      </c>
      <c r="H16" s="31">
        <f t="shared" si="1"/>
        <v>330.73929961089499</v>
      </c>
      <c r="I16" s="31">
        <f t="shared" si="2"/>
        <v>0</v>
      </c>
      <c r="J16">
        <f t="shared" si="3"/>
        <v>0</v>
      </c>
      <c r="K16">
        <f t="shared" si="4"/>
        <v>510</v>
      </c>
    </row>
    <row r="17" spans="2:11">
      <c r="B17" s="3">
        <v>0.83333333333333404</v>
      </c>
      <c r="C17" s="14">
        <v>6</v>
      </c>
      <c r="D17" s="15"/>
      <c r="E17" s="15"/>
      <c r="F17" s="15">
        <v>4</v>
      </c>
      <c r="G17" s="16">
        <f t="shared" si="0"/>
        <v>10</v>
      </c>
      <c r="H17" s="31">
        <f t="shared" si="1"/>
        <v>198.44357976653697</v>
      </c>
      <c r="I17" s="31">
        <f t="shared" si="2"/>
        <v>0</v>
      </c>
      <c r="J17">
        <f t="shared" si="3"/>
        <v>0</v>
      </c>
      <c r="K17">
        <f t="shared" si="4"/>
        <v>340</v>
      </c>
    </row>
    <row r="18" spans="2:11" ht="15.75" thickBot="1">
      <c r="B18" s="4" t="s">
        <v>4</v>
      </c>
      <c r="C18" s="22">
        <f>SUM(C6:C17)</f>
        <v>108</v>
      </c>
      <c r="D18" s="22">
        <f>SUM(D6:D17)</f>
        <v>0</v>
      </c>
      <c r="E18" s="22">
        <f>SUM(E6:E17)</f>
        <v>0</v>
      </c>
      <c r="F18" s="22">
        <f>SUM(F6:F17)</f>
        <v>57</v>
      </c>
      <c r="G18" s="23">
        <f>SUM(C18:F18)</f>
        <v>165</v>
      </c>
      <c r="H18" s="31">
        <f>SUM(H6:H17)</f>
        <v>3571.9844357976658</v>
      </c>
      <c r="I18" s="31">
        <f>SUM(I6:I17)</f>
        <v>0</v>
      </c>
      <c r="J18" s="31">
        <f>SUM(J6:J17)</f>
        <v>0</v>
      </c>
      <c r="K18" s="32">
        <f>SUM(K6:K17)</f>
        <v>4845</v>
      </c>
    </row>
    <row r="19" spans="2:11" ht="15.75" thickBot="1">
      <c r="D19" s="5"/>
      <c r="E19" s="5"/>
      <c r="F19" s="5"/>
    </row>
    <row r="20" spans="2:11" ht="15.75" thickBot="1">
      <c r="B20" s="44" t="s">
        <v>5</v>
      </c>
      <c r="C20" s="45"/>
      <c r="D20" s="45"/>
      <c r="E20" s="45"/>
      <c r="F20" s="45"/>
      <c r="G20" s="46"/>
    </row>
    <row r="21" spans="2:11" ht="15.75" thickBot="1">
      <c r="B21" s="53" t="s">
        <v>1</v>
      </c>
      <c r="C21" s="47" t="s">
        <v>2</v>
      </c>
      <c r="D21" s="48"/>
      <c r="E21" s="47" t="s">
        <v>3</v>
      </c>
      <c r="F21" s="48"/>
      <c r="G21" s="1"/>
    </row>
    <row r="22" spans="2:11">
      <c r="B22" s="54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1">
      <c r="B23" s="2">
        <v>0.875</v>
      </c>
      <c r="C23" s="14">
        <v>13</v>
      </c>
      <c r="D23" s="15"/>
      <c r="E23" s="15"/>
      <c r="F23" s="15">
        <v>6</v>
      </c>
      <c r="G23" s="16">
        <f>SUM(C23:F23)</f>
        <v>19</v>
      </c>
      <c r="H23">
        <f>C23*85/2.57</f>
        <v>429.96108949416345</v>
      </c>
      <c r="I23">
        <f>E23*85/2.57</f>
        <v>0</v>
      </c>
      <c r="J23">
        <f>D23*85</f>
        <v>0</v>
      </c>
      <c r="K23">
        <f>F23*85</f>
        <v>510</v>
      </c>
    </row>
    <row r="24" spans="2:11">
      <c r="B24" s="3">
        <v>0.91666666666666663</v>
      </c>
      <c r="C24" s="24">
        <v>14</v>
      </c>
      <c r="D24" s="25"/>
      <c r="E24" s="25"/>
      <c r="F24" s="25">
        <v>6</v>
      </c>
      <c r="G24" s="16">
        <f t="shared" ref="G24:G34" si="5">SUM(C24:F24)</f>
        <v>20</v>
      </c>
      <c r="H24">
        <f t="shared" ref="H24:H34" si="6">C24*85/2.57</f>
        <v>463.03501945525295</v>
      </c>
      <c r="I24">
        <f t="shared" ref="I24:I34" si="7">E24*85/2.57</f>
        <v>0</v>
      </c>
      <c r="J24">
        <f t="shared" ref="J24:J34" si="8">D24*85</f>
        <v>0</v>
      </c>
      <c r="K24">
        <f t="shared" ref="K24:K34" si="9">F24*85</f>
        <v>510</v>
      </c>
    </row>
    <row r="25" spans="2:11">
      <c r="B25" s="7">
        <v>0.95833333333333337</v>
      </c>
      <c r="C25" s="26">
        <v>14</v>
      </c>
      <c r="D25" s="25"/>
      <c r="E25" s="25"/>
      <c r="F25" s="25">
        <v>6</v>
      </c>
      <c r="G25" s="16">
        <f t="shared" si="5"/>
        <v>20</v>
      </c>
      <c r="H25">
        <f t="shared" si="6"/>
        <v>463.03501945525295</v>
      </c>
      <c r="I25">
        <f t="shared" si="7"/>
        <v>0</v>
      </c>
      <c r="J25">
        <f t="shared" si="8"/>
        <v>0</v>
      </c>
      <c r="K25">
        <f t="shared" si="9"/>
        <v>510</v>
      </c>
    </row>
    <row r="26" spans="2:11">
      <c r="B26" s="3">
        <v>1</v>
      </c>
      <c r="C26" s="24">
        <v>14</v>
      </c>
      <c r="D26" s="25"/>
      <c r="E26" s="25"/>
      <c r="F26" s="25">
        <v>6</v>
      </c>
      <c r="G26" s="16">
        <f t="shared" si="5"/>
        <v>20</v>
      </c>
      <c r="H26">
        <f t="shared" si="6"/>
        <v>463.03501945525295</v>
      </c>
      <c r="I26">
        <f t="shared" si="7"/>
        <v>0</v>
      </c>
      <c r="J26">
        <f t="shared" si="8"/>
        <v>0</v>
      </c>
      <c r="K26">
        <f t="shared" si="9"/>
        <v>510</v>
      </c>
    </row>
    <row r="27" spans="2:11">
      <c r="B27" s="3">
        <v>4.1666666666666664E-2</v>
      </c>
      <c r="C27" s="27"/>
      <c r="D27" s="28"/>
      <c r="E27" s="29"/>
      <c r="F27" s="25">
        <v>7</v>
      </c>
      <c r="G27" s="16">
        <f t="shared" si="5"/>
        <v>7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595</v>
      </c>
    </row>
    <row r="28" spans="2:11">
      <c r="B28" s="3">
        <v>8.3333333333333329E-2</v>
      </c>
      <c r="C28" s="24">
        <v>13</v>
      </c>
      <c r="D28" s="25"/>
      <c r="E28" s="30"/>
      <c r="F28" s="28"/>
      <c r="G28" s="16">
        <f t="shared" si="5"/>
        <v>13</v>
      </c>
      <c r="H28">
        <f t="shared" si="6"/>
        <v>429.96108949416345</v>
      </c>
      <c r="I28">
        <f t="shared" si="7"/>
        <v>0</v>
      </c>
      <c r="J28">
        <f t="shared" si="8"/>
        <v>0</v>
      </c>
      <c r="K28">
        <f t="shared" si="9"/>
        <v>0</v>
      </c>
    </row>
    <row r="29" spans="2:11">
      <c r="B29" s="3">
        <v>0.125</v>
      </c>
      <c r="C29" s="24">
        <v>14</v>
      </c>
      <c r="D29" s="25"/>
      <c r="E29" s="25"/>
      <c r="F29" s="25">
        <v>6</v>
      </c>
      <c r="G29" s="16">
        <f t="shared" si="5"/>
        <v>20</v>
      </c>
      <c r="H29">
        <f t="shared" si="6"/>
        <v>463.03501945525295</v>
      </c>
      <c r="I29">
        <f t="shared" si="7"/>
        <v>0</v>
      </c>
      <c r="J29">
        <f t="shared" si="8"/>
        <v>0</v>
      </c>
      <c r="K29">
        <f t="shared" si="9"/>
        <v>510</v>
      </c>
    </row>
    <row r="30" spans="2:11">
      <c r="B30" s="3">
        <v>0.16666666666666666</v>
      </c>
      <c r="C30" s="24">
        <v>13</v>
      </c>
      <c r="D30" s="25"/>
      <c r="E30" s="25"/>
      <c r="F30" s="25">
        <v>7</v>
      </c>
      <c r="G30" s="16">
        <f t="shared" si="5"/>
        <v>20</v>
      </c>
      <c r="H30">
        <f t="shared" si="6"/>
        <v>429.96108949416345</v>
      </c>
      <c r="I30">
        <f t="shared" si="7"/>
        <v>0</v>
      </c>
      <c r="J30">
        <f t="shared" si="8"/>
        <v>0</v>
      </c>
      <c r="K30">
        <f t="shared" si="9"/>
        <v>595</v>
      </c>
    </row>
    <row r="31" spans="2:11">
      <c r="B31" s="3">
        <v>0.20833333333333334</v>
      </c>
      <c r="C31" s="24">
        <v>13</v>
      </c>
      <c r="D31" s="25"/>
      <c r="E31" s="25"/>
      <c r="F31" s="25">
        <v>6</v>
      </c>
      <c r="G31" s="16">
        <f t="shared" si="5"/>
        <v>19</v>
      </c>
      <c r="H31">
        <f t="shared" si="6"/>
        <v>429.96108949416345</v>
      </c>
      <c r="I31">
        <f t="shared" si="7"/>
        <v>0</v>
      </c>
      <c r="J31">
        <f t="shared" si="8"/>
        <v>0</v>
      </c>
      <c r="K31">
        <f t="shared" si="9"/>
        <v>510</v>
      </c>
    </row>
    <row r="32" spans="2:11">
      <c r="B32" s="3">
        <v>0.25</v>
      </c>
      <c r="C32" s="24">
        <v>13</v>
      </c>
      <c r="D32" s="25"/>
      <c r="E32" s="25"/>
      <c r="F32" s="25">
        <v>6</v>
      </c>
      <c r="G32" s="16">
        <f t="shared" si="5"/>
        <v>19</v>
      </c>
      <c r="H32">
        <f t="shared" si="6"/>
        <v>429.96108949416345</v>
      </c>
      <c r="I32">
        <f t="shared" si="7"/>
        <v>0</v>
      </c>
      <c r="J32">
        <f t="shared" si="8"/>
        <v>0</v>
      </c>
      <c r="K32">
        <f t="shared" si="9"/>
        <v>510</v>
      </c>
    </row>
    <row r="33" spans="2:11">
      <c r="B33" s="3">
        <v>0.29166666666666669</v>
      </c>
      <c r="C33" s="24">
        <v>13</v>
      </c>
      <c r="D33" s="25"/>
      <c r="E33" s="25"/>
      <c r="F33" s="25">
        <v>6</v>
      </c>
      <c r="G33" s="16">
        <f t="shared" si="5"/>
        <v>19</v>
      </c>
      <c r="H33">
        <f t="shared" si="6"/>
        <v>429.96108949416345</v>
      </c>
      <c r="I33">
        <f t="shared" si="7"/>
        <v>0</v>
      </c>
      <c r="J33">
        <f t="shared" si="8"/>
        <v>0</v>
      </c>
      <c r="K33">
        <f t="shared" si="9"/>
        <v>510</v>
      </c>
    </row>
    <row r="34" spans="2:11">
      <c r="B34" s="3">
        <v>0.33333333333333331</v>
      </c>
      <c r="C34" s="24">
        <v>10</v>
      </c>
      <c r="D34" s="25"/>
      <c r="E34" s="25"/>
      <c r="F34" s="25">
        <v>4</v>
      </c>
      <c r="G34" s="16">
        <f t="shared" si="5"/>
        <v>14</v>
      </c>
      <c r="H34">
        <f t="shared" si="6"/>
        <v>330.73929961089499</v>
      </c>
      <c r="I34">
        <f t="shared" si="7"/>
        <v>0</v>
      </c>
      <c r="J34">
        <f t="shared" si="8"/>
        <v>0</v>
      </c>
      <c r="K34">
        <f t="shared" si="9"/>
        <v>340</v>
      </c>
    </row>
    <row r="35" spans="2:11" ht="15.75" thickBot="1">
      <c r="B35" s="8" t="s">
        <v>4</v>
      </c>
      <c r="C35" s="22">
        <f>SUM(C23:C34)</f>
        <v>144</v>
      </c>
      <c r="D35" s="22">
        <f>SUM(D23:D34)</f>
        <v>0</v>
      </c>
      <c r="E35" s="22">
        <f>SUM(E23:E34)</f>
        <v>0</v>
      </c>
      <c r="F35" s="22">
        <f>SUM(F23:F34)</f>
        <v>66</v>
      </c>
      <c r="G35" s="23">
        <f>SUM(C35:F35)</f>
        <v>210</v>
      </c>
      <c r="H35" s="32">
        <f>SUM(H23:H34)</f>
        <v>4762.6459143968868</v>
      </c>
      <c r="I35" s="32">
        <f>SUM(I23:I34)</f>
        <v>0</v>
      </c>
      <c r="J35" s="32">
        <f>SUM(J23:J34)</f>
        <v>0</v>
      </c>
      <c r="K35" s="32">
        <f>SUM(K23:K34)</f>
        <v>5610</v>
      </c>
    </row>
    <row r="36" spans="2:11">
      <c r="I36" s="31">
        <f>H18+I18+H35+I35</f>
        <v>8334.6303501945531</v>
      </c>
      <c r="K36" s="31">
        <f>J18+K18+J35+K35</f>
        <v>10455</v>
      </c>
    </row>
  </sheetData>
  <mergeCells count="8">
    <mergeCell ref="B21:B22"/>
    <mergeCell ref="C21:D21"/>
    <mergeCell ref="E21:F21"/>
    <mergeCell ref="B3:G3"/>
    <mergeCell ref="B4:B5"/>
    <mergeCell ref="C4:D4"/>
    <mergeCell ref="E4:F4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K36"/>
  <sheetViews>
    <sheetView topLeftCell="A10" workbookViewId="0">
      <selection activeCell="M30" sqref="M30"/>
    </sheetView>
  </sheetViews>
  <sheetFormatPr defaultRowHeight="15"/>
  <cols>
    <col min="8" max="11" width="0" hidden="1" customWidth="1"/>
  </cols>
  <sheetData>
    <row r="2" spans="2:11" ht="15.75" thickBot="1"/>
    <row r="3" spans="2:11" ht="15.75" thickBot="1">
      <c r="B3" s="44" t="s">
        <v>0</v>
      </c>
      <c r="C3" s="45"/>
      <c r="D3" s="45"/>
      <c r="E3" s="45"/>
      <c r="F3" s="45"/>
      <c r="G3" s="46"/>
    </row>
    <row r="4" spans="2:11" ht="15.75" thickBot="1">
      <c r="B4" s="51" t="s">
        <v>1</v>
      </c>
      <c r="C4" s="49" t="s">
        <v>2</v>
      </c>
      <c r="D4" s="50"/>
      <c r="E4" s="49" t="s">
        <v>3</v>
      </c>
      <c r="F4" s="50"/>
      <c r="G4" s="1"/>
    </row>
    <row r="5" spans="2:11">
      <c r="B5" s="52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11">
      <c r="B6" s="2">
        <v>0.375</v>
      </c>
      <c r="C6" s="14"/>
      <c r="D6" s="15">
        <v>6</v>
      </c>
      <c r="E6" s="15"/>
      <c r="F6" s="15">
        <v>9</v>
      </c>
      <c r="G6" s="16">
        <f>SUM(C6:F6)</f>
        <v>15</v>
      </c>
      <c r="H6" s="31">
        <f>C6*85/2.57</f>
        <v>0</v>
      </c>
      <c r="I6" s="31">
        <f>E6*85/2.57</f>
        <v>0</v>
      </c>
      <c r="J6">
        <f>D6*85</f>
        <v>510</v>
      </c>
      <c r="K6">
        <f>F6*85</f>
        <v>765</v>
      </c>
    </row>
    <row r="7" spans="2:11">
      <c r="B7" s="3">
        <v>0.41666666666666669</v>
      </c>
      <c r="C7" s="14"/>
      <c r="D7" s="15">
        <v>5</v>
      </c>
      <c r="E7" s="15"/>
      <c r="F7" s="15">
        <v>9</v>
      </c>
      <c r="G7" s="16">
        <f t="shared" ref="G7:G17" si="0">SUM(C7:F7)</f>
        <v>14</v>
      </c>
      <c r="H7" s="31">
        <f t="shared" ref="H7:H17" si="1">C7*85/2.57</f>
        <v>0</v>
      </c>
      <c r="I7" s="31">
        <f t="shared" ref="I7:I17" si="2">E7*85/2.57</f>
        <v>0</v>
      </c>
      <c r="J7">
        <f t="shared" ref="J7:J17" si="3">D7*85</f>
        <v>425</v>
      </c>
      <c r="K7">
        <f t="shared" ref="K7:K17" si="4">F7*85</f>
        <v>765</v>
      </c>
    </row>
    <row r="8" spans="2:11">
      <c r="B8" s="3">
        <v>0.45833333333333331</v>
      </c>
      <c r="C8" s="14"/>
      <c r="D8" s="15">
        <v>6</v>
      </c>
      <c r="E8" s="15"/>
      <c r="F8" s="15">
        <v>10</v>
      </c>
      <c r="G8" s="16">
        <f t="shared" si="0"/>
        <v>16</v>
      </c>
      <c r="H8" s="31">
        <f t="shared" si="1"/>
        <v>0</v>
      </c>
      <c r="I8" s="31">
        <f t="shared" si="2"/>
        <v>0</v>
      </c>
      <c r="J8">
        <f t="shared" si="3"/>
        <v>510</v>
      </c>
      <c r="K8">
        <f t="shared" si="4"/>
        <v>850</v>
      </c>
    </row>
    <row r="9" spans="2:11">
      <c r="B9" s="3">
        <v>0.5</v>
      </c>
      <c r="C9" s="14"/>
      <c r="D9" s="15">
        <v>4</v>
      </c>
      <c r="E9" s="15"/>
      <c r="F9" s="15">
        <v>9</v>
      </c>
      <c r="G9" s="16">
        <f t="shared" si="0"/>
        <v>13</v>
      </c>
      <c r="H9" s="31">
        <f t="shared" si="1"/>
        <v>0</v>
      </c>
      <c r="I9" s="31">
        <f t="shared" si="2"/>
        <v>0</v>
      </c>
      <c r="J9">
        <f t="shared" si="3"/>
        <v>340</v>
      </c>
      <c r="K9">
        <f t="shared" si="4"/>
        <v>765</v>
      </c>
    </row>
    <row r="10" spans="2:11">
      <c r="B10" s="3">
        <v>0.54166666666666696</v>
      </c>
      <c r="C10" s="18"/>
      <c r="D10" s="19"/>
      <c r="E10" s="20"/>
      <c r="F10" s="15">
        <v>9</v>
      </c>
      <c r="G10" s="16">
        <f t="shared" si="0"/>
        <v>9</v>
      </c>
      <c r="H10" s="31">
        <f t="shared" si="1"/>
        <v>0</v>
      </c>
      <c r="I10" s="31">
        <f t="shared" si="2"/>
        <v>0</v>
      </c>
      <c r="J10">
        <f t="shared" si="3"/>
        <v>0</v>
      </c>
      <c r="K10">
        <f t="shared" si="4"/>
        <v>765</v>
      </c>
    </row>
    <row r="11" spans="2:11">
      <c r="B11" s="3">
        <v>0.58333333333333304</v>
      </c>
      <c r="C11" s="14"/>
      <c r="D11" s="15">
        <v>6</v>
      </c>
      <c r="E11" s="19"/>
      <c r="F11" s="21"/>
      <c r="G11" s="16">
        <f t="shared" si="0"/>
        <v>6</v>
      </c>
      <c r="H11" s="31">
        <f t="shared" si="1"/>
        <v>0</v>
      </c>
      <c r="I11" s="31">
        <f t="shared" si="2"/>
        <v>0</v>
      </c>
      <c r="J11">
        <f t="shared" si="3"/>
        <v>510</v>
      </c>
      <c r="K11">
        <f t="shared" si="4"/>
        <v>0</v>
      </c>
    </row>
    <row r="12" spans="2:11">
      <c r="B12" s="3">
        <v>0.625</v>
      </c>
      <c r="C12" s="14"/>
      <c r="D12" s="15">
        <v>5</v>
      </c>
      <c r="E12" s="15"/>
      <c r="F12" s="15">
        <v>9</v>
      </c>
      <c r="G12" s="16">
        <f t="shared" si="0"/>
        <v>14</v>
      </c>
      <c r="H12" s="31">
        <f t="shared" si="1"/>
        <v>0</v>
      </c>
      <c r="I12" s="31">
        <f t="shared" si="2"/>
        <v>0</v>
      </c>
      <c r="J12">
        <f t="shared" si="3"/>
        <v>425</v>
      </c>
      <c r="K12">
        <f t="shared" si="4"/>
        <v>765</v>
      </c>
    </row>
    <row r="13" spans="2:11">
      <c r="B13" s="3">
        <v>0.66666666666666696</v>
      </c>
      <c r="C13" s="14"/>
      <c r="D13" s="15">
        <v>6</v>
      </c>
      <c r="E13" s="15"/>
      <c r="F13" s="15">
        <v>8</v>
      </c>
      <c r="G13" s="16">
        <f t="shared" si="0"/>
        <v>14</v>
      </c>
      <c r="H13" s="31">
        <f t="shared" si="1"/>
        <v>0</v>
      </c>
      <c r="I13" s="31">
        <f t="shared" si="2"/>
        <v>0</v>
      </c>
      <c r="J13">
        <f t="shared" si="3"/>
        <v>510</v>
      </c>
      <c r="K13">
        <f t="shared" si="4"/>
        <v>680</v>
      </c>
    </row>
    <row r="14" spans="2:11">
      <c r="B14" s="3">
        <v>0.70833333333333304</v>
      </c>
      <c r="C14" s="14"/>
      <c r="D14" s="15">
        <v>5</v>
      </c>
      <c r="E14" s="15"/>
      <c r="F14" s="15">
        <v>8</v>
      </c>
      <c r="G14" s="16">
        <f t="shared" si="0"/>
        <v>13</v>
      </c>
      <c r="H14" s="31">
        <f t="shared" si="1"/>
        <v>0</v>
      </c>
      <c r="I14" s="31">
        <f t="shared" si="2"/>
        <v>0</v>
      </c>
      <c r="J14">
        <f t="shared" si="3"/>
        <v>425</v>
      </c>
      <c r="K14">
        <f t="shared" si="4"/>
        <v>680</v>
      </c>
    </row>
    <row r="15" spans="2:11">
      <c r="B15" s="3">
        <v>0.75</v>
      </c>
      <c r="C15" s="14"/>
      <c r="D15" s="15">
        <v>5</v>
      </c>
      <c r="E15" s="15"/>
      <c r="F15" s="15">
        <v>8</v>
      </c>
      <c r="G15" s="16">
        <f t="shared" si="0"/>
        <v>13</v>
      </c>
      <c r="H15" s="31">
        <f t="shared" si="1"/>
        <v>0</v>
      </c>
      <c r="I15" s="31">
        <f t="shared" si="2"/>
        <v>0</v>
      </c>
      <c r="J15">
        <f t="shared" si="3"/>
        <v>425</v>
      </c>
      <c r="K15">
        <f t="shared" si="4"/>
        <v>680</v>
      </c>
    </row>
    <row r="16" spans="2:11">
      <c r="B16" s="3">
        <v>0.79166666666666696</v>
      </c>
      <c r="C16" s="14"/>
      <c r="D16" s="15">
        <v>4</v>
      </c>
      <c r="E16" s="15"/>
      <c r="F16" s="15">
        <v>6</v>
      </c>
      <c r="G16" s="16">
        <f t="shared" si="0"/>
        <v>10</v>
      </c>
      <c r="H16" s="31">
        <f t="shared" si="1"/>
        <v>0</v>
      </c>
      <c r="I16" s="31">
        <f t="shared" si="2"/>
        <v>0</v>
      </c>
      <c r="J16">
        <f t="shared" si="3"/>
        <v>340</v>
      </c>
      <c r="K16">
        <f t="shared" si="4"/>
        <v>510</v>
      </c>
    </row>
    <row r="17" spans="2:11">
      <c r="B17" s="3">
        <v>0.83333333333333404</v>
      </c>
      <c r="C17" s="14"/>
      <c r="D17" s="15">
        <v>2</v>
      </c>
      <c r="E17" s="15"/>
      <c r="F17" s="15">
        <v>4</v>
      </c>
      <c r="G17" s="16">
        <f t="shared" si="0"/>
        <v>6</v>
      </c>
      <c r="H17" s="31">
        <f t="shared" si="1"/>
        <v>0</v>
      </c>
      <c r="I17" s="31">
        <f t="shared" si="2"/>
        <v>0</v>
      </c>
      <c r="J17">
        <f t="shared" si="3"/>
        <v>170</v>
      </c>
      <c r="K17">
        <f t="shared" si="4"/>
        <v>340</v>
      </c>
    </row>
    <row r="18" spans="2:11" ht="15.75" thickBot="1">
      <c r="B18" s="4" t="s">
        <v>4</v>
      </c>
      <c r="C18" s="22">
        <f>SUM(C6:C17)</f>
        <v>0</v>
      </c>
      <c r="D18" s="22">
        <f>SUM(D6:D17)</f>
        <v>54</v>
      </c>
      <c r="E18" s="22">
        <f>SUM(E6:E17)</f>
        <v>0</v>
      </c>
      <c r="F18" s="22">
        <f>SUM(F6:F17)</f>
        <v>89</v>
      </c>
      <c r="G18" s="23">
        <f>SUM(C18:F18)</f>
        <v>143</v>
      </c>
      <c r="H18" s="31">
        <f>SUM(H6:H17)</f>
        <v>0</v>
      </c>
      <c r="I18" s="31">
        <f>SUM(I6:I17)</f>
        <v>0</v>
      </c>
      <c r="J18" s="31">
        <f>SUM(J6:J17)</f>
        <v>4590</v>
      </c>
      <c r="K18" s="32">
        <f>SUM(K6:K17)</f>
        <v>7565</v>
      </c>
    </row>
    <row r="19" spans="2:11" ht="15.75" thickBot="1">
      <c r="D19" s="5"/>
      <c r="E19" s="5"/>
      <c r="F19" s="5"/>
    </row>
    <row r="20" spans="2:11" ht="15.75" thickBot="1">
      <c r="B20" s="44" t="s">
        <v>5</v>
      </c>
      <c r="C20" s="45"/>
      <c r="D20" s="45"/>
      <c r="E20" s="45"/>
      <c r="F20" s="45"/>
      <c r="G20" s="46"/>
    </row>
    <row r="21" spans="2:11" ht="15.75" thickBot="1">
      <c r="B21" s="53" t="s">
        <v>1</v>
      </c>
      <c r="C21" s="47" t="s">
        <v>2</v>
      </c>
      <c r="D21" s="48"/>
      <c r="E21" s="47" t="s">
        <v>3</v>
      </c>
      <c r="F21" s="48"/>
      <c r="G21" s="1"/>
    </row>
    <row r="22" spans="2:11">
      <c r="B22" s="54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1">
      <c r="B23" s="2">
        <v>0.875</v>
      </c>
      <c r="C23" s="14"/>
      <c r="D23" s="15">
        <v>4</v>
      </c>
      <c r="E23" s="15"/>
      <c r="F23" s="15">
        <v>9</v>
      </c>
      <c r="G23" s="16">
        <f>SUM(C23:F23)</f>
        <v>13</v>
      </c>
      <c r="H23">
        <f>C23*85/2.57</f>
        <v>0</v>
      </c>
      <c r="I23">
        <f>E23*85/2.57</f>
        <v>0</v>
      </c>
      <c r="J23">
        <f>D23*85</f>
        <v>340</v>
      </c>
      <c r="K23">
        <f>F23*85</f>
        <v>765</v>
      </c>
    </row>
    <row r="24" spans="2:11">
      <c r="B24" s="3">
        <v>0.91666666666666663</v>
      </c>
      <c r="C24" s="24"/>
      <c r="D24" s="25">
        <v>4</v>
      </c>
      <c r="E24" s="25"/>
      <c r="F24" s="25">
        <v>10</v>
      </c>
      <c r="G24" s="16">
        <f t="shared" ref="G24:G34" si="5">SUM(C24:F24)</f>
        <v>14</v>
      </c>
      <c r="H24">
        <f t="shared" ref="H24:H34" si="6">C24*85/2.57</f>
        <v>0</v>
      </c>
      <c r="I24">
        <f t="shared" ref="I24:I34" si="7">E24*85/2.57</f>
        <v>0</v>
      </c>
      <c r="J24">
        <f t="shared" ref="J24:J34" si="8">D24*85</f>
        <v>340</v>
      </c>
      <c r="K24">
        <f t="shared" ref="K24:K34" si="9">F24*85</f>
        <v>850</v>
      </c>
    </row>
    <row r="25" spans="2:11">
      <c r="B25" s="7">
        <v>0.95833333333333337</v>
      </c>
      <c r="C25" s="26"/>
      <c r="D25" s="25">
        <v>4</v>
      </c>
      <c r="E25" s="25"/>
      <c r="F25" s="25">
        <v>10</v>
      </c>
      <c r="G25" s="16">
        <f t="shared" si="5"/>
        <v>14</v>
      </c>
      <c r="H25">
        <f t="shared" si="6"/>
        <v>0</v>
      </c>
      <c r="I25">
        <f t="shared" si="7"/>
        <v>0</v>
      </c>
      <c r="J25">
        <f t="shared" si="8"/>
        <v>340</v>
      </c>
      <c r="K25">
        <f t="shared" si="9"/>
        <v>850</v>
      </c>
    </row>
    <row r="26" spans="2:11">
      <c r="B26" s="3">
        <v>1</v>
      </c>
      <c r="C26" s="24"/>
      <c r="D26" s="25">
        <v>4</v>
      </c>
      <c r="E26" s="25"/>
      <c r="F26" s="25">
        <v>10</v>
      </c>
      <c r="G26" s="16">
        <f t="shared" si="5"/>
        <v>14</v>
      </c>
      <c r="H26">
        <f t="shared" si="6"/>
        <v>0</v>
      </c>
      <c r="I26">
        <f t="shared" si="7"/>
        <v>0</v>
      </c>
      <c r="J26">
        <f t="shared" si="8"/>
        <v>340</v>
      </c>
      <c r="K26">
        <f t="shared" si="9"/>
        <v>850</v>
      </c>
    </row>
    <row r="27" spans="2:11">
      <c r="B27" s="3">
        <v>4.1666666666666664E-2</v>
      </c>
      <c r="C27" s="27"/>
      <c r="D27" s="28"/>
      <c r="E27" s="29"/>
      <c r="F27" s="25">
        <v>10</v>
      </c>
      <c r="G27" s="16">
        <f t="shared" si="5"/>
        <v>10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850</v>
      </c>
    </row>
    <row r="28" spans="2:11">
      <c r="B28" s="3">
        <v>8.3333333333333329E-2</v>
      </c>
      <c r="C28" s="24"/>
      <c r="D28" s="25">
        <v>4</v>
      </c>
      <c r="E28" s="30"/>
      <c r="F28" s="28"/>
      <c r="G28" s="16">
        <f t="shared" si="5"/>
        <v>4</v>
      </c>
      <c r="H28">
        <f t="shared" si="6"/>
        <v>0</v>
      </c>
      <c r="I28">
        <f t="shared" si="7"/>
        <v>0</v>
      </c>
      <c r="J28">
        <f t="shared" si="8"/>
        <v>340</v>
      </c>
      <c r="K28">
        <f t="shared" si="9"/>
        <v>0</v>
      </c>
    </row>
    <row r="29" spans="2:11">
      <c r="B29" s="3">
        <v>0.125</v>
      </c>
      <c r="C29" s="24"/>
      <c r="D29" s="25">
        <v>5</v>
      </c>
      <c r="E29" s="25"/>
      <c r="F29" s="25">
        <v>10</v>
      </c>
      <c r="G29" s="16">
        <f t="shared" si="5"/>
        <v>15</v>
      </c>
      <c r="H29">
        <f t="shared" si="6"/>
        <v>0</v>
      </c>
      <c r="I29">
        <f t="shared" si="7"/>
        <v>0</v>
      </c>
      <c r="J29">
        <f t="shared" si="8"/>
        <v>425</v>
      </c>
      <c r="K29">
        <f t="shared" si="9"/>
        <v>850</v>
      </c>
    </row>
    <row r="30" spans="2:11">
      <c r="B30" s="3">
        <v>0.16666666666666666</v>
      </c>
      <c r="C30" s="24"/>
      <c r="D30" s="25">
        <v>5</v>
      </c>
      <c r="E30" s="25"/>
      <c r="F30" s="25">
        <v>10</v>
      </c>
      <c r="G30" s="16">
        <f t="shared" si="5"/>
        <v>15</v>
      </c>
      <c r="H30">
        <f t="shared" si="6"/>
        <v>0</v>
      </c>
      <c r="I30">
        <f t="shared" si="7"/>
        <v>0</v>
      </c>
      <c r="J30">
        <f t="shared" si="8"/>
        <v>425</v>
      </c>
      <c r="K30">
        <f t="shared" si="9"/>
        <v>850</v>
      </c>
    </row>
    <row r="31" spans="2:11">
      <c r="B31" s="3">
        <v>0.20833333333333334</v>
      </c>
      <c r="C31" s="24"/>
      <c r="D31" s="25">
        <v>5</v>
      </c>
      <c r="E31" s="25"/>
      <c r="F31" s="25">
        <v>10</v>
      </c>
      <c r="G31" s="16">
        <f t="shared" si="5"/>
        <v>15</v>
      </c>
      <c r="H31">
        <f t="shared" si="6"/>
        <v>0</v>
      </c>
      <c r="I31">
        <f t="shared" si="7"/>
        <v>0</v>
      </c>
      <c r="J31">
        <f t="shared" si="8"/>
        <v>425</v>
      </c>
      <c r="K31">
        <f t="shared" si="9"/>
        <v>850</v>
      </c>
    </row>
    <row r="32" spans="2:11">
      <c r="B32" s="3">
        <v>0.25</v>
      </c>
      <c r="C32" s="24"/>
      <c r="D32" s="25">
        <v>5</v>
      </c>
      <c r="E32" s="25"/>
      <c r="F32" s="25">
        <v>10</v>
      </c>
      <c r="G32" s="16">
        <f t="shared" si="5"/>
        <v>15</v>
      </c>
      <c r="H32">
        <f t="shared" si="6"/>
        <v>0</v>
      </c>
      <c r="I32">
        <f t="shared" si="7"/>
        <v>0</v>
      </c>
      <c r="J32">
        <f t="shared" si="8"/>
        <v>425</v>
      </c>
      <c r="K32">
        <f t="shared" si="9"/>
        <v>850</v>
      </c>
    </row>
    <row r="33" spans="2:11">
      <c r="B33" s="3">
        <v>0.29166666666666669</v>
      </c>
      <c r="C33" s="24"/>
      <c r="D33" s="25">
        <v>4</v>
      </c>
      <c r="E33" s="25"/>
      <c r="F33" s="25">
        <v>10</v>
      </c>
      <c r="G33" s="16">
        <f t="shared" si="5"/>
        <v>14</v>
      </c>
      <c r="H33">
        <f t="shared" si="6"/>
        <v>0</v>
      </c>
      <c r="I33">
        <f t="shared" si="7"/>
        <v>0</v>
      </c>
      <c r="J33">
        <f t="shared" si="8"/>
        <v>340</v>
      </c>
      <c r="K33">
        <f t="shared" si="9"/>
        <v>850</v>
      </c>
    </row>
    <row r="34" spans="2:11">
      <c r="B34" s="3">
        <v>0.33333333333333331</v>
      </c>
      <c r="C34" s="24"/>
      <c r="D34" s="25">
        <v>3</v>
      </c>
      <c r="E34" s="25"/>
      <c r="F34" s="25">
        <v>7</v>
      </c>
      <c r="G34" s="16">
        <f t="shared" si="5"/>
        <v>10</v>
      </c>
      <c r="H34">
        <f t="shared" si="6"/>
        <v>0</v>
      </c>
      <c r="I34">
        <f t="shared" si="7"/>
        <v>0</v>
      </c>
      <c r="J34">
        <f t="shared" si="8"/>
        <v>255</v>
      </c>
      <c r="K34">
        <f t="shared" si="9"/>
        <v>595</v>
      </c>
    </row>
    <row r="35" spans="2:11" ht="15.75" thickBot="1">
      <c r="B35" s="8" t="s">
        <v>4</v>
      </c>
      <c r="C35" s="22">
        <f>SUM(C23:C34)</f>
        <v>0</v>
      </c>
      <c r="D35" s="22">
        <f>SUM(D23:D34)</f>
        <v>47</v>
      </c>
      <c r="E35" s="22">
        <f>SUM(E23:E34)</f>
        <v>0</v>
      </c>
      <c r="F35" s="22">
        <f>SUM(F23:F34)</f>
        <v>106</v>
      </c>
      <c r="G35" s="23">
        <f>SUM(C35:F35)</f>
        <v>153</v>
      </c>
      <c r="H35" s="32">
        <f>SUM(H23:H34)</f>
        <v>0</v>
      </c>
      <c r="I35" s="32">
        <f>SUM(I23:I34)</f>
        <v>0</v>
      </c>
      <c r="J35" s="32">
        <f>SUM(J23:J34)</f>
        <v>3995</v>
      </c>
      <c r="K35" s="32">
        <f>SUM(K23:K34)</f>
        <v>9010</v>
      </c>
    </row>
    <row r="36" spans="2:11">
      <c r="I36" s="31">
        <f>H18+I18+H35+I35</f>
        <v>0</v>
      </c>
      <c r="K36" s="31">
        <f>J18+K18+J35+K35</f>
        <v>25160</v>
      </c>
    </row>
  </sheetData>
  <mergeCells count="8">
    <mergeCell ref="B21:B22"/>
    <mergeCell ref="C21:D21"/>
    <mergeCell ref="E21:F21"/>
    <mergeCell ref="B3:G3"/>
    <mergeCell ref="B4:B5"/>
    <mergeCell ref="C4:D4"/>
    <mergeCell ref="E4:F4"/>
    <mergeCell ref="B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2:K36"/>
  <sheetViews>
    <sheetView workbookViewId="0">
      <selection activeCell="L46" sqref="L46"/>
    </sheetView>
  </sheetViews>
  <sheetFormatPr defaultRowHeight="15"/>
  <cols>
    <col min="8" max="11" width="0" hidden="1" customWidth="1"/>
  </cols>
  <sheetData>
    <row r="2" spans="2:11" ht="15.75" thickBot="1"/>
    <row r="3" spans="2:11" ht="15.75" thickBot="1">
      <c r="B3" s="44" t="s">
        <v>0</v>
      </c>
      <c r="C3" s="45"/>
      <c r="D3" s="45"/>
      <c r="E3" s="45"/>
      <c r="F3" s="45"/>
      <c r="G3" s="46"/>
    </row>
    <row r="4" spans="2:11" ht="15.75" thickBot="1">
      <c r="B4" s="51" t="s">
        <v>1</v>
      </c>
      <c r="C4" s="49" t="s">
        <v>2</v>
      </c>
      <c r="D4" s="50"/>
      <c r="E4" s="49" t="s">
        <v>3</v>
      </c>
      <c r="F4" s="50"/>
      <c r="G4" s="1"/>
    </row>
    <row r="5" spans="2:11">
      <c r="B5" s="52"/>
      <c r="C5" s="11" t="s">
        <v>6</v>
      </c>
      <c r="D5" s="12" t="s">
        <v>7</v>
      </c>
      <c r="E5" s="12" t="s">
        <v>8</v>
      </c>
      <c r="F5" s="12" t="s">
        <v>7</v>
      </c>
      <c r="G5" s="10"/>
      <c r="H5" s="13" t="s">
        <v>9</v>
      </c>
      <c r="I5" s="13" t="s">
        <v>10</v>
      </c>
      <c r="J5" s="13" t="s">
        <v>12</v>
      </c>
      <c r="K5" s="13" t="s">
        <v>11</v>
      </c>
    </row>
    <row r="6" spans="2:11">
      <c r="B6" s="2">
        <v>0.375</v>
      </c>
      <c r="C6" s="14"/>
      <c r="D6" s="15">
        <v>5</v>
      </c>
      <c r="E6" s="15"/>
      <c r="F6" s="15">
        <v>9</v>
      </c>
      <c r="G6" s="16">
        <f>SUM(C6:F6)</f>
        <v>14</v>
      </c>
      <c r="H6" s="31">
        <f>C6*85/2.57</f>
        <v>0</v>
      </c>
      <c r="I6" s="31">
        <f>E6*85/2.57</f>
        <v>0</v>
      </c>
      <c r="J6">
        <f>D6*85</f>
        <v>425</v>
      </c>
      <c r="K6">
        <f>F6*85</f>
        <v>765</v>
      </c>
    </row>
    <row r="7" spans="2:11">
      <c r="B7" s="3">
        <v>0.41666666666666669</v>
      </c>
      <c r="C7" s="14"/>
      <c r="D7" s="15">
        <v>5</v>
      </c>
      <c r="E7" s="15"/>
      <c r="F7" s="15">
        <v>9</v>
      </c>
      <c r="G7" s="16">
        <f t="shared" ref="G7:G17" si="0">SUM(C7:F7)</f>
        <v>14</v>
      </c>
      <c r="H7" s="31">
        <f t="shared" ref="H7:H17" si="1">C7*85/2.57</f>
        <v>0</v>
      </c>
      <c r="I7" s="31">
        <f t="shared" ref="I7:I17" si="2">E7*85/2.57</f>
        <v>0</v>
      </c>
      <c r="J7">
        <f t="shared" ref="J7:J17" si="3">D7*85</f>
        <v>425</v>
      </c>
      <c r="K7">
        <f t="shared" ref="K7:K17" si="4">F7*85</f>
        <v>765</v>
      </c>
    </row>
    <row r="8" spans="2:11">
      <c r="B8" s="3">
        <v>0.45833333333333331</v>
      </c>
      <c r="C8" s="14"/>
      <c r="D8" s="15">
        <v>5</v>
      </c>
      <c r="E8" s="15"/>
      <c r="F8" s="15">
        <v>9</v>
      </c>
      <c r="G8" s="16">
        <f t="shared" si="0"/>
        <v>14</v>
      </c>
      <c r="H8" s="31">
        <f t="shared" si="1"/>
        <v>0</v>
      </c>
      <c r="I8" s="31">
        <f t="shared" si="2"/>
        <v>0</v>
      </c>
      <c r="J8">
        <f t="shared" si="3"/>
        <v>425</v>
      </c>
      <c r="K8">
        <f t="shared" si="4"/>
        <v>765</v>
      </c>
    </row>
    <row r="9" spans="2:11">
      <c r="B9" s="3">
        <v>0.5</v>
      </c>
      <c r="C9" s="14"/>
      <c r="D9" s="15">
        <v>5</v>
      </c>
      <c r="E9" s="15"/>
      <c r="F9" s="15">
        <v>9</v>
      </c>
      <c r="G9" s="16">
        <f t="shared" si="0"/>
        <v>14</v>
      </c>
      <c r="H9" s="31">
        <f t="shared" si="1"/>
        <v>0</v>
      </c>
      <c r="I9" s="31">
        <f t="shared" si="2"/>
        <v>0</v>
      </c>
      <c r="J9">
        <f t="shared" si="3"/>
        <v>425</v>
      </c>
      <c r="K9">
        <f t="shared" si="4"/>
        <v>765</v>
      </c>
    </row>
    <row r="10" spans="2:11">
      <c r="B10" s="3">
        <v>0.54166666666666696</v>
      </c>
      <c r="C10" s="18"/>
      <c r="D10" s="19"/>
      <c r="E10" s="20"/>
      <c r="F10" s="15">
        <v>9</v>
      </c>
      <c r="G10" s="16">
        <f t="shared" si="0"/>
        <v>9</v>
      </c>
      <c r="H10" s="31">
        <f t="shared" si="1"/>
        <v>0</v>
      </c>
      <c r="I10" s="31">
        <f t="shared" si="2"/>
        <v>0</v>
      </c>
      <c r="J10">
        <f t="shared" si="3"/>
        <v>0</v>
      </c>
      <c r="K10">
        <f t="shared" si="4"/>
        <v>765</v>
      </c>
    </row>
    <row r="11" spans="2:11">
      <c r="B11" s="3">
        <v>0.58333333333333304</v>
      </c>
      <c r="C11" s="14"/>
      <c r="D11" s="15">
        <v>4</v>
      </c>
      <c r="E11" s="19"/>
      <c r="F11" s="21"/>
      <c r="G11" s="16">
        <f t="shared" si="0"/>
        <v>4</v>
      </c>
      <c r="H11" s="31">
        <f t="shared" si="1"/>
        <v>0</v>
      </c>
      <c r="I11" s="31">
        <f t="shared" si="2"/>
        <v>0</v>
      </c>
      <c r="J11">
        <f t="shared" si="3"/>
        <v>340</v>
      </c>
      <c r="K11">
        <f t="shared" si="4"/>
        <v>0</v>
      </c>
    </row>
    <row r="12" spans="2:11">
      <c r="B12" s="3">
        <v>0.625</v>
      </c>
      <c r="C12" s="14"/>
      <c r="D12" s="15">
        <v>4</v>
      </c>
      <c r="E12" s="15"/>
      <c r="F12" s="15">
        <v>9</v>
      </c>
      <c r="G12" s="16">
        <f t="shared" si="0"/>
        <v>13</v>
      </c>
      <c r="H12" s="31">
        <f t="shared" si="1"/>
        <v>0</v>
      </c>
      <c r="I12" s="31">
        <f t="shared" si="2"/>
        <v>0</v>
      </c>
      <c r="J12">
        <f t="shared" si="3"/>
        <v>340</v>
      </c>
      <c r="K12">
        <f t="shared" si="4"/>
        <v>765</v>
      </c>
    </row>
    <row r="13" spans="2:11">
      <c r="B13" s="3">
        <v>0.66666666666666696</v>
      </c>
      <c r="C13" s="14"/>
      <c r="D13" s="15">
        <v>5</v>
      </c>
      <c r="E13" s="15"/>
      <c r="F13" s="15">
        <v>9</v>
      </c>
      <c r="G13" s="16">
        <f t="shared" si="0"/>
        <v>14</v>
      </c>
      <c r="H13" s="31">
        <f t="shared" si="1"/>
        <v>0</v>
      </c>
      <c r="I13" s="31">
        <f t="shared" si="2"/>
        <v>0</v>
      </c>
      <c r="J13">
        <f t="shared" si="3"/>
        <v>425</v>
      </c>
      <c r="K13">
        <f t="shared" si="4"/>
        <v>765</v>
      </c>
    </row>
    <row r="14" spans="2:11">
      <c r="B14" s="3">
        <v>0.70833333333333304</v>
      </c>
      <c r="C14" s="14"/>
      <c r="D14" s="15">
        <v>5</v>
      </c>
      <c r="E14" s="15"/>
      <c r="F14" s="15">
        <v>9</v>
      </c>
      <c r="G14" s="16">
        <f t="shared" si="0"/>
        <v>14</v>
      </c>
      <c r="H14" s="31">
        <f t="shared" si="1"/>
        <v>0</v>
      </c>
      <c r="I14" s="31">
        <f t="shared" si="2"/>
        <v>0</v>
      </c>
      <c r="J14">
        <f t="shared" si="3"/>
        <v>425</v>
      </c>
      <c r="K14">
        <f t="shared" si="4"/>
        <v>765</v>
      </c>
    </row>
    <row r="15" spans="2:11">
      <c r="B15" s="3">
        <v>0.75</v>
      </c>
      <c r="C15" s="14"/>
      <c r="D15" s="15">
        <v>5</v>
      </c>
      <c r="E15" s="15"/>
      <c r="F15" s="15">
        <v>9</v>
      </c>
      <c r="G15" s="16">
        <f t="shared" si="0"/>
        <v>14</v>
      </c>
      <c r="H15" s="31">
        <f t="shared" si="1"/>
        <v>0</v>
      </c>
      <c r="I15" s="31">
        <f t="shared" si="2"/>
        <v>0</v>
      </c>
      <c r="J15">
        <f t="shared" si="3"/>
        <v>425</v>
      </c>
      <c r="K15">
        <f t="shared" si="4"/>
        <v>765</v>
      </c>
    </row>
    <row r="16" spans="2:11">
      <c r="B16" s="3">
        <v>0.79166666666666696</v>
      </c>
      <c r="C16" s="14"/>
      <c r="D16" s="15">
        <v>4</v>
      </c>
      <c r="E16" s="15"/>
      <c r="F16" s="15">
        <v>9</v>
      </c>
      <c r="G16" s="16">
        <f t="shared" si="0"/>
        <v>13</v>
      </c>
      <c r="H16" s="31">
        <f t="shared" si="1"/>
        <v>0</v>
      </c>
      <c r="I16" s="31">
        <f t="shared" si="2"/>
        <v>0</v>
      </c>
      <c r="J16">
        <f t="shared" si="3"/>
        <v>340</v>
      </c>
      <c r="K16">
        <f t="shared" si="4"/>
        <v>765</v>
      </c>
    </row>
    <row r="17" spans="2:11">
      <c r="B17" s="3">
        <v>0.83333333333333404</v>
      </c>
      <c r="C17" s="14"/>
      <c r="D17" s="15">
        <v>3</v>
      </c>
      <c r="E17" s="15"/>
      <c r="F17" s="15">
        <v>4</v>
      </c>
      <c r="G17" s="16">
        <f t="shared" si="0"/>
        <v>7</v>
      </c>
      <c r="H17" s="31">
        <f t="shared" si="1"/>
        <v>0</v>
      </c>
      <c r="I17" s="31">
        <f t="shared" si="2"/>
        <v>0</v>
      </c>
      <c r="J17">
        <f t="shared" si="3"/>
        <v>255</v>
      </c>
      <c r="K17">
        <f t="shared" si="4"/>
        <v>340</v>
      </c>
    </row>
    <row r="18" spans="2:11" ht="15.75" thickBot="1">
      <c r="B18" s="4" t="s">
        <v>4</v>
      </c>
      <c r="C18" s="22">
        <f>SUM(C6:C17)</f>
        <v>0</v>
      </c>
      <c r="D18" s="22">
        <f>SUM(D6:D17)</f>
        <v>50</v>
      </c>
      <c r="E18" s="22">
        <f>SUM(E6:E17)</f>
        <v>0</v>
      </c>
      <c r="F18" s="22">
        <f>SUM(F6:F17)</f>
        <v>94</v>
      </c>
      <c r="G18" s="23">
        <f>SUM(C18:F18)</f>
        <v>144</v>
      </c>
      <c r="H18" s="31">
        <f>SUM(H6:H17)</f>
        <v>0</v>
      </c>
      <c r="I18" s="31">
        <f>SUM(I6:I17)</f>
        <v>0</v>
      </c>
      <c r="J18" s="31">
        <f>SUM(J6:J17)</f>
        <v>4250</v>
      </c>
      <c r="K18" s="32">
        <f>SUM(K6:K17)</f>
        <v>7990</v>
      </c>
    </row>
    <row r="19" spans="2:11" ht="15.75" thickBot="1">
      <c r="D19" s="5"/>
      <c r="E19" s="5"/>
      <c r="F19" s="5"/>
    </row>
    <row r="20" spans="2:11" ht="15.75" thickBot="1">
      <c r="B20" s="44" t="s">
        <v>5</v>
      </c>
      <c r="C20" s="45"/>
      <c r="D20" s="45"/>
      <c r="E20" s="45"/>
      <c r="F20" s="45"/>
      <c r="G20" s="46"/>
    </row>
    <row r="21" spans="2:11" ht="15.75" thickBot="1">
      <c r="B21" s="53" t="s">
        <v>1</v>
      </c>
      <c r="C21" s="47" t="s">
        <v>2</v>
      </c>
      <c r="D21" s="48"/>
      <c r="E21" s="47" t="s">
        <v>3</v>
      </c>
      <c r="F21" s="48"/>
      <c r="G21" s="1"/>
    </row>
    <row r="22" spans="2:11">
      <c r="B22" s="54"/>
      <c r="C22" s="9" t="s">
        <v>6</v>
      </c>
      <c r="D22" s="6" t="s">
        <v>7</v>
      </c>
      <c r="E22" s="6" t="s">
        <v>6</v>
      </c>
      <c r="F22" s="6" t="s">
        <v>7</v>
      </c>
      <c r="G22" s="10"/>
      <c r="H22" s="13" t="s">
        <v>9</v>
      </c>
      <c r="I22" s="13" t="s">
        <v>10</v>
      </c>
      <c r="J22" s="13" t="s">
        <v>12</v>
      </c>
      <c r="K22" s="13" t="s">
        <v>11</v>
      </c>
    </row>
    <row r="23" spans="2:11">
      <c r="B23" s="2">
        <v>0.875</v>
      </c>
      <c r="C23" s="14"/>
      <c r="D23" s="15">
        <v>8</v>
      </c>
      <c r="E23" s="15"/>
      <c r="F23" s="15">
        <v>9</v>
      </c>
      <c r="G23" s="16">
        <f>SUM(C23:F23)</f>
        <v>17</v>
      </c>
      <c r="H23">
        <f>C23*85/2.57</f>
        <v>0</v>
      </c>
      <c r="I23">
        <f>E23*85/2.57</f>
        <v>0</v>
      </c>
      <c r="J23">
        <f>D23*85</f>
        <v>680</v>
      </c>
      <c r="K23">
        <f>F23*85</f>
        <v>765</v>
      </c>
    </row>
    <row r="24" spans="2:11">
      <c r="B24" s="3">
        <v>0.91666666666666663</v>
      </c>
      <c r="C24" s="24"/>
      <c r="D24" s="25">
        <v>7</v>
      </c>
      <c r="E24" s="25"/>
      <c r="F24" s="25">
        <v>8</v>
      </c>
      <c r="G24" s="16">
        <f t="shared" ref="G24:G34" si="5">SUM(C24:F24)</f>
        <v>15</v>
      </c>
      <c r="H24">
        <f t="shared" ref="H24:H34" si="6">C24*85/2.57</f>
        <v>0</v>
      </c>
      <c r="I24">
        <f t="shared" ref="I24:I34" si="7">E24*85/2.57</f>
        <v>0</v>
      </c>
      <c r="J24">
        <f t="shared" ref="J24:J34" si="8">D24*85</f>
        <v>595</v>
      </c>
      <c r="K24">
        <f t="shared" ref="K24:K34" si="9">F24*85</f>
        <v>680</v>
      </c>
    </row>
    <row r="25" spans="2:11">
      <c r="B25" s="7">
        <v>0.95833333333333337</v>
      </c>
      <c r="C25" s="26"/>
      <c r="D25" s="25">
        <v>7</v>
      </c>
      <c r="E25" s="25"/>
      <c r="F25" s="25">
        <v>9</v>
      </c>
      <c r="G25" s="16">
        <f t="shared" si="5"/>
        <v>16</v>
      </c>
      <c r="H25">
        <f t="shared" si="6"/>
        <v>0</v>
      </c>
      <c r="I25">
        <f t="shared" si="7"/>
        <v>0</v>
      </c>
      <c r="J25">
        <f t="shared" si="8"/>
        <v>595</v>
      </c>
      <c r="K25">
        <f t="shared" si="9"/>
        <v>765</v>
      </c>
    </row>
    <row r="26" spans="2:11">
      <c r="B26" s="3">
        <v>1</v>
      </c>
      <c r="C26" s="24"/>
      <c r="D26" s="25">
        <v>5</v>
      </c>
      <c r="E26" s="25"/>
      <c r="F26" s="25">
        <v>8</v>
      </c>
      <c r="G26" s="16">
        <f t="shared" si="5"/>
        <v>13</v>
      </c>
      <c r="H26">
        <f t="shared" si="6"/>
        <v>0</v>
      </c>
      <c r="I26">
        <f t="shared" si="7"/>
        <v>0</v>
      </c>
      <c r="J26">
        <f t="shared" si="8"/>
        <v>425</v>
      </c>
      <c r="K26">
        <f t="shared" si="9"/>
        <v>680</v>
      </c>
    </row>
    <row r="27" spans="2:11">
      <c r="B27" s="3">
        <v>4.1666666666666664E-2</v>
      </c>
      <c r="C27" s="27"/>
      <c r="D27" s="28"/>
      <c r="E27" s="29"/>
      <c r="F27" s="25">
        <v>9</v>
      </c>
      <c r="G27" s="16">
        <f t="shared" si="5"/>
        <v>9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765</v>
      </c>
    </row>
    <row r="28" spans="2:11">
      <c r="B28" s="3">
        <v>8.3333333333333329E-2</v>
      </c>
      <c r="C28" s="24"/>
      <c r="D28" s="25">
        <v>7</v>
      </c>
      <c r="E28" s="30"/>
      <c r="F28" s="28"/>
      <c r="G28" s="16">
        <f t="shared" si="5"/>
        <v>7</v>
      </c>
      <c r="H28">
        <f t="shared" si="6"/>
        <v>0</v>
      </c>
      <c r="I28">
        <f t="shared" si="7"/>
        <v>0</v>
      </c>
      <c r="J28">
        <f t="shared" si="8"/>
        <v>595</v>
      </c>
      <c r="K28">
        <f t="shared" si="9"/>
        <v>0</v>
      </c>
    </row>
    <row r="29" spans="2:11">
      <c r="B29" s="3">
        <v>0.125</v>
      </c>
      <c r="C29" s="24"/>
      <c r="D29" s="25">
        <v>6</v>
      </c>
      <c r="E29" s="25"/>
      <c r="F29" s="25">
        <v>8</v>
      </c>
      <c r="G29" s="16">
        <f t="shared" si="5"/>
        <v>14</v>
      </c>
      <c r="H29">
        <f t="shared" si="6"/>
        <v>0</v>
      </c>
      <c r="I29">
        <f t="shared" si="7"/>
        <v>0</v>
      </c>
      <c r="J29">
        <f t="shared" si="8"/>
        <v>510</v>
      </c>
      <c r="K29">
        <f t="shared" si="9"/>
        <v>680</v>
      </c>
    </row>
    <row r="30" spans="2:11">
      <c r="B30" s="3">
        <v>0.16666666666666666</v>
      </c>
      <c r="C30" s="24"/>
      <c r="D30" s="25">
        <v>7</v>
      </c>
      <c r="E30" s="25"/>
      <c r="F30" s="25">
        <v>9</v>
      </c>
      <c r="G30" s="16">
        <f t="shared" si="5"/>
        <v>16</v>
      </c>
      <c r="H30">
        <f t="shared" si="6"/>
        <v>0</v>
      </c>
      <c r="I30">
        <f t="shared" si="7"/>
        <v>0</v>
      </c>
      <c r="J30">
        <f t="shared" si="8"/>
        <v>595</v>
      </c>
      <c r="K30">
        <f t="shared" si="9"/>
        <v>765</v>
      </c>
    </row>
    <row r="31" spans="2:11">
      <c r="B31" s="3">
        <v>0.20833333333333334</v>
      </c>
      <c r="C31" s="24">
        <v>1</v>
      </c>
      <c r="D31" s="25">
        <v>5</v>
      </c>
      <c r="E31" s="25"/>
      <c r="F31" s="25">
        <v>9</v>
      </c>
      <c r="G31" s="16">
        <f t="shared" si="5"/>
        <v>15</v>
      </c>
      <c r="H31">
        <f t="shared" si="6"/>
        <v>33.073929961089497</v>
      </c>
      <c r="I31">
        <f t="shared" si="7"/>
        <v>0</v>
      </c>
      <c r="J31">
        <f t="shared" si="8"/>
        <v>425</v>
      </c>
      <c r="K31">
        <f t="shared" si="9"/>
        <v>765</v>
      </c>
    </row>
    <row r="32" spans="2:11">
      <c r="B32" s="3">
        <v>0.25</v>
      </c>
      <c r="C32" s="24">
        <v>7</v>
      </c>
      <c r="D32" s="25"/>
      <c r="E32" s="25"/>
      <c r="F32" s="25">
        <v>9</v>
      </c>
      <c r="G32" s="16">
        <f t="shared" si="5"/>
        <v>16</v>
      </c>
      <c r="H32">
        <f t="shared" si="6"/>
        <v>231.51750972762648</v>
      </c>
      <c r="I32">
        <f t="shared" si="7"/>
        <v>0</v>
      </c>
      <c r="J32">
        <f t="shared" si="8"/>
        <v>0</v>
      </c>
      <c r="K32">
        <f t="shared" si="9"/>
        <v>765</v>
      </c>
    </row>
    <row r="33" spans="2:11">
      <c r="B33" s="3">
        <v>0.29166666666666669</v>
      </c>
      <c r="C33" s="24">
        <v>7</v>
      </c>
      <c r="D33" s="25"/>
      <c r="E33" s="25"/>
      <c r="F33" s="25">
        <v>9</v>
      </c>
      <c r="G33" s="16">
        <f t="shared" si="5"/>
        <v>16</v>
      </c>
      <c r="H33">
        <f t="shared" si="6"/>
        <v>231.51750972762648</v>
      </c>
      <c r="I33">
        <f t="shared" si="7"/>
        <v>0</v>
      </c>
      <c r="J33">
        <f t="shared" si="8"/>
        <v>0</v>
      </c>
      <c r="K33">
        <f t="shared" si="9"/>
        <v>765</v>
      </c>
    </row>
    <row r="34" spans="2:11">
      <c r="B34" s="3">
        <v>0.33333333333333331</v>
      </c>
      <c r="C34" s="24">
        <v>5</v>
      </c>
      <c r="D34" s="25"/>
      <c r="E34" s="25"/>
      <c r="F34" s="25">
        <v>5</v>
      </c>
      <c r="G34" s="16">
        <f t="shared" si="5"/>
        <v>10</v>
      </c>
      <c r="H34">
        <f t="shared" si="6"/>
        <v>165.36964980544749</v>
      </c>
      <c r="I34">
        <f t="shared" si="7"/>
        <v>0</v>
      </c>
      <c r="J34">
        <f t="shared" si="8"/>
        <v>0</v>
      </c>
      <c r="K34">
        <f t="shared" si="9"/>
        <v>425</v>
      </c>
    </row>
    <row r="35" spans="2:11" ht="15.75" thickBot="1">
      <c r="B35" s="8" t="s">
        <v>4</v>
      </c>
      <c r="C35" s="22">
        <f>SUM(C23:C34)</f>
        <v>20</v>
      </c>
      <c r="D35" s="22">
        <f>SUM(D23:D34)</f>
        <v>52</v>
      </c>
      <c r="E35" s="22">
        <f>SUM(E23:E34)</f>
        <v>0</v>
      </c>
      <c r="F35" s="22">
        <f>SUM(F23:F34)</f>
        <v>92</v>
      </c>
      <c r="G35" s="23">
        <f>SUM(C35:F35)</f>
        <v>164</v>
      </c>
      <c r="H35" s="32">
        <f>SUM(H23:H34)</f>
        <v>661.47859922178998</v>
      </c>
      <c r="I35" s="32">
        <f>SUM(I23:I34)</f>
        <v>0</v>
      </c>
      <c r="J35" s="32">
        <f>SUM(J23:J34)</f>
        <v>4420</v>
      </c>
      <c r="K35" s="32">
        <f>SUM(K23:K34)</f>
        <v>7820</v>
      </c>
    </row>
    <row r="36" spans="2:11">
      <c r="I36" s="31">
        <f>H18+I18+H35+I35</f>
        <v>661.47859922178998</v>
      </c>
      <c r="K36" s="31">
        <f>J18+K18+J35+K35</f>
        <v>24480</v>
      </c>
    </row>
  </sheetData>
  <mergeCells count="8">
    <mergeCell ref="B21:B22"/>
    <mergeCell ref="C21:D21"/>
    <mergeCell ref="E21:F21"/>
    <mergeCell ref="B3:G3"/>
    <mergeCell ref="B4:B5"/>
    <mergeCell ref="C4:D4"/>
    <mergeCell ref="E4:F4"/>
    <mergeCell ref="B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</vt:lpstr>
      <vt:lpstr>01.01</vt:lpstr>
      <vt:lpstr>02.01</vt:lpstr>
      <vt:lpstr>03.01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Сергиенко Владимир Викторович</dc:creator>
  <cp:lastModifiedBy>Michael Bliznuk</cp:lastModifiedBy>
  <cp:lastPrinted>2020-01-12T00:42:13Z</cp:lastPrinted>
  <dcterms:created xsi:type="dcterms:W3CDTF">2020-01-09T05:01:38Z</dcterms:created>
  <dcterms:modified xsi:type="dcterms:W3CDTF">2020-01-12T09:28:03Z</dcterms:modified>
</cp:coreProperties>
</file>