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2280" windowWidth="16200" windowHeight="7500"/>
  </bookViews>
  <sheets>
    <sheet name="Декабрь" sheetId="1" r:id="rId1"/>
    <sheet name="Марина" sheetId="2" r:id="rId2"/>
    <sheet name="Полина" sheetId="3" r:id="rId3"/>
    <sheet name="Алексей" sheetId="4" r:id="rId4"/>
  </sheets>
  <definedNames>
    <definedName name="_xlnm._FilterDatabase" localSheetId="3" hidden="1">Алексей!$A$1:$Y$20</definedName>
    <definedName name="_xlnm._FilterDatabase" localSheetId="0" hidden="1">Декабрь!$A$1:$Y$52</definedName>
    <definedName name="_xlnm._FilterDatabase" localSheetId="1" hidden="1">Марина!$A$1:$Y$14</definedName>
    <definedName name="_xlnm._FilterDatabase" localSheetId="2" hidden="1">Полина!$A$1:$Y$20</definedName>
  </definedNames>
  <calcPr calcId="145621"/>
</workbook>
</file>

<file path=xl/calcChain.xml><?xml version="1.0" encoding="utf-8"?>
<calcChain xmlns="http://schemas.openxmlformats.org/spreadsheetml/2006/main">
  <c r="V20" i="4" l="1"/>
  <c r="S20" i="4"/>
  <c r="Q20" i="4"/>
  <c r="R20" i="4" s="1"/>
  <c r="R19" i="4"/>
  <c r="Q19" i="4"/>
  <c r="X19" i="4" s="1"/>
  <c r="W19" i="4" s="1"/>
  <c r="R18" i="4"/>
  <c r="O18" i="4"/>
  <c r="Q18" i="4" s="1"/>
  <c r="X18" i="4" s="1"/>
  <c r="V17" i="4"/>
  <c r="S17" i="4"/>
  <c r="Q17" i="4"/>
  <c r="R17" i="4" s="1"/>
  <c r="S16" i="4"/>
  <c r="R16" i="4"/>
  <c r="Q16" i="4"/>
  <c r="V15" i="4"/>
  <c r="S15" i="4"/>
  <c r="Q15" i="4"/>
  <c r="R15" i="4" s="1"/>
  <c r="V14" i="4"/>
  <c r="O14" i="4"/>
  <c r="Q14" i="4" s="1"/>
  <c r="R14" i="4" s="1"/>
  <c r="V13" i="4"/>
  <c r="S13" i="4"/>
  <c r="Q13" i="4"/>
  <c r="R13" i="4" s="1"/>
  <c r="V12" i="4"/>
  <c r="S12" i="4"/>
  <c r="Q12" i="4"/>
  <c r="R12" i="4" s="1"/>
  <c r="S11" i="4"/>
  <c r="R11" i="4"/>
  <c r="Q11" i="4"/>
  <c r="R10" i="4"/>
  <c r="O10" i="4"/>
  <c r="Q10" i="4" s="1"/>
  <c r="X10" i="4" s="1"/>
  <c r="V9" i="4"/>
  <c r="O9" i="4"/>
  <c r="S9" i="4" s="1"/>
  <c r="V8" i="4"/>
  <c r="O8" i="4"/>
  <c r="Q8" i="4" s="1"/>
  <c r="R8" i="4" s="1"/>
  <c r="V7" i="4"/>
  <c r="O7" i="4"/>
  <c r="S7" i="4" s="1"/>
  <c r="V6" i="4"/>
  <c r="O6" i="4"/>
  <c r="S6" i="4" s="1"/>
  <c r="R5" i="4"/>
  <c r="Q5" i="4"/>
  <c r="X5" i="4" s="1"/>
  <c r="W5" i="4" s="1"/>
  <c r="V4" i="4"/>
  <c r="O4" i="4"/>
  <c r="Q4" i="4" s="1"/>
  <c r="R4" i="4" s="1"/>
  <c r="V3" i="4"/>
  <c r="O3" i="4"/>
  <c r="S3" i="4" s="1"/>
  <c r="V2" i="4"/>
  <c r="O2" i="4"/>
  <c r="S2" i="4" s="1"/>
  <c r="W20" i="3"/>
  <c r="R20" i="3"/>
  <c r="O20" i="3"/>
  <c r="Q20" i="3" s="1"/>
  <c r="W19" i="3"/>
  <c r="R19" i="3"/>
  <c r="Q19" i="3"/>
  <c r="W18" i="3"/>
  <c r="R18" i="3"/>
  <c r="O18" i="3"/>
  <c r="Q18" i="3" s="1"/>
  <c r="R17" i="3"/>
  <c r="Q17" i="3"/>
  <c r="V16" i="3"/>
  <c r="O16" i="3"/>
  <c r="Q16" i="3" s="1"/>
  <c r="R16" i="3" s="1"/>
  <c r="O15" i="3"/>
  <c r="Q15" i="3" s="1"/>
  <c r="R15" i="3" s="1"/>
  <c r="V14" i="3"/>
  <c r="S14" i="3"/>
  <c r="Q14" i="3"/>
  <c r="R14" i="3" s="1"/>
  <c r="V13" i="3"/>
  <c r="O13" i="3"/>
  <c r="S13" i="3" s="1"/>
  <c r="V12" i="3"/>
  <c r="O12" i="3"/>
  <c r="S12" i="3" s="1"/>
  <c r="V11" i="3"/>
  <c r="O11" i="3"/>
  <c r="S11" i="3" s="1"/>
  <c r="V10" i="3"/>
  <c r="O10" i="3"/>
  <c r="Q10" i="3" s="1"/>
  <c r="R10" i="3" s="1"/>
  <c r="V9" i="3"/>
  <c r="O9" i="3"/>
  <c r="S9" i="3" s="1"/>
  <c r="V8" i="3"/>
  <c r="O8" i="3"/>
  <c r="S8" i="3" s="1"/>
  <c r="V7" i="3"/>
  <c r="S7" i="3"/>
  <c r="Q7" i="3"/>
  <c r="R7" i="3" s="1"/>
  <c r="V6" i="3"/>
  <c r="S6" i="3"/>
  <c r="Q6" i="3"/>
  <c r="R6" i="3" s="1"/>
  <c r="V5" i="3"/>
  <c r="S5" i="3"/>
  <c r="Q5" i="3"/>
  <c r="R5" i="3" s="1"/>
  <c r="V4" i="3"/>
  <c r="S4" i="3"/>
  <c r="Q4" i="3"/>
  <c r="R4" i="3" s="1"/>
  <c r="V3" i="3"/>
  <c r="S3" i="3"/>
  <c r="Q3" i="3"/>
  <c r="R3" i="3" s="1"/>
  <c r="V2" i="3"/>
  <c r="S2" i="3"/>
  <c r="Q2" i="3"/>
  <c r="R2" i="3" s="1"/>
  <c r="V14" i="2"/>
  <c r="S14" i="2"/>
  <c r="Q14" i="2"/>
  <c r="R14" i="2" s="1"/>
  <c r="R13" i="2"/>
  <c r="V12" i="2"/>
  <c r="S12" i="2"/>
  <c r="Q12" i="2"/>
  <c r="R12" i="2" s="1"/>
  <c r="S11" i="2"/>
  <c r="R11" i="2"/>
  <c r="S10" i="2"/>
  <c r="R10" i="2"/>
  <c r="Q10" i="2"/>
  <c r="R9" i="2"/>
  <c r="O9" i="2"/>
  <c r="Q9" i="2" s="1"/>
  <c r="S8" i="2"/>
  <c r="Q8" i="2"/>
  <c r="R8" i="2" s="1"/>
  <c r="R7" i="2"/>
  <c r="O7" i="2"/>
  <c r="Q7" i="2" s="1"/>
  <c r="X7" i="2" s="1"/>
  <c r="W7" i="2" s="1"/>
  <c r="R6" i="2"/>
  <c r="O6" i="2"/>
  <c r="Q6" i="2" s="1"/>
  <c r="X6" i="2" s="1"/>
  <c r="W6" i="2" s="1"/>
  <c r="R5" i="2"/>
  <c r="O5" i="2"/>
  <c r="Q5" i="2" s="1"/>
  <c r="X5" i="2" s="1"/>
  <c r="W5" i="2" s="1"/>
  <c r="S4" i="2"/>
  <c r="R4" i="2"/>
  <c r="Q4" i="2"/>
  <c r="R3" i="2"/>
  <c r="O3" i="2"/>
  <c r="S3" i="2" s="1"/>
  <c r="R2" i="2"/>
  <c r="Q2" i="2"/>
  <c r="X2" i="2" s="1"/>
  <c r="W2" i="2" s="1"/>
  <c r="Q8" i="3" l="1"/>
  <c r="R8" i="3" s="1"/>
  <c r="Q11" i="3"/>
  <c r="R11" i="3" s="1"/>
  <c r="S10" i="4"/>
  <c r="W10" i="4" s="1"/>
  <c r="Q3" i="4"/>
  <c r="R3" i="4" s="1"/>
  <c r="S8" i="4"/>
  <c r="Q6" i="4"/>
  <c r="R6" i="4" s="1"/>
  <c r="S10" i="3"/>
  <c r="Q12" i="3"/>
  <c r="R12" i="3" s="1"/>
  <c r="S15" i="3"/>
  <c r="S9" i="2"/>
  <c r="Q2" i="4"/>
  <c r="R2" i="4" s="1"/>
  <c r="S4" i="4"/>
  <c r="Q7" i="4"/>
  <c r="R7" i="4" s="1"/>
  <c r="Q9" i="4"/>
  <c r="R9" i="4" s="1"/>
  <c r="S14" i="4"/>
  <c r="S18" i="4"/>
  <c r="W18" i="4" s="1"/>
  <c r="Q9" i="3"/>
  <c r="R9" i="3" s="1"/>
  <c r="Q13" i="3"/>
  <c r="R13" i="3" s="1"/>
  <c r="Q3" i="2"/>
  <c r="X3" i="2" s="1"/>
  <c r="W3" i="2" s="1"/>
  <c r="W41" i="1" l="1"/>
  <c r="W42" i="1"/>
  <c r="W43" i="1"/>
  <c r="S35" i="1" l="1"/>
  <c r="V52" i="1" l="1"/>
  <c r="S52" i="1"/>
  <c r="Q52" i="1"/>
  <c r="R52" i="1" s="1"/>
  <c r="R51" i="1"/>
  <c r="V50" i="1"/>
  <c r="S50" i="1"/>
  <c r="Q50" i="1"/>
  <c r="R50" i="1" s="1"/>
  <c r="S49" i="1"/>
  <c r="R49" i="1"/>
  <c r="S48" i="1"/>
  <c r="R48" i="1"/>
  <c r="Q48" i="1"/>
  <c r="V47" i="1"/>
  <c r="S47" i="1"/>
  <c r="R46" i="1"/>
  <c r="Q46" i="1"/>
  <c r="X46" i="1" s="1"/>
  <c r="W46" i="1" s="1"/>
  <c r="R45" i="1"/>
  <c r="O45" i="1"/>
  <c r="Q45" i="1" s="1"/>
  <c r="S44" i="1"/>
  <c r="Q44" i="1"/>
  <c r="R44" i="1" s="1"/>
  <c r="R43" i="1"/>
  <c r="O43" i="1"/>
  <c r="R42" i="1"/>
  <c r="Q42" i="1"/>
  <c r="R41" i="1"/>
  <c r="O41" i="1"/>
  <c r="Q41" i="1" s="1"/>
  <c r="R40" i="1"/>
  <c r="Q40" i="1"/>
  <c r="V39" i="1"/>
  <c r="O39" i="1"/>
  <c r="Q39" i="1" s="1"/>
  <c r="R39" i="1" s="1"/>
  <c r="R38" i="1"/>
  <c r="O38" i="1"/>
  <c r="R37" i="1"/>
  <c r="O37" i="1"/>
  <c r="O36" i="1"/>
  <c r="Q36" i="1" s="1"/>
  <c r="R36" i="1" s="1"/>
  <c r="V35" i="1"/>
  <c r="Q35" i="1"/>
  <c r="R35" i="1" s="1"/>
  <c r="V34" i="1"/>
  <c r="O34" i="1"/>
  <c r="Q34" i="1" s="1"/>
  <c r="R34" i="1" s="1"/>
  <c r="V33" i="1"/>
  <c r="O33" i="1"/>
  <c r="Q33" i="1" s="1"/>
  <c r="R33" i="1" s="1"/>
  <c r="V32" i="1"/>
  <c r="O32" i="1"/>
  <c r="S32" i="1" s="1"/>
  <c r="V31" i="1"/>
  <c r="O31" i="1"/>
  <c r="Q31" i="1" s="1"/>
  <c r="R31" i="1" s="1"/>
  <c r="V30" i="1"/>
  <c r="O30" i="1"/>
  <c r="Q30" i="1" s="1"/>
  <c r="R30" i="1" s="1"/>
  <c r="V29" i="1"/>
  <c r="O29" i="1"/>
  <c r="S29" i="1" s="1"/>
  <c r="V28" i="1"/>
  <c r="S28" i="1"/>
  <c r="Q28" i="1"/>
  <c r="R28" i="1" s="1"/>
  <c r="V27" i="1"/>
  <c r="S27" i="1"/>
  <c r="Q27" i="1"/>
  <c r="R27" i="1" s="1"/>
  <c r="V26" i="1"/>
  <c r="S26" i="1"/>
  <c r="Q26" i="1"/>
  <c r="R26" i="1" s="1"/>
  <c r="V25" i="1"/>
  <c r="S25" i="1"/>
  <c r="Q25" i="1"/>
  <c r="R25" i="1" s="1"/>
  <c r="R24" i="1"/>
  <c r="O24" i="1"/>
  <c r="Q24" i="1" s="1"/>
  <c r="X24" i="1" s="1"/>
  <c r="R23" i="1"/>
  <c r="O23" i="1"/>
  <c r="V22" i="1"/>
  <c r="Q22" i="1"/>
  <c r="R22" i="1" s="1"/>
  <c r="R21" i="1"/>
  <c r="Q21" i="1"/>
  <c r="V20" i="1"/>
  <c r="S20" i="1"/>
  <c r="Q20" i="1"/>
  <c r="R20" i="1" s="1"/>
  <c r="S19" i="1"/>
  <c r="R19" i="1"/>
  <c r="Q19" i="1"/>
  <c r="V18" i="1"/>
  <c r="O18" i="1"/>
  <c r="Q18" i="1" s="1"/>
  <c r="R18" i="1" s="1"/>
  <c r="V17" i="1"/>
  <c r="S17" i="1"/>
  <c r="Q17" i="1"/>
  <c r="R17" i="1" s="1"/>
  <c r="V16" i="1"/>
  <c r="S16" i="1"/>
  <c r="Q16" i="1"/>
  <c r="R16" i="1" s="1"/>
  <c r="R15" i="1"/>
  <c r="S15" i="1"/>
  <c r="R14" i="1"/>
  <c r="O14" i="1"/>
  <c r="Q14" i="1" s="1"/>
  <c r="X14" i="1" s="1"/>
  <c r="V13" i="1"/>
  <c r="O13" i="1"/>
  <c r="Q13" i="1" s="1"/>
  <c r="R13" i="1" s="1"/>
  <c r="R12" i="1"/>
  <c r="O12" i="1"/>
  <c r="Q12" i="1" s="1"/>
  <c r="X12" i="1" s="1"/>
  <c r="V11" i="1"/>
  <c r="O11" i="1"/>
  <c r="S11" i="1" s="1"/>
  <c r="V10" i="1"/>
  <c r="O10" i="1"/>
  <c r="Q10" i="1" s="1"/>
  <c r="R10" i="1" s="1"/>
  <c r="V9" i="1"/>
  <c r="O9" i="1"/>
  <c r="Q9" i="1" s="1"/>
  <c r="R9" i="1" s="1"/>
  <c r="V8" i="1"/>
  <c r="S8" i="1"/>
  <c r="Q8" i="1"/>
  <c r="R8" i="1" s="1"/>
  <c r="V7" i="1"/>
  <c r="S7" i="1"/>
  <c r="Q7" i="1"/>
  <c r="R7" i="1" s="1"/>
  <c r="R6" i="1"/>
  <c r="Q6" i="1"/>
  <c r="X6" i="1" s="1"/>
  <c r="W6" i="1" s="1"/>
  <c r="R5" i="1"/>
  <c r="Q5" i="1"/>
  <c r="X5" i="1" s="1"/>
  <c r="W5" i="1" s="1"/>
  <c r="V4" i="1"/>
  <c r="O4" i="1"/>
  <c r="S4" i="1" s="1"/>
  <c r="V3" i="1"/>
  <c r="O3" i="1"/>
  <c r="S3" i="1" s="1"/>
  <c r="V2" i="1"/>
  <c r="O2" i="1"/>
  <c r="Q2" i="1" s="1"/>
  <c r="R2" i="1" s="1"/>
  <c r="S24" i="1" l="1"/>
  <c r="W24" i="1" s="1"/>
  <c r="S18" i="1"/>
  <c r="S33" i="1"/>
  <c r="Q23" i="1"/>
  <c r="X23" i="1" s="1"/>
  <c r="W23" i="1" s="1"/>
  <c r="Q29" i="1"/>
  <c r="R29" i="1" s="1"/>
  <c r="S45" i="1"/>
  <c r="S12" i="1"/>
  <c r="W12" i="1" s="1"/>
  <c r="Q38" i="1"/>
  <c r="X38" i="1" s="1"/>
  <c r="W38" i="1" s="1"/>
  <c r="Q47" i="1"/>
  <c r="R47" i="1" s="1"/>
  <c r="S21" i="1"/>
  <c r="Q3" i="1"/>
  <c r="R3" i="1" s="1"/>
  <c r="S10" i="1"/>
  <c r="S31" i="1"/>
  <c r="S36" i="1"/>
  <c r="S14" i="1"/>
  <c r="W14" i="1" s="1"/>
  <c r="S2" i="1"/>
  <c r="Q4" i="1"/>
  <c r="R4" i="1" s="1"/>
  <c r="S9" i="1"/>
  <c r="Q11" i="1"/>
  <c r="R11" i="1" s="1"/>
  <c r="S13" i="1"/>
  <c r="Q15" i="1"/>
  <c r="S22" i="1"/>
  <c r="S30" i="1"/>
  <c r="Q32" i="1"/>
  <c r="R32" i="1" s="1"/>
  <c r="S34" i="1"/>
  <c r="Q37" i="1"/>
  <c r="X37" i="1" s="1"/>
  <c r="W37" i="1" s="1"/>
  <c r="Q43" i="1"/>
</calcChain>
</file>

<file path=xl/sharedStrings.xml><?xml version="1.0" encoding="utf-8"?>
<sst xmlns="http://schemas.openxmlformats.org/spreadsheetml/2006/main" count="770" uniqueCount="102">
  <si>
    <t>Дата</t>
  </si>
  <si>
    <t>Диспетчер</t>
  </si>
  <si>
    <t>Заказчик</t>
  </si>
  <si>
    <t>Телефон</t>
  </si>
  <si>
    <t>Техника</t>
  </si>
  <si>
    <t>№ а/м</t>
  </si>
  <si>
    <t>Исполнитель</t>
  </si>
  <si>
    <t>Адрес</t>
  </si>
  <si>
    <t>Оплата</t>
  </si>
  <si>
    <t>Км</t>
  </si>
  <si>
    <t>Факт</t>
  </si>
  <si>
    <t>№ счета</t>
  </si>
  <si>
    <t>% дисп</t>
  </si>
  <si>
    <t>Статус</t>
  </si>
  <si>
    <t>Ст.тех</t>
  </si>
  <si>
    <t>н</t>
  </si>
  <si>
    <t>№ п/п</t>
  </si>
  <si>
    <t>Саша Скай</t>
  </si>
  <si>
    <t>ЗП Водителей</t>
  </si>
  <si>
    <t>Дмитрий</t>
  </si>
  <si>
    <t>КОНЕЦ</t>
  </si>
  <si>
    <t>НАЧАЛО</t>
  </si>
  <si>
    <t>Часы</t>
  </si>
  <si>
    <t>Котельники</t>
  </si>
  <si>
    <t>685</t>
  </si>
  <si>
    <t>146</t>
  </si>
  <si>
    <t>238</t>
  </si>
  <si>
    <t>223</t>
  </si>
  <si>
    <t>Градус</t>
  </si>
  <si>
    <t>420</t>
  </si>
  <si>
    <t>054</t>
  </si>
  <si>
    <t>781</t>
  </si>
  <si>
    <t>оплачено</t>
  </si>
  <si>
    <t>ст.т</t>
  </si>
  <si>
    <t>бн</t>
  </si>
  <si>
    <t>Сумма заявки отдали</t>
  </si>
  <si>
    <t>Сумма заявки взяли</t>
  </si>
  <si>
    <t>Оплата по Ст.т.</t>
  </si>
  <si>
    <t>176</t>
  </si>
  <si>
    <t>Щелковский а/в</t>
  </si>
  <si>
    <t>бд</t>
  </si>
  <si>
    <t>Алексей/Саша Скай</t>
  </si>
  <si>
    <t>Москоукран</t>
  </si>
  <si>
    <t>17б</t>
  </si>
  <si>
    <t>Белая дача</t>
  </si>
  <si>
    <t>Королев</t>
  </si>
  <si>
    <t>Оплата по БУХ.</t>
  </si>
  <si>
    <t>45в</t>
  </si>
  <si>
    <t>35в</t>
  </si>
  <si>
    <t>Домодедово</t>
  </si>
  <si>
    <t>Клин</t>
  </si>
  <si>
    <t>Подольск</t>
  </si>
  <si>
    <t>Кировоградская</t>
  </si>
  <si>
    <t>Садовод</t>
  </si>
  <si>
    <t>283</t>
  </si>
  <si>
    <t>Франко</t>
  </si>
  <si>
    <t>араик</t>
  </si>
  <si>
    <t>Кавказский б-р</t>
  </si>
  <si>
    <t>Мамокин</t>
  </si>
  <si>
    <t>старатели</t>
  </si>
  <si>
    <t>692</t>
  </si>
  <si>
    <t>Одинцово</t>
  </si>
  <si>
    <t>Будин</t>
  </si>
  <si>
    <t>Раков</t>
  </si>
  <si>
    <t>Николаев</t>
  </si>
  <si>
    <t>Пономаренко</t>
  </si>
  <si>
    <t>михаил 45</t>
  </si>
  <si>
    <t>Карсаев</t>
  </si>
  <si>
    <t>Долгопрудный</t>
  </si>
  <si>
    <t>10/7</t>
  </si>
  <si>
    <t>Высота</t>
  </si>
  <si>
    <t>Ленинский пр-т</t>
  </si>
  <si>
    <t>Водопьянов</t>
  </si>
  <si>
    <t>прик</t>
  </si>
  <si>
    <t>726</t>
  </si>
  <si>
    <t>Кириллов</t>
  </si>
  <si>
    <t>Мурзаков</t>
  </si>
  <si>
    <t>аршак</t>
  </si>
  <si>
    <t>сурен</t>
  </si>
  <si>
    <t>Батуми</t>
  </si>
  <si>
    <t>Алексей прик.</t>
  </si>
  <si>
    <t>Шмелев</t>
  </si>
  <si>
    <t>михаил</t>
  </si>
  <si>
    <t>Рузский р-н</t>
  </si>
  <si>
    <t>согл</t>
  </si>
  <si>
    <t>гаи</t>
  </si>
  <si>
    <t>Хавская</t>
  </si>
  <si>
    <t>Быковское ш</t>
  </si>
  <si>
    <t>Гурьев</t>
  </si>
  <si>
    <t>Кутузовский пр</t>
  </si>
  <si>
    <t>Пречистинская наб.</t>
  </si>
  <si>
    <t>пр-т Мира 76</t>
  </si>
  <si>
    <t>Боря</t>
  </si>
  <si>
    <t>Марина</t>
  </si>
  <si>
    <t>Лобненская 4а</t>
  </si>
  <si>
    <t>Перово Владимирская</t>
  </si>
  <si>
    <t>Сергиев Посад</t>
  </si>
  <si>
    <t>ГАИ</t>
  </si>
  <si>
    <t>Пример</t>
  </si>
  <si>
    <t xml:space="preserve">Менеджер </t>
  </si>
  <si>
    <t>Алексей</t>
  </si>
  <si>
    <t xml:space="preserve">Полина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</si>
</sst>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16" fontId="0" fillId="3" borderId="7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49" fontId="0" fillId="13" borderId="1" xfId="0" applyNumberForma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18" borderId="1" xfId="0" applyFill="1" applyBorder="1" applyAlignment="1">
      <alignment horizontal="center"/>
    </xf>
    <xf numFmtId="0" fontId="0" fillId="3" borderId="0" xfId="0" applyFill="1"/>
    <xf numFmtId="0" fontId="0" fillId="19" borderId="1" xfId="0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0" fillId="21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22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23" borderId="1" xfId="0" applyFill="1" applyBorder="1" applyAlignment="1">
      <alignment horizontal="center"/>
    </xf>
    <xf numFmtId="49" fontId="0" fillId="14" borderId="1" xfId="0" applyNumberFormat="1" applyFill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49" fontId="0" fillId="0" borderId="0" xfId="0" applyNumberFormat="1"/>
    <xf numFmtId="0" fontId="0" fillId="14" borderId="1" xfId="0" applyNumberFormat="1" applyFill="1" applyBorder="1" applyAlignment="1">
      <alignment horizontal="center"/>
    </xf>
    <xf numFmtId="1" fontId="1" fillId="0" borderId="8" xfId="0" applyNumberFormat="1" applyFont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/>
    </xf>
    <xf numFmtId="1" fontId="0" fillId="0" borderId="0" xfId="0" applyNumberFormat="1"/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34"/>
  <sheetViews>
    <sheetView tabSelected="1" zoomScaleNormal="100" workbookViewId="0">
      <selection activeCell="C3" sqref="C3"/>
    </sheetView>
  </sheetViews>
  <sheetFormatPr defaultRowHeight="15" x14ac:dyDescent="0.25"/>
  <cols>
    <col min="1" max="1" width="7.42578125" style="40" customWidth="1"/>
    <col min="2" max="2" width="9.42578125" customWidth="1"/>
    <col min="3" max="3" width="19.28515625" customWidth="1"/>
    <col min="4" max="4" width="25.42578125" customWidth="1"/>
    <col min="5" max="5" width="16.7109375" customWidth="1"/>
    <col min="6" max="6" width="9" style="36" customWidth="1"/>
    <col min="7" max="7" width="10" customWidth="1"/>
    <col min="8" max="8" width="16.42578125" customWidth="1"/>
    <col min="9" max="9" width="9.28515625" customWidth="1"/>
    <col min="10" max="10" width="12.28515625" customWidth="1"/>
    <col min="11" max="11" width="34.7109375" customWidth="1"/>
    <col min="12" max="12" width="12.28515625" customWidth="1"/>
    <col min="13" max="13" width="10.42578125" customWidth="1"/>
    <col min="14" max="14" width="9.7109375" customWidth="1"/>
    <col min="15" max="15" width="10" customWidth="1"/>
    <col min="16" max="16" width="7.42578125" customWidth="1"/>
    <col min="17" max="17" width="10.140625" customWidth="1"/>
    <col min="18" max="18" width="16.85546875" customWidth="1"/>
    <col min="19" max="19" width="11.7109375" customWidth="1"/>
    <col min="22" max="22" width="10.5703125" customWidth="1"/>
    <col min="23" max="23" width="11.5703125" customWidth="1"/>
    <col min="24" max="24" width="13.140625" customWidth="1"/>
    <col min="25" max="25" width="16.140625" style="44" customWidth="1"/>
  </cols>
  <sheetData>
    <row r="1" spans="1:25" ht="47.25" x14ac:dyDescent="0.25">
      <c r="A1" s="38" t="s">
        <v>16</v>
      </c>
      <c r="B1" s="17" t="s">
        <v>0</v>
      </c>
      <c r="C1" s="18" t="s">
        <v>1</v>
      </c>
      <c r="D1" s="18" t="s">
        <v>2</v>
      </c>
      <c r="E1" s="18" t="s">
        <v>3</v>
      </c>
      <c r="F1" s="35" t="s">
        <v>4</v>
      </c>
      <c r="G1" s="18" t="s">
        <v>5</v>
      </c>
      <c r="H1" s="18" t="s">
        <v>6</v>
      </c>
      <c r="I1" s="16" t="s">
        <v>36</v>
      </c>
      <c r="J1" s="16" t="s">
        <v>35</v>
      </c>
      <c r="K1" s="18" t="s">
        <v>7</v>
      </c>
      <c r="L1" s="18" t="s">
        <v>8</v>
      </c>
      <c r="M1" s="19" t="s">
        <v>21</v>
      </c>
      <c r="N1" s="20" t="s">
        <v>20</v>
      </c>
      <c r="O1" s="21" t="s">
        <v>22</v>
      </c>
      <c r="P1" s="18" t="s">
        <v>9</v>
      </c>
      <c r="Q1" s="18" t="s">
        <v>10</v>
      </c>
      <c r="R1" s="18" t="s">
        <v>18</v>
      </c>
      <c r="S1" s="16" t="s">
        <v>46</v>
      </c>
      <c r="T1" s="18" t="s">
        <v>11</v>
      </c>
      <c r="U1" s="18" t="s">
        <v>12</v>
      </c>
      <c r="V1" s="22" t="s">
        <v>13</v>
      </c>
      <c r="W1" s="23" t="s">
        <v>14</v>
      </c>
      <c r="X1" s="41" t="s">
        <v>37</v>
      </c>
      <c r="Y1" s="42" t="s">
        <v>99</v>
      </c>
    </row>
    <row r="2" spans="1:25" ht="15" customHeight="1" x14ac:dyDescent="0.25">
      <c r="A2" s="39">
        <v>1</v>
      </c>
      <c r="B2" s="7">
        <v>43800</v>
      </c>
      <c r="C2" s="15"/>
      <c r="D2" s="14" t="s">
        <v>98</v>
      </c>
      <c r="E2" s="13"/>
      <c r="F2" s="37">
        <v>28</v>
      </c>
      <c r="G2" s="12" t="s">
        <v>74</v>
      </c>
      <c r="H2" s="10" t="s">
        <v>72</v>
      </c>
      <c r="I2" s="8">
        <v>12000</v>
      </c>
      <c r="J2" s="8"/>
      <c r="K2" s="11" t="s">
        <v>53</v>
      </c>
      <c r="L2" s="9" t="s">
        <v>34</v>
      </c>
      <c r="M2" s="4">
        <v>9</v>
      </c>
      <c r="N2" s="5">
        <v>18</v>
      </c>
      <c r="O2" s="6">
        <f t="shared" ref="O2:O4" si="0">IF(M2&gt;0,IF(M2&gt;N2,-(M2-24-N2-1),-(M2-N2-1)),"-")</f>
        <v>10</v>
      </c>
      <c r="P2" s="29">
        <v>0</v>
      </c>
      <c r="Q2" s="28">
        <f t="shared" ref="Q2:Q23" si="1">IF(F2="прик",P2*30,IF(F2="10/7",P2*50,IF(F2&gt;34,P2*50,IF(F2&gt;29,P2*40,P2*30))))+I2/8*O2</f>
        <v>15000</v>
      </c>
      <c r="R2" s="27">
        <f t="shared" ref="R2:R3" si="2">IF(H2="Раков",IF(G2="ст.т","-",Q2*0.2),IF(H2="Виталий",IF(G2="ст.т","-",Q2*0.3),IF(G2="ст.т","-",Q2*0.35)))</f>
        <v>5250</v>
      </c>
      <c r="S2" s="25">
        <f t="shared" ref="S2:S27" si="3">IF(L2="н/к",IF(F2&gt;34,P2*50,IF(F2&gt;29,P2*40,P2*30))+IF(J2="",I2,J2)/8*O2,IF(L2="н",IF(F2&gt;34,P2*50,IF(F2&gt;29,P2*40,P2*30))+IF(J2="",I2,J2)/8*O2,IF(L2="бн",(((IF(J2="",I2,J2)/8)*O2)+IF(F2&gt;34,P2*50,IF(F2&gt;29,P2*40,P2*30)))/100*120,IF(L2="бд",(((IF(J2="",I2,J2)/8)*O2)+IF(F2&gt;34,P2*50,IF(F2&gt;29,P2*40,P2*30)))*0.9/100*120,""))))</f>
        <v>18000</v>
      </c>
      <c r="T2" s="1"/>
      <c r="U2" s="2"/>
      <c r="V2" s="30" t="str">
        <f t="shared" ref="V2:V18" si="4">IF(G2="ст.т",Q2*0.1,"-")</f>
        <v>-</v>
      </c>
      <c r="W2" s="31"/>
      <c r="X2" s="31"/>
      <c r="Y2" s="43" t="s">
        <v>100</v>
      </c>
    </row>
    <row r="3" spans="1:25" ht="15" customHeight="1" x14ac:dyDescent="0.25">
      <c r="A3" s="39">
        <v>2</v>
      </c>
      <c r="B3" s="7">
        <v>43800</v>
      </c>
      <c r="C3" s="15"/>
      <c r="D3" s="14" t="s">
        <v>98</v>
      </c>
      <c r="E3" s="13"/>
      <c r="F3" s="37">
        <v>17</v>
      </c>
      <c r="G3" s="12" t="s">
        <v>60</v>
      </c>
      <c r="H3" s="10" t="s">
        <v>76</v>
      </c>
      <c r="I3" s="8">
        <v>7600</v>
      </c>
      <c r="J3" s="8"/>
      <c r="K3" s="11" t="s">
        <v>68</v>
      </c>
      <c r="L3" s="9" t="s">
        <v>34</v>
      </c>
      <c r="M3" s="4">
        <v>9</v>
      </c>
      <c r="N3" s="5">
        <v>16</v>
      </c>
      <c r="O3" s="6">
        <f t="shared" si="0"/>
        <v>8</v>
      </c>
      <c r="P3" s="29">
        <v>0</v>
      </c>
      <c r="Q3" s="28">
        <f t="shared" si="1"/>
        <v>7600</v>
      </c>
      <c r="R3" s="27">
        <f t="shared" si="2"/>
        <v>2660</v>
      </c>
      <c r="S3" s="25">
        <f t="shared" si="3"/>
        <v>9120</v>
      </c>
      <c r="T3" s="1"/>
      <c r="U3" s="2"/>
      <c r="V3" s="30" t="str">
        <f t="shared" si="4"/>
        <v>-</v>
      </c>
      <c r="W3" s="31"/>
      <c r="X3" s="31"/>
      <c r="Y3" s="43" t="s">
        <v>100</v>
      </c>
    </row>
    <row r="4" spans="1:25" ht="15" customHeight="1" x14ac:dyDescent="0.25">
      <c r="A4" s="39">
        <v>3</v>
      </c>
      <c r="B4" s="7">
        <v>43800</v>
      </c>
      <c r="C4" s="15"/>
      <c r="D4" s="14" t="s">
        <v>98</v>
      </c>
      <c r="E4" s="13"/>
      <c r="F4" s="37">
        <v>35</v>
      </c>
      <c r="G4" s="12" t="s">
        <v>38</v>
      </c>
      <c r="H4" s="10" t="s">
        <v>67</v>
      </c>
      <c r="I4" s="8">
        <v>15000</v>
      </c>
      <c r="J4" s="8"/>
      <c r="K4" s="11" t="s">
        <v>71</v>
      </c>
      <c r="L4" s="9" t="s">
        <v>34</v>
      </c>
      <c r="M4" s="4">
        <v>8</v>
      </c>
      <c r="N4" s="5">
        <v>17</v>
      </c>
      <c r="O4" s="6">
        <f t="shared" si="0"/>
        <v>10</v>
      </c>
      <c r="P4" s="29">
        <v>30</v>
      </c>
      <c r="Q4" s="28">
        <f t="shared" si="1"/>
        <v>20250</v>
      </c>
      <c r="R4" s="27">
        <f>IF(H4="Карсаев",IF(G4="ст.т","-",Q4*0.2),IF(H4="Раков",IF(G4="ст.т","-",Q4*0.2),IF(H4="Кондратьев",IF(G4="ст.т","-",Q4*0.3),IF(G4="ст.т","-",Q4*0.35))))</f>
        <v>4050</v>
      </c>
      <c r="S4" s="25">
        <f t="shared" si="3"/>
        <v>24300</v>
      </c>
      <c r="T4" s="1"/>
      <c r="U4" s="2"/>
      <c r="V4" s="30" t="str">
        <f t="shared" si="4"/>
        <v>-</v>
      </c>
      <c r="W4" s="31"/>
      <c r="X4" s="31"/>
      <c r="Y4" s="43" t="s">
        <v>100</v>
      </c>
    </row>
    <row r="5" spans="1:25" ht="15" customHeight="1" x14ac:dyDescent="0.25">
      <c r="A5" s="39">
        <v>4</v>
      </c>
      <c r="B5" s="7">
        <v>43800</v>
      </c>
      <c r="C5" s="15"/>
      <c r="D5" s="14" t="s">
        <v>98</v>
      </c>
      <c r="E5" s="13"/>
      <c r="F5" s="37">
        <v>40</v>
      </c>
      <c r="G5" s="12" t="s">
        <v>33</v>
      </c>
      <c r="H5" s="10" t="s">
        <v>42</v>
      </c>
      <c r="I5" s="8">
        <v>15400</v>
      </c>
      <c r="J5" s="8"/>
      <c r="K5" s="11" t="s">
        <v>39</v>
      </c>
      <c r="L5" s="9" t="s">
        <v>34</v>
      </c>
      <c r="M5" s="4">
        <v>8.5</v>
      </c>
      <c r="N5" s="5">
        <v>12</v>
      </c>
      <c r="O5" s="6">
        <v>8</v>
      </c>
      <c r="P5" s="29">
        <v>0</v>
      </c>
      <c r="Q5" s="28">
        <f t="shared" si="1"/>
        <v>15400</v>
      </c>
      <c r="R5" s="27" t="str">
        <f t="shared" ref="R5:R36" si="5">IF(H5="Раков",IF(G5="ст.т","-",Q5*0.2),IF(H5="Виталий",IF(G5="ст.т","-",Q5*0.3),IF(G5="ст.т","-",Q5*0.35)))</f>
        <v>-</v>
      </c>
      <c r="S5" s="3">
        <v>25410</v>
      </c>
      <c r="T5" s="1"/>
      <c r="U5" s="2"/>
      <c r="V5" s="30"/>
      <c r="W5" s="30">
        <f>(S5-X5)/1.2</f>
        <v>7315</v>
      </c>
      <c r="X5" s="31">
        <f>Q5*0.9*1.2</f>
        <v>16632</v>
      </c>
      <c r="Y5" s="43" t="s">
        <v>100</v>
      </c>
    </row>
    <row r="6" spans="1:25" s="26" customFormat="1" ht="15" customHeight="1" x14ac:dyDescent="0.25">
      <c r="A6" s="39">
        <v>5</v>
      </c>
      <c r="B6" s="7">
        <v>43800</v>
      </c>
      <c r="C6" s="15"/>
      <c r="D6" s="14" t="s">
        <v>98</v>
      </c>
      <c r="E6" s="13"/>
      <c r="F6" s="34" t="s">
        <v>69</v>
      </c>
      <c r="G6" s="12" t="s">
        <v>33</v>
      </c>
      <c r="H6" s="10" t="s">
        <v>59</v>
      </c>
      <c r="I6" s="8">
        <v>12000</v>
      </c>
      <c r="J6" s="8"/>
      <c r="K6" s="11" t="s">
        <v>39</v>
      </c>
      <c r="L6" s="9" t="s">
        <v>34</v>
      </c>
      <c r="M6" s="4">
        <v>9</v>
      </c>
      <c r="N6" s="5">
        <v>14</v>
      </c>
      <c r="O6" s="6">
        <v>8</v>
      </c>
      <c r="P6" s="29">
        <v>0</v>
      </c>
      <c r="Q6" s="28">
        <f t="shared" si="1"/>
        <v>12000</v>
      </c>
      <c r="R6" s="27" t="str">
        <f t="shared" si="5"/>
        <v>-</v>
      </c>
      <c r="S6" s="3">
        <v>13500</v>
      </c>
      <c r="T6" s="1"/>
      <c r="U6" s="2"/>
      <c r="V6" s="30"/>
      <c r="W6" s="30">
        <f>(S6-X6)/1.2</f>
        <v>450</v>
      </c>
      <c r="X6" s="31">
        <f>Q6*0.9*1.2</f>
        <v>12960</v>
      </c>
      <c r="Y6" s="43" t="s">
        <v>93</v>
      </c>
    </row>
    <row r="7" spans="1:25" ht="15" customHeight="1" x14ac:dyDescent="0.25">
      <c r="A7" s="39">
        <v>6</v>
      </c>
      <c r="B7" s="7">
        <v>43800</v>
      </c>
      <c r="C7" s="15"/>
      <c r="D7" s="14" t="s">
        <v>98</v>
      </c>
      <c r="E7" s="13"/>
      <c r="F7" s="37" t="s">
        <v>43</v>
      </c>
      <c r="G7" s="12" t="s">
        <v>29</v>
      </c>
      <c r="H7" s="10" t="s">
        <v>88</v>
      </c>
      <c r="I7" s="8">
        <v>9600</v>
      </c>
      <c r="J7" s="8"/>
      <c r="K7" s="11" t="s">
        <v>57</v>
      </c>
      <c r="L7" s="9" t="s">
        <v>34</v>
      </c>
      <c r="M7" s="4">
        <v>8</v>
      </c>
      <c r="N7" s="5">
        <v>17</v>
      </c>
      <c r="O7" s="6">
        <v>9</v>
      </c>
      <c r="P7" s="29">
        <v>0</v>
      </c>
      <c r="Q7" s="28">
        <f t="shared" si="1"/>
        <v>10800</v>
      </c>
      <c r="R7" s="27">
        <f t="shared" si="5"/>
        <v>3779.9999999999995</v>
      </c>
      <c r="S7" s="25">
        <f t="shared" si="3"/>
        <v>12960</v>
      </c>
      <c r="T7" s="1"/>
      <c r="U7" s="2"/>
      <c r="V7" s="30" t="str">
        <f t="shared" si="4"/>
        <v>-</v>
      </c>
      <c r="W7" s="30">
        <v>1200</v>
      </c>
      <c r="X7" s="31"/>
      <c r="Y7" s="43" t="s">
        <v>101</v>
      </c>
    </row>
    <row r="8" spans="1:25" ht="15" customHeight="1" x14ac:dyDescent="0.25">
      <c r="A8" s="39">
        <v>7</v>
      </c>
      <c r="B8" s="7">
        <v>43800</v>
      </c>
      <c r="C8" s="15"/>
      <c r="D8" s="14" t="s">
        <v>98</v>
      </c>
      <c r="E8" s="13"/>
      <c r="F8" s="37" t="s">
        <v>43</v>
      </c>
      <c r="G8" s="12" t="s">
        <v>24</v>
      </c>
      <c r="H8" s="10" t="s">
        <v>65</v>
      </c>
      <c r="I8" s="8">
        <v>9600</v>
      </c>
      <c r="J8" s="8"/>
      <c r="K8" s="11" t="s">
        <v>57</v>
      </c>
      <c r="L8" s="9" t="s">
        <v>34</v>
      </c>
      <c r="M8" s="4">
        <v>8</v>
      </c>
      <c r="N8" s="5">
        <v>16</v>
      </c>
      <c r="O8" s="6">
        <v>8</v>
      </c>
      <c r="P8" s="29">
        <v>0</v>
      </c>
      <c r="Q8" s="28">
        <f t="shared" si="1"/>
        <v>9600</v>
      </c>
      <c r="R8" s="27">
        <f t="shared" si="5"/>
        <v>3360</v>
      </c>
      <c r="S8" s="25">
        <f t="shared" si="3"/>
        <v>11520</v>
      </c>
      <c r="T8" s="1"/>
      <c r="U8" s="2"/>
      <c r="V8" s="30" t="str">
        <f t="shared" si="4"/>
        <v>-</v>
      </c>
      <c r="W8" s="31"/>
      <c r="X8" s="31"/>
      <c r="Y8" s="43" t="s">
        <v>101</v>
      </c>
    </row>
    <row r="9" spans="1:25" ht="15" customHeight="1" x14ac:dyDescent="0.25">
      <c r="A9" s="39">
        <v>8</v>
      </c>
      <c r="B9" s="7">
        <v>43800</v>
      </c>
      <c r="C9" s="15"/>
      <c r="D9" s="14" t="s">
        <v>98</v>
      </c>
      <c r="E9" s="13"/>
      <c r="F9" s="37">
        <v>17</v>
      </c>
      <c r="G9" s="12" t="s">
        <v>30</v>
      </c>
      <c r="H9" s="10" t="s">
        <v>75</v>
      </c>
      <c r="I9" s="8">
        <v>7600</v>
      </c>
      <c r="J9" s="8"/>
      <c r="K9" s="11" t="s">
        <v>90</v>
      </c>
      <c r="L9" s="9" t="s">
        <v>40</v>
      </c>
      <c r="M9" s="4">
        <v>22</v>
      </c>
      <c r="N9" s="5">
        <v>5</v>
      </c>
      <c r="O9" s="6">
        <f t="shared" ref="O9:O14" si="6">IF(M9&gt;0,IF(M9&gt;N9,-(M9-24-N9-1),-(M9-N9-1)),"-")</f>
        <v>8</v>
      </c>
      <c r="P9" s="29">
        <v>0</v>
      </c>
      <c r="Q9" s="28">
        <f t="shared" si="1"/>
        <v>7600</v>
      </c>
      <c r="R9" s="27">
        <f t="shared" si="5"/>
        <v>2660</v>
      </c>
      <c r="S9" s="25">
        <f t="shared" si="3"/>
        <v>8208</v>
      </c>
      <c r="T9" s="1"/>
      <c r="U9" s="2"/>
      <c r="V9" s="30" t="str">
        <f t="shared" si="4"/>
        <v>-</v>
      </c>
      <c r="W9" s="31"/>
      <c r="X9" s="31"/>
      <c r="Y9" s="43" t="s">
        <v>100</v>
      </c>
    </row>
    <row r="10" spans="1:25" ht="15" customHeight="1" x14ac:dyDescent="0.25">
      <c r="A10" s="39">
        <v>9</v>
      </c>
      <c r="B10" s="7">
        <v>43800</v>
      </c>
      <c r="C10" s="15"/>
      <c r="D10" s="14" t="s">
        <v>98</v>
      </c>
      <c r="E10" s="13"/>
      <c r="F10" s="37">
        <v>17</v>
      </c>
      <c r="G10" s="12" t="s">
        <v>60</v>
      </c>
      <c r="H10" s="10" t="s">
        <v>76</v>
      </c>
      <c r="I10" s="8">
        <v>7600</v>
      </c>
      <c r="J10" s="8"/>
      <c r="K10" s="11" t="s">
        <v>90</v>
      </c>
      <c r="L10" s="9" t="s">
        <v>40</v>
      </c>
      <c r="M10" s="4">
        <v>22</v>
      </c>
      <c r="N10" s="5">
        <v>5</v>
      </c>
      <c r="O10" s="6">
        <f t="shared" si="6"/>
        <v>8</v>
      </c>
      <c r="P10" s="29">
        <v>0</v>
      </c>
      <c r="Q10" s="28">
        <f t="shared" si="1"/>
        <v>7600</v>
      </c>
      <c r="R10" s="27">
        <f t="shared" si="5"/>
        <v>2660</v>
      </c>
      <c r="S10" s="25">
        <f t="shared" si="3"/>
        <v>8208</v>
      </c>
      <c r="T10" s="1"/>
      <c r="U10" s="2"/>
      <c r="V10" s="30" t="str">
        <f t="shared" si="4"/>
        <v>-</v>
      </c>
      <c r="W10" s="31"/>
      <c r="X10" s="31"/>
      <c r="Y10" s="43" t="s">
        <v>100</v>
      </c>
    </row>
    <row r="11" spans="1:25" ht="15" customHeight="1" x14ac:dyDescent="0.25">
      <c r="A11" s="39">
        <v>10</v>
      </c>
      <c r="B11" s="7">
        <v>43800</v>
      </c>
      <c r="C11" s="15"/>
      <c r="D11" s="14" t="s">
        <v>98</v>
      </c>
      <c r="E11" s="13"/>
      <c r="F11" s="37">
        <v>17</v>
      </c>
      <c r="G11" s="12" t="s">
        <v>27</v>
      </c>
      <c r="H11" s="10" t="s">
        <v>58</v>
      </c>
      <c r="I11" s="8">
        <v>7600</v>
      </c>
      <c r="J11" s="8"/>
      <c r="K11" s="11" t="s">
        <v>90</v>
      </c>
      <c r="L11" s="9" t="s">
        <v>40</v>
      </c>
      <c r="M11" s="4">
        <v>23</v>
      </c>
      <c r="N11" s="5">
        <v>6</v>
      </c>
      <c r="O11" s="6">
        <f t="shared" si="6"/>
        <v>8</v>
      </c>
      <c r="P11" s="29">
        <v>0</v>
      </c>
      <c r="Q11" s="28">
        <f t="shared" si="1"/>
        <v>7600</v>
      </c>
      <c r="R11" s="27">
        <f t="shared" si="5"/>
        <v>2660</v>
      </c>
      <c r="S11" s="25">
        <f t="shared" si="3"/>
        <v>8208</v>
      </c>
      <c r="T11" s="1"/>
      <c r="U11" s="2"/>
      <c r="V11" s="30" t="str">
        <f t="shared" si="4"/>
        <v>-</v>
      </c>
      <c r="W11" s="31"/>
      <c r="X11" s="31"/>
      <c r="Y11" s="43" t="s">
        <v>100</v>
      </c>
    </row>
    <row r="12" spans="1:25" ht="15" customHeight="1" x14ac:dyDescent="0.25">
      <c r="A12" s="39">
        <v>11</v>
      </c>
      <c r="B12" s="7">
        <v>43800</v>
      </c>
      <c r="C12" s="15"/>
      <c r="D12" s="14" t="s">
        <v>98</v>
      </c>
      <c r="E12" s="13"/>
      <c r="F12" s="34" t="s">
        <v>69</v>
      </c>
      <c r="G12" s="12" t="s">
        <v>33</v>
      </c>
      <c r="H12" s="10" t="s">
        <v>59</v>
      </c>
      <c r="I12" s="8">
        <v>12000</v>
      </c>
      <c r="J12" s="8"/>
      <c r="K12" s="11" t="s">
        <v>52</v>
      </c>
      <c r="L12" s="9" t="s">
        <v>34</v>
      </c>
      <c r="M12" s="4">
        <v>6</v>
      </c>
      <c r="N12" s="5">
        <v>13</v>
      </c>
      <c r="O12" s="6">
        <f t="shared" si="6"/>
        <v>8</v>
      </c>
      <c r="P12" s="29">
        <v>0</v>
      </c>
      <c r="Q12" s="28">
        <f t="shared" si="1"/>
        <v>12000</v>
      </c>
      <c r="R12" s="27" t="str">
        <f t="shared" si="5"/>
        <v>-</v>
      </c>
      <c r="S12" s="25">
        <f t="shared" si="3"/>
        <v>14400</v>
      </c>
      <c r="T12" s="1"/>
      <c r="U12" s="2"/>
      <c r="V12" s="30"/>
      <c r="W12" s="30">
        <f>(S12-X12)/1.2</f>
        <v>1200</v>
      </c>
      <c r="X12" s="31">
        <f>Q12*0.9*1.2</f>
        <v>12960</v>
      </c>
      <c r="Y12" s="43" t="s">
        <v>93</v>
      </c>
    </row>
    <row r="13" spans="1:25" ht="15" customHeight="1" x14ac:dyDescent="0.25">
      <c r="A13" s="39">
        <v>12</v>
      </c>
      <c r="B13" s="7">
        <v>43800</v>
      </c>
      <c r="C13" s="15"/>
      <c r="D13" s="14" t="s">
        <v>98</v>
      </c>
      <c r="E13" s="13"/>
      <c r="F13" s="37">
        <v>24</v>
      </c>
      <c r="G13" s="12" t="s">
        <v>26</v>
      </c>
      <c r="H13" s="10" t="s">
        <v>81</v>
      </c>
      <c r="I13" s="8">
        <v>9600</v>
      </c>
      <c r="J13" s="8"/>
      <c r="K13" s="11" t="s">
        <v>52</v>
      </c>
      <c r="L13" s="9" t="s">
        <v>34</v>
      </c>
      <c r="M13" s="4">
        <v>6</v>
      </c>
      <c r="N13" s="5">
        <v>13</v>
      </c>
      <c r="O13" s="6">
        <f t="shared" si="6"/>
        <v>8</v>
      </c>
      <c r="P13" s="29">
        <v>0</v>
      </c>
      <c r="Q13" s="28">
        <f t="shared" si="1"/>
        <v>9600</v>
      </c>
      <c r="R13" s="27">
        <f t="shared" si="5"/>
        <v>3360</v>
      </c>
      <c r="S13" s="25">
        <f t="shared" si="3"/>
        <v>11520</v>
      </c>
      <c r="T13" s="1"/>
      <c r="U13" s="2"/>
      <c r="V13" s="30" t="str">
        <f t="shared" si="4"/>
        <v>-</v>
      </c>
      <c r="W13" s="31"/>
      <c r="X13" s="31"/>
      <c r="Y13" s="43" t="s">
        <v>100</v>
      </c>
    </row>
    <row r="14" spans="1:25" ht="15" customHeight="1" x14ac:dyDescent="0.25">
      <c r="A14" s="39">
        <v>13</v>
      </c>
      <c r="B14" s="7">
        <v>43800</v>
      </c>
      <c r="C14" s="15"/>
      <c r="D14" s="14" t="s">
        <v>98</v>
      </c>
      <c r="E14" s="13"/>
      <c r="F14" s="37">
        <v>24</v>
      </c>
      <c r="G14" s="12" t="s">
        <v>33</v>
      </c>
      <c r="H14" s="10" t="s">
        <v>70</v>
      </c>
      <c r="I14" s="8">
        <v>9600</v>
      </c>
      <c r="J14" s="8">
        <v>10800</v>
      </c>
      <c r="K14" s="11" t="s">
        <v>52</v>
      </c>
      <c r="L14" s="9" t="s">
        <v>34</v>
      </c>
      <c r="M14" s="4">
        <v>9</v>
      </c>
      <c r="N14" s="5">
        <v>19</v>
      </c>
      <c r="O14" s="6">
        <f t="shared" si="6"/>
        <v>11</v>
      </c>
      <c r="P14" s="29">
        <v>0</v>
      </c>
      <c r="Q14" s="28">
        <f t="shared" si="1"/>
        <v>13200</v>
      </c>
      <c r="R14" s="27" t="str">
        <f t="shared" si="5"/>
        <v>-</v>
      </c>
      <c r="S14" s="25">
        <f t="shared" si="3"/>
        <v>17820</v>
      </c>
      <c r="T14" s="1"/>
      <c r="U14" s="2"/>
      <c r="V14" s="30"/>
      <c r="W14" s="30">
        <f>(S14-X14)/1.2</f>
        <v>2970</v>
      </c>
      <c r="X14" s="31">
        <f>Q14*0.9*1.2</f>
        <v>14256</v>
      </c>
      <c r="Y14" s="43" t="s">
        <v>100</v>
      </c>
    </row>
    <row r="15" spans="1:25" ht="15" customHeight="1" x14ac:dyDescent="0.25">
      <c r="A15" s="39">
        <v>14</v>
      </c>
      <c r="B15" s="7">
        <v>43801</v>
      </c>
      <c r="C15" s="15"/>
      <c r="D15" s="14" t="s">
        <v>98</v>
      </c>
      <c r="E15" s="13"/>
      <c r="F15" s="37">
        <v>35</v>
      </c>
      <c r="G15" s="12" t="s">
        <v>33</v>
      </c>
      <c r="H15" s="10" t="s">
        <v>42</v>
      </c>
      <c r="I15" s="8">
        <v>15400</v>
      </c>
      <c r="J15" s="8"/>
      <c r="K15" s="11" t="s">
        <v>91</v>
      </c>
      <c r="L15" s="9" t="s">
        <v>34</v>
      </c>
      <c r="M15" s="4">
        <v>9</v>
      </c>
      <c r="N15" s="5">
        <v>15.5</v>
      </c>
      <c r="O15" s="6">
        <v>8</v>
      </c>
      <c r="P15" s="29">
        <v>0</v>
      </c>
      <c r="Q15" s="28">
        <f t="shared" si="1"/>
        <v>15400</v>
      </c>
      <c r="R15" s="27" t="str">
        <f t="shared" si="5"/>
        <v>-</v>
      </c>
      <c r="S15" s="25">
        <f t="shared" si="3"/>
        <v>18480</v>
      </c>
      <c r="T15" s="1"/>
      <c r="U15" s="2"/>
      <c r="V15" s="30"/>
      <c r="W15" s="31">
        <v>1540</v>
      </c>
      <c r="X15" s="31"/>
      <c r="Y15" s="43" t="s">
        <v>100</v>
      </c>
    </row>
    <row r="16" spans="1:25" ht="15" customHeight="1" x14ac:dyDescent="0.25">
      <c r="A16" s="39">
        <v>15</v>
      </c>
      <c r="B16" s="7">
        <v>43801</v>
      </c>
      <c r="C16" s="15"/>
      <c r="D16" s="14" t="s">
        <v>98</v>
      </c>
      <c r="E16" s="13"/>
      <c r="F16" s="37">
        <v>28</v>
      </c>
      <c r="G16" s="12" t="s">
        <v>74</v>
      </c>
      <c r="H16" s="10" t="s">
        <v>72</v>
      </c>
      <c r="I16" s="8">
        <v>12000</v>
      </c>
      <c r="J16" s="8"/>
      <c r="K16" s="11" t="s">
        <v>53</v>
      </c>
      <c r="L16" s="9" t="s">
        <v>34</v>
      </c>
      <c r="M16" s="4">
        <v>8</v>
      </c>
      <c r="N16" s="5">
        <v>19</v>
      </c>
      <c r="O16" s="6">
        <v>11</v>
      </c>
      <c r="P16" s="29">
        <v>0</v>
      </c>
      <c r="Q16" s="28">
        <f t="shared" si="1"/>
        <v>16500</v>
      </c>
      <c r="R16" s="27">
        <f t="shared" si="5"/>
        <v>5775</v>
      </c>
      <c r="S16" s="25">
        <f t="shared" si="3"/>
        <v>19800</v>
      </c>
      <c r="T16" s="1"/>
      <c r="U16" s="2"/>
      <c r="V16" s="30" t="str">
        <f t="shared" si="4"/>
        <v>-</v>
      </c>
      <c r="W16" s="31"/>
      <c r="X16" s="31"/>
      <c r="Y16" s="43" t="s">
        <v>100</v>
      </c>
    </row>
    <row r="17" spans="1:25" ht="15" customHeight="1" x14ac:dyDescent="0.25">
      <c r="A17" s="39">
        <v>16</v>
      </c>
      <c r="B17" s="7">
        <v>43801</v>
      </c>
      <c r="C17" s="15"/>
      <c r="D17" s="14" t="s">
        <v>98</v>
      </c>
      <c r="E17" s="13"/>
      <c r="F17" s="37">
        <v>17</v>
      </c>
      <c r="G17" s="12" t="s">
        <v>30</v>
      </c>
      <c r="H17" s="10" t="s">
        <v>75</v>
      </c>
      <c r="I17" s="8">
        <v>7600</v>
      </c>
      <c r="J17" s="8"/>
      <c r="K17" s="11" t="s">
        <v>68</v>
      </c>
      <c r="L17" s="9" t="s">
        <v>34</v>
      </c>
      <c r="M17" s="4">
        <v>9</v>
      </c>
      <c r="N17" s="5">
        <v>17</v>
      </c>
      <c r="O17" s="6">
        <v>8</v>
      </c>
      <c r="P17" s="29">
        <v>0</v>
      </c>
      <c r="Q17" s="28">
        <f t="shared" si="1"/>
        <v>7600</v>
      </c>
      <c r="R17" s="27">
        <f t="shared" si="5"/>
        <v>2660</v>
      </c>
      <c r="S17" s="25">
        <f t="shared" si="3"/>
        <v>9120</v>
      </c>
      <c r="T17" s="1"/>
      <c r="U17" s="2"/>
      <c r="V17" s="30" t="str">
        <f t="shared" si="4"/>
        <v>-</v>
      </c>
      <c r="W17" s="31"/>
      <c r="X17" s="31"/>
      <c r="Y17" s="43" t="s">
        <v>100</v>
      </c>
    </row>
    <row r="18" spans="1:25" ht="15" customHeight="1" x14ac:dyDescent="0.25">
      <c r="A18" s="39">
        <v>17</v>
      </c>
      <c r="B18" s="7">
        <v>43801</v>
      </c>
      <c r="C18" s="15" t="s">
        <v>41</v>
      </c>
      <c r="D18" s="14" t="s">
        <v>98</v>
      </c>
      <c r="E18" s="13"/>
      <c r="F18" s="37" t="s">
        <v>43</v>
      </c>
      <c r="G18" s="12" t="s">
        <v>24</v>
      </c>
      <c r="H18" s="10" t="s">
        <v>65</v>
      </c>
      <c r="I18" s="8">
        <v>9600</v>
      </c>
      <c r="J18" s="8"/>
      <c r="K18" s="11" t="s">
        <v>44</v>
      </c>
      <c r="L18" s="9" t="s">
        <v>34</v>
      </c>
      <c r="M18" s="4">
        <v>23</v>
      </c>
      <c r="N18" s="5">
        <v>6</v>
      </c>
      <c r="O18" s="6">
        <f>IF(M18&gt;0,IF(M18&gt;N18,-(M18-24-N18-1),-(M18-N18-1)),"-")</f>
        <v>8</v>
      </c>
      <c r="P18" s="29">
        <v>0</v>
      </c>
      <c r="Q18" s="28">
        <f t="shared" si="1"/>
        <v>9600</v>
      </c>
      <c r="R18" s="27">
        <f t="shared" si="5"/>
        <v>3360</v>
      </c>
      <c r="S18" s="25">
        <f t="shared" si="3"/>
        <v>11520</v>
      </c>
      <c r="T18" s="1"/>
      <c r="U18" s="2"/>
      <c r="V18" s="30" t="str">
        <f t="shared" si="4"/>
        <v>-</v>
      </c>
      <c r="W18" s="31"/>
      <c r="X18" s="31"/>
      <c r="Y18" s="43" t="s">
        <v>100</v>
      </c>
    </row>
    <row r="19" spans="1:25" ht="15" customHeight="1" x14ac:dyDescent="0.25">
      <c r="A19" s="39">
        <v>18</v>
      </c>
      <c r="B19" s="7">
        <v>43801</v>
      </c>
      <c r="C19" s="15"/>
      <c r="D19" s="14" t="s">
        <v>98</v>
      </c>
      <c r="E19" s="13"/>
      <c r="F19" s="34" t="s">
        <v>69</v>
      </c>
      <c r="G19" s="12" t="s">
        <v>33</v>
      </c>
      <c r="H19" s="10" t="s">
        <v>92</v>
      </c>
      <c r="I19" s="8">
        <v>13000</v>
      </c>
      <c r="J19" s="8"/>
      <c r="K19" s="11" t="s">
        <v>61</v>
      </c>
      <c r="L19" s="9" t="s">
        <v>15</v>
      </c>
      <c r="M19" s="4"/>
      <c r="N19" s="5"/>
      <c r="O19" s="6">
        <v>8</v>
      </c>
      <c r="P19" s="29">
        <v>0</v>
      </c>
      <c r="Q19" s="28">
        <f t="shared" si="1"/>
        <v>13000</v>
      </c>
      <c r="R19" s="27" t="str">
        <f t="shared" si="5"/>
        <v>-</v>
      </c>
      <c r="S19" s="25">
        <f t="shared" si="3"/>
        <v>13000</v>
      </c>
      <c r="T19" s="1" t="s">
        <v>93</v>
      </c>
      <c r="U19" s="2">
        <v>2000</v>
      </c>
      <c r="V19" s="30" t="s">
        <v>32</v>
      </c>
      <c r="W19" s="31">
        <v>2000</v>
      </c>
      <c r="X19" s="31">
        <v>11000</v>
      </c>
      <c r="Y19" s="43" t="s">
        <v>93</v>
      </c>
    </row>
    <row r="20" spans="1:25" s="26" customFormat="1" ht="15" customHeight="1" x14ac:dyDescent="0.25">
      <c r="A20" s="39">
        <v>19</v>
      </c>
      <c r="B20" s="7">
        <v>43801</v>
      </c>
      <c r="C20" s="15"/>
      <c r="D20" s="14" t="s">
        <v>98</v>
      </c>
      <c r="E20" s="13"/>
      <c r="F20" s="37">
        <v>32</v>
      </c>
      <c r="G20" s="12" t="s">
        <v>25</v>
      </c>
      <c r="H20" s="10" t="s">
        <v>62</v>
      </c>
      <c r="I20" s="8">
        <v>12000</v>
      </c>
      <c r="J20" s="8"/>
      <c r="K20" s="11" t="s">
        <v>86</v>
      </c>
      <c r="L20" s="9" t="s">
        <v>34</v>
      </c>
      <c r="M20" s="4">
        <v>7</v>
      </c>
      <c r="N20" s="5">
        <v>10</v>
      </c>
      <c r="O20" s="6">
        <v>8</v>
      </c>
      <c r="P20" s="29">
        <v>51</v>
      </c>
      <c r="Q20" s="28">
        <f t="shared" si="1"/>
        <v>14040</v>
      </c>
      <c r="R20" s="27">
        <f t="shared" si="5"/>
        <v>4914</v>
      </c>
      <c r="S20" s="25">
        <f t="shared" si="3"/>
        <v>16848</v>
      </c>
      <c r="T20" s="1"/>
      <c r="U20" s="2"/>
      <c r="V20" s="30" t="str">
        <f t="shared" ref="V20:V47" si="7">IF(G20="ст.т",Q20*0.1,"-")</f>
        <v>-</v>
      </c>
      <c r="W20" s="31"/>
      <c r="X20" s="31"/>
      <c r="Y20" s="43" t="s">
        <v>100</v>
      </c>
    </row>
    <row r="21" spans="1:25" s="26" customFormat="1" ht="15" customHeight="1" x14ac:dyDescent="0.25">
      <c r="A21" s="39">
        <v>20</v>
      </c>
      <c r="B21" s="7">
        <v>43801</v>
      </c>
      <c r="C21" s="15"/>
      <c r="D21" s="14" t="s">
        <v>98</v>
      </c>
      <c r="E21" s="13"/>
      <c r="F21" s="37" t="s">
        <v>73</v>
      </c>
      <c r="G21" s="12" t="s">
        <v>33</v>
      </c>
      <c r="H21" s="10" t="s">
        <v>80</v>
      </c>
      <c r="I21" s="8">
        <v>5000</v>
      </c>
      <c r="J21" s="8"/>
      <c r="K21" s="11" t="s">
        <v>86</v>
      </c>
      <c r="L21" s="9" t="s">
        <v>34</v>
      </c>
      <c r="M21" s="4">
        <v>7</v>
      </c>
      <c r="N21" s="5">
        <v>10</v>
      </c>
      <c r="O21" s="6">
        <v>8</v>
      </c>
      <c r="P21" s="29">
        <v>51</v>
      </c>
      <c r="Q21" s="28">
        <f t="shared" si="1"/>
        <v>6530</v>
      </c>
      <c r="R21" s="27" t="str">
        <f t="shared" si="5"/>
        <v>-</v>
      </c>
      <c r="S21" s="25">
        <f t="shared" si="3"/>
        <v>9060</v>
      </c>
      <c r="T21" s="1"/>
      <c r="U21" s="2"/>
      <c r="V21" s="30"/>
      <c r="W21" s="31">
        <v>653</v>
      </c>
      <c r="X21" s="31"/>
      <c r="Y21" s="43" t="s">
        <v>100</v>
      </c>
    </row>
    <row r="22" spans="1:25" ht="15" customHeight="1" x14ac:dyDescent="0.25">
      <c r="A22" s="39">
        <v>21</v>
      </c>
      <c r="B22" s="7">
        <v>43801</v>
      </c>
      <c r="C22" s="15"/>
      <c r="D22" s="14" t="s">
        <v>98</v>
      </c>
      <c r="E22" s="13"/>
      <c r="F22" s="37">
        <v>40</v>
      </c>
      <c r="G22" s="12" t="s">
        <v>54</v>
      </c>
      <c r="H22" s="10" t="s">
        <v>63</v>
      </c>
      <c r="I22" s="8">
        <v>15400</v>
      </c>
      <c r="J22" s="8"/>
      <c r="K22" s="11" t="s">
        <v>39</v>
      </c>
      <c r="L22" s="9" t="s">
        <v>34</v>
      </c>
      <c r="M22" s="4">
        <v>8.5</v>
      </c>
      <c r="N22" s="5">
        <v>19</v>
      </c>
      <c r="O22" s="6">
        <v>12</v>
      </c>
      <c r="P22" s="29">
        <v>0</v>
      </c>
      <c r="Q22" s="28">
        <f t="shared" si="1"/>
        <v>23100</v>
      </c>
      <c r="R22" s="27">
        <f t="shared" si="5"/>
        <v>4620</v>
      </c>
      <c r="S22" s="3">
        <f t="shared" si="3"/>
        <v>27720</v>
      </c>
      <c r="T22" s="1"/>
      <c r="U22" s="2"/>
      <c r="V22" s="30" t="str">
        <f t="shared" si="7"/>
        <v>-</v>
      </c>
      <c r="W22" s="31"/>
      <c r="X22" s="31"/>
      <c r="Y22" s="43" t="s">
        <v>100</v>
      </c>
    </row>
    <row r="23" spans="1:25" ht="15" customHeight="1" x14ac:dyDescent="0.25">
      <c r="A23" s="39">
        <v>22</v>
      </c>
      <c r="B23" s="7">
        <v>43801</v>
      </c>
      <c r="C23" s="15"/>
      <c r="D23" s="14" t="s">
        <v>98</v>
      </c>
      <c r="E23" s="13"/>
      <c r="F23" s="34" t="s">
        <v>69</v>
      </c>
      <c r="G23" s="12" t="s">
        <v>33</v>
      </c>
      <c r="H23" s="10" t="s">
        <v>59</v>
      </c>
      <c r="I23" s="8">
        <v>12000</v>
      </c>
      <c r="J23" s="8"/>
      <c r="K23" s="11" t="s">
        <v>39</v>
      </c>
      <c r="L23" s="9" t="s">
        <v>34</v>
      </c>
      <c r="M23" s="4">
        <v>8</v>
      </c>
      <c r="N23" s="5">
        <v>19</v>
      </c>
      <c r="O23" s="6">
        <f>IF(M23&gt;0,IF(M23&gt;N23,-(M23-24-N23-1),-(M23-N23-1)),"-")</f>
        <v>12</v>
      </c>
      <c r="P23" s="29">
        <v>0</v>
      </c>
      <c r="Q23" s="28">
        <f t="shared" si="1"/>
        <v>18000</v>
      </c>
      <c r="R23" s="27" t="str">
        <f t="shared" si="5"/>
        <v>-</v>
      </c>
      <c r="S23" s="3">
        <v>20250</v>
      </c>
      <c r="T23" s="1"/>
      <c r="U23" s="2"/>
      <c r="V23" s="30"/>
      <c r="W23" s="30">
        <f t="shared" ref="W23:W24" si="8">(S23-X23)/1.2</f>
        <v>675</v>
      </c>
      <c r="X23" s="31">
        <f>Q23*0.9*1.2</f>
        <v>19440</v>
      </c>
      <c r="Y23" s="43" t="s">
        <v>93</v>
      </c>
    </row>
    <row r="24" spans="1:25" ht="15" customHeight="1" x14ac:dyDescent="0.25">
      <c r="A24" s="39">
        <v>23</v>
      </c>
      <c r="B24" s="7">
        <v>43801</v>
      </c>
      <c r="C24" s="15"/>
      <c r="D24" s="14" t="s">
        <v>98</v>
      </c>
      <c r="E24" s="13"/>
      <c r="F24" s="37">
        <v>24</v>
      </c>
      <c r="G24" s="12" t="s">
        <v>33</v>
      </c>
      <c r="H24" s="10" t="s">
        <v>70</v>
      </c>
      <c r="I24" s="8">
        <v>9600</v>
      </c>
      <c r="J24" s="8">
        <v>10800</v>
      </c>
      <c r="K24" s="11" t="s">
        <v>52</v>
      </c>
      <c r="L24" s="9" t="s">
        <v>34</v>
      </c>
      <c r="M24" s="4">
        <v>12</v>
      </c>
      <c r="N24" s="5">
        <v>19</v>
      </c>
      <c r="O24" s="6">
        <f>IF(M24&gt;0,IF(M24&gt;N24,-(M24-24-N24-1),-(M24-N24-1)),"-")</f>
        <v>8</v>
      </c>
      <c r="P24" s="29">
        <v>0</v>
      </c>
      <c r="Q24" s="28">
        <f t="shared" ref="Q24:Q48" si="9">IF(F24="прик",P24*30,IF(F24="10/7",P24*50,IF(F24&gt;34,P24*50,IF(F24&gt;29,P24*40,P24*30))))+I24/8*O24</f>
        <v>9600</v>
      </c>
      <c r="R24" s="27" t="str">
        <f t="shared" si="5"/>
        <v>-</v>
      </c>
      <c r="S24" s="25">
        <f t="shared" si="3"/>
        <v>12960</v>
      </c>
      <c r="T24" s="1"/>
      <c r="U24" s="2"/>
      <c r="V24" s="30"/>
      <c r="W24" s="30">
        <f t="shared" si="8"/>
        <v>2160</v>
      </c>
      <c r="X24" s="31">
        <f>Q24*0.9*1.2</f>
        <v>10368</v>
      </c>
      <c r="Y24" s="43" t="s">
        <v>100</v>
      </c>
    </row>
    <row r="25" spans="1:25" ht="15" customHeight="1" x14ac:dyDescent="0.25">
      <c r="A25" s="39">
        <v>24</v>
      </c>
      <c r="B25" s="7">
        <v>43801</v>
      </c>
      <c r="C25" s="15"/>
      <c r="D25" s="14" t="s">
        <v>98</v>
      </c>
      <c r="E25" s="13"/>
      <c r="F25" s="37" t="s">
        <v>43</v>
      </c>
      <c r="G25" s="12" t="s">
        <v>29</v>
      </c>
      <c r="H25" s="10" t="s">
        <v>88</v>
      </c>
      <c r="I25" s="8">
        <v>9600</v>
      </c>
      <c r="J25" s="8"/>
      <c r="K25" s="11" t="s">
        <v>57</v>
      </c>
      <c r="L25" s="9" t="s">
        <v>34</v>
      </c>
      <c r="M25" s="4">
        <v>8</v>
      </c>
      <c r="N25" s="5">
        <v>18.5</v>
      </c>
      <c r="O25" s="6">
        <v>10.5</v>
      </c>
      <c r="P25" s="29">
        <v>0</v>
      </c>
      <c r="Q25" s="28">
        <f t="shared" si="9"/>
        <v>12600</v>
      </c>
      <c r="R25" s="27">
        <f t="shared" si="5"/>
        <v>4410</v>
      </c>
      <c r="S25" s="25">
        <f t="shared" si="3"/>
        <v>15120</v>
      </c>
      <c r="T25" s="1"/>
      <c r="U25" s="2"/>
      <c r="V25" s="30" t="str">
        <f t="shared" si="7"/>
        <v>-</v>
      </c>
      <c r="W25" s="31"/>
      <c r="X25" s="31"/>
      <c r="Y25" s="43" t="s">
        <v>101</v>
      </c>
    </row>
    <row r="26" spans="1:25" ht="15" customHeight="1" x14ac:dyDescent="0.25">
      <c r="A26" s="39">
        <v>25</v>
      </c>
      <c r="B26" s="7">
        <v>43801</v>
      </c>
      <c r="C26" s="15"/>
      <c r="D26" s="14" t="s">
        <v>98</v>
      </c>
      <c r="E26" s="13"/>
      <c r="F26" s="37" t="s">
        <v>43</v>
      </c>
      <c r="G26" s="12" t="s">
        <v>24</v>
      </c>
      <c r="H26" s="10" t="s">
        <v>65</v>
      </c>
      <c r="I26" s="8">
        <v>9600</v>
      </c>
      <c r="J26" s="8"/>
      <c r="K26" s="11" t="s">
        <v>57</v>
      </c>
      <c r="L26" s="9" t="s">
        <v>34</v>
      </c>
      <c r="M26" s="4">
        <v>8</v>
      </c>
      <c r="N26" s="5">
        <v>18.5</v>
      </c>
      <c r="O26" s="6">
        <v>10.5</v>
      </c>
      <c r="P26" s="29">
        <v>0</v>
      </c>
      <c r="Q26" s="28">
        <f t="shared" si="9"/>
        <v>12600</v>
      </c>
      <c r="R26" s="27">
        <f t="shared" si="5"/>
        <v>4410</v>
      </c>
      <c r="S26" s="25">
        <f t="shared" si="3"/>
        <v>15120</v>
      </c>
      <c r="T26" s="1"/>
      <c r="U26" s="2"/>
      <c r="V26" s="30" t="str">
        <f t="shared" si="7"/>
        <v>-</v>
      </c>
      <c r="W26" s="31"/>
      <c r="X26" s="31"/>
      <c r="Y26" s="43" t="s">
        <v>101</v>
      </c>
    </row>
    <row r="27" spans="1:25" ht="15" customHeight="1" x14ac:dyDescent="0.25">
      <c r="A27" s="39">
        <v>26</v>
      </c>
      <c r="B27" s="7">
        <v>43801</v>
      </c>
      <c r="C27" s="15"/>
      <c r="D27" s="14" t="s">
        <v>98</v>
      </c>
      <c r="E27" s="13"/>
      <c r="F27" s="37">
        <v>24</v>
      </c>
      <c r="G27" s="12" t="s">
        <v>26</v>
      </c>
      <c r="H27" s="10" t="s">
        <v>81</v>
      </c>
      <c r="I27" s="8">
        <v>9600</v>
      </c>
      <c r="J27" s="8"/>
      <c r="K27" s="11" t="s">
        <v>57</v>
      </c>
      <c r="L27" s="9" t="s">
        <v>34</v>
      </c>
      <c r="M27" s="4">
        <v>8</v>
      </c>
      <c r="N27" s="5">
        <v>19</v>
      </c>
      <c r="O27" s="6">
        <v>11</v>
      </c>
      <c r="P27" s="29">
        <v>0</v>
      </c>
      <c r="Q27" s="28">
        <f t="shared" si="9"/>
        <v>13200</v>
      </c>
      <c r="R27" s="27">
        <f t="shared" si="5"/>
        <v>4620</v>
      </c>
      <c r="S27" s="25">
        <f t="shared" si="3"/>
        <v>15840</v>
      </c>
      <c r="T27" s="1"/>
      <c r="U27" s="2"/>
      <c r="V27" s="30" t="str">
        <f t="shared" si="7"/>
        <v>-</v>
      </c>
      <c r="W27" s="31"/>
      <c r="X27" s="31"/>
      <c r="Y27" s="43" t="s">
        <v>101</v>
      </c>
    </row>
    <row r="28" spans="1:25" ht="15" customHeight="1" x14ac:dyDescent="0.25">
      <c r="A28" s="39">
        <v>27</v>
      </c>
      <c r="B28" s="7">
        <v>43801</v>
      </c>
      <c r="C28" s="15" t="s">
        <v>41</v>
      </c>
      <c r="D28" s="14" t="s">
        <v>98</v>
      </c>
      <c r="E28" s="13"/>
      <c r="F28" s="37">
        <v>28</v>
      </c>
      <c r="G28" s="12" t="s">
        <v>74</v>
      </c>
      <c r="H28" s="10" t="s">
        <v>72</v>
      </c>
      <c r="I28" s="8">
        <v>8800</v>
      </c>
      <c r="J28" s="8"/>
      <c r="K28" s="11" t="s">
        <v>94</v>
      </c>
      <c r="L28" s="9" t="s">
        <v>40</v>
      </c>
      <c r="M28" s="4">
        <v>22.5</v>
      </c>
      <c r="N28" s="5">
        <v>23</v>
      </c>
      <c r="O28" s="6">
        <v>8</v>
      </c>
      <c r="P28" s="29">
        <v>0</v>
      </c>
      <c r="Q28" s="28">
        <f t="shared" si="9"/>
        <v>8800</v>
      </c>
      <c r="R28" s="27">
        <f t="shared" si="5"/>
        <v>3080</v>
      </c>
      <c r="S28" s="25">
        <f t="shared" ref="S28:S52" si="10">IF(L28="н/к",IF(F28&gt;34,P28*50,IF(F28&gt;29,P28*40,P28*30))+IF(J28="",I28,J28)/8*O28,IF(L28="н",IF(F28&gt;34,P28*50,IF(F28&gt;29,P28*40,P28*30))+IF(J28="",I28,J28)/8*O28,IF(L28="бн",(((IF(J28="",I28,J28)/8)*O28)+IF(F28&gt;34,P28*50,IF(F28&gt;29,P28*40,P28*30)))/100*120,IF(L28="бд",(((IF(J28="",I28,J28)/8)*O28)+IF(F28&gt;34,P28*50,IF(F28&gt;29,P28*40,P28*30)))*0.9/100*120,""))))</f>
        <v>9504</v>
      </c>
      <c r="T28" s="1"/>
      <c r="U28" s="2"/>
      <c r="V28" s="30" t="str">
        <f t="shared" si="7"/>
        <v>-</v>
      </c>
      <c r="W28" s="31"/>
      <c r="X28" s="31"/>
      <c r="Y28" s="43" t="s">
        <v>101</v>
      </c>
    </row>
    <row r="29" spans="1:25" ht="15" customHeight="1" x14ac:dyDescent="0.25">
      <c r="A29" s="39">
        <v>28</v>
      </c>
      <c r="B29" s="7">
        <v>43801</v>
      </c>
      <c r="C29" s="15"/>
      <c r="D29" s="14" t="s">
        <v>98</v>
      </c>
      <c r="E29" s="13"/>
      <c r="F29" s="37">
        <v>17</v>
      </c>
      <c r="G29" s="12" t="s">
        <v>30</v>
      </c>
      <c r="H29" s="10" t="s">
        <v>75</v>
      </c>
      <c r="I29" s="8">
        <v>7600</v>
      </c>
      <c r="J29" s="8"/>
      <c r="K29" s="11" t="s">
        <v>90</v>
      </c>
      <c r="L29" s="9" t="s">
        <v>40</v>
      </c>
      <c r="M29" s="4">
        <v>21.5</v>
      </c>
      <c r="N29" s="5">
        <v>6</v>
      </c>
      <c r="O29" s="6">
        <f t="shared" ref="O29:O34" si="11">IF(M29&gt;0,IF(M29&gt;N29,-(M29-24-N29-1),-(M29-N29-1)),"-")</f>
        <v>9.5</v>
      </c>
      <c r="P29" s="29">
        <v>0</v>
      </c>
      <c r="Q29" s="28">
        <f t="shared" si="9"/>
        <v>9025</v>
      </c>
      <c r="R29" s="27">
        <f t="shared" si="5"/>
        <v>3158.75</v>
      </c>
      <c r="S29" s="25">
        <f t="shared" si="10"/>
        <v>9747</v>
      </c>
      <c r="T29" s="1"/>
      <c r="U29" s="2"/>
      <c r="V29" s="30" t="str">
        <f t="shared" si="7"/>
        <v>-</v>
      </c>
      <c r="W29" s="31"/>
      <c r="X29" s="31"/>
      <c r="Y29" s="43" t="s">
        <v>101</v>
      </c>
    </row>
    <row r="30" spans="1:25" ht="15" customHeight="1" x14ac:dyDescent="0.25">
      <c r="A30" s="39">
        <v>30</v>
      </c>
      <c r="B30" s="7">
        <v>43801</v>
      </c>
      <c r="C30" s="15"/>
      <c r="D30" s="14" t="s">
        <v>98</v>
      </c>
      <c r="E30" s="13"/>
      <c r="F30" s="37">
        <v>17</v>
      </c>
      <c r="G30" s="12" t="s">
        <v>27</v>
      </c>
      <c r="H30" s="10" t="s">
        <v>58</v>
      </c>
      <c r="I30" s="8">
        <v>7600</v>
      </c>
      <c r="J30" s="8"/>
      <c r="K30" s="11" t="s">
        <v>89</v>
      </c>
      <c r="L30" s="9" t="s">
        <v>40</v>
      </c>
      <c r="M30" s="4">
        <v>19</v>
      </c>
      <c r="N30" s="5">
        <v>6</v>
      </c>
      <c r="O30" s="6">
        <f t="shared" si="11"/>
        <v>12</v>
      </c>
      <c r="P30" s="29">
        <v>0</v>
      </c>
      <c r="Q30" s="28">
        <f t="shared" si="9"/>
        <v>11400</v>
      </c>
      <c r="R30" s="27">
        <f t="shared" si="5"/>
        <v>3989.9999999999995</v>
      </c>
      <c r="S30" s="25">
        <f t="shared" si="10"/>
        <v>12312</v>
      </c>
      <c r="T30" s="1"/>
      <c r="U30" s="2"/>
      <c r="V30" s="30" t="str">
        <f t="shared" si="7"/>
        <v>-</v>
      </c>
      <c r="W30" s="31"/>
      <c r="X30" s="31"/>
      <c r="Y30" s="43" t="s">
        <v>101</v>
      </c>
    </row>
    <row r="31" spans="1:25" ht="15" customHeight="1" x14ac:dyDescent="0.25">
      <c r="A31" s="39">
        <v>31</v>
      </c>
      <c r="B31" s="7">
        <v>43801</v>
      </c>
      <c r="C31" s="15"/>
      <c r="D31" s="14" t="s">
        <v>98</v>
      </c>
      <c r="E31" s="13"/>
      <c r="F31" s="37">
        <v>17</v>
      </c>
      <c r="G31" s="12" t="s">
        <v>26</v>
      </c>
      <c r="H31" s="10" t="s">
        <v>81</v>
      </c>
      <c r="I31" s="8">
        <v>7600</v>
      </c>
      <c r="J31" s="8"/>
      <c r="K31" s="11" t="s">
        <v>89</v>
      </c>
      <c r="L31" s="9" t="s">
        <v>40</v>
      </c>
      <c r="M31" s="4">
        <v>20</v>
      </c>
      <c r="N31" s="5">
        <v>5</v>
      </c>
      <c r="O31" s="6">
        <f t="shared" si="11"/>
        <v>10</v>
      </c>
      <c r="P31" s="29">
        <v>0</v>
      </c>
      <c r="Q31" s="28">
        <f t="shared" si="9"/>
        <v>9500</v>
      </c>
      <c r="R31" s="27">
        <f t="shared" si="5"/>
        <v>3325</v>
      </c>
      <c r="S31" s="25">
        <f t="shared" si="10"/>
        <v>10260</v>
      </c>
      <c r="T31" s="1"/>
      <c r="U31" s="2"/>
      <c r="V31" s="30" t="str">
        <f t="shared" si="7"/>
        <v>-</v>
      </c>
      <c r="W31" s="31"/>
      <c r="X31" s="31"/>
      <c r="Y31" s="43" t="s">
        <v>101</v>
      </c>
    </row>
    <row r="32" spans="1:25" ht="15" customHeight="1" x14ac:dyDescent="0.25">
      <c r="A32" s="39">
        <v>32</v>
      </c>
      <c r="B32" s="7">
        <v>43801</v>
      </c>
      <c r="C32" s="15"/>
      <c r="D32" s="14" t="s">
        <v>98</v>
      </c>
      <c r="E32" s="13"/>
      <c r="F32" s="37">
        <v>17</v>
      </c>
      <c r="G32" s="12" t="s">
        <v>29</v>
      </c>
      <c r="H32" s="10" t="s">
        <v>88</v>
      </c>
      <c r="I32" s="8">
        <v>7600</v>
      </c>
      <c r="J32" s="8"/>
      <c r="K32" s="11" t="s">
        <v>90</v>
      </c>
      <c r="L32" s="9" t="s">
        <v>40</v>
      </c>
      <c r="M32" s="4">
        <v>21.5</v>
      </c>
      <c r="N32" s="5">
        <v>6</v>
      </c>
      <c r="O32" s="6">
        <f t="shared" si="11"/>
        <v>9.5</v>
      </c>
      <c r="P32" s="29">
        <v>0</v>
      </c>
      <c r="Q32" s="28">
        <f t="shared" si="9"/>
        <v>9025</v>
      </c>
      <c r="R32" s="27">
        <f t="shared" si="5"/>
        <v>3158.75</v>
      </c>
      <c r="S32" s="25">
        <f t="shared" si="10"/>
        <v>9747</v>
      </c>
      <c r="T32" s="1"/>
      <c r="U32" s="2"/>
      <c r="V32" s="30" t="str">
        <f t="shared" si="7"/>
        <v>-</v>
      </c>
      <c r="W32" s="31"/>
      <c r="X32" s="31"/>
      <c r="Y32" s="43" t="s">
        <v>101</v>
      </c>
    </row>
    <row r="33" spans="1:25" ht="15" customHeight="1" x14ac:dyDescent="0.25">
      <c r="A33" s="39">
        <v>33</v>
      </c>
      <c r="B33" s="7">
        <v>43802</v>
      </c>
      <c r="C33" s="15"/>
      <c r="D33" s="14" t="s">
        <v>98</v>
      </c>
      <c r="E33" s="13"/>
      <c r="F33" s="37" t="s">
        <v>43</v>
      </c>
      <c r="G33" s="12" t="s">
        <v>29</v>
      </c>
      <c r="H33" s="10" t="s">
        <v>88</v>
      </c>
      <c r="I33" s="8">
        <v>9600</v>
      </c>
      <c r="J33" s="8"/>
      <c r="K33" s="11" t="s">
        <v>57</v>
      </c>
      <c r="L33" s="9" t="s">
        <v>34</v>
      </c>
      <c r="M33" s="4">
        <v>8</v>
      </c>
      <c r="N33" s="5">
        <v>16</v>
      </c>
      <c r="O33" s="6">
        <f t="shared" si="11"/>
        <v>9</v>
      </c>
      <c r="P33" s="29">
        <v>0</v>
      </c>
      <c r="Q33" s="28">
        <f t="shared" si="9"/>
        <v>10800</v>
      </c>
      <c r="R33" s="27">
        <f t="shared" si="5"/>
        <v>3779.9999999999995</v>
      </c>
      <c r="S33" s="25">
        <f t="shared" si="10"/>
        <v>12960</v>
      </c>
      <c r="T33" s="1"/>
      <c r="U33" s="2"/>
      <c r="V33" s="30" t="str">
        <f t="shared" si="7"/>
        <v>-</v>
      </c>
      <c r="W33" s="31"/>
      <c r="X33" s="31"/>
      <c r="Y33" s="43" t="s">
        <v>101</v>
      </c>
    </row>
    <row r="34" spans="1:25" ht="15" customHeight="1" x14ac:dyDescent="0.25">
      <c r="A34" s="39">
        <v>34</v>
      </c>
      <c r="B34" s="7">
        <v>43802</v>
      </c>
      <c r="C34" s="15"/>
      <c r="D34" s="14" t="s">
        <v>98</v>
      </c>
      <c r="E34" s="13"/>
      <c r="F34" s="37" t="s">
        <v>43</v>
      </c>
      <c r="G34" s="12" t="s">
        <v>24</v>
      </c>
      <c r="H34" s="10" t="s">
        <v>65</v>
      </c>
      <c r="I34" s="8">
        <v>9600</v>
      </c>
      <c r="J34" s="8"/>
      <c r="K34" s="11" t="s">
        <v>57</v>
      </c>
      <c r="L34" s="9" t="s">
        <v>34</v>
      </c>
      <c r="M34" s="4">
        <v>8</v>
      </c>
      <c r="N34" s="5">
        <v>17.5</v>
      </c>
      <c r="O34" s="6">
        <f t="shared" si="11"/>
        <v>10.5</v>
      </c>
      <c r="P34" s="29">
        <v>0</v>
      </c>
      <c r="Q34" s="28">
        <f t="shared" si="9"/>
        <v>12600</v>
      </c>
      <c r="R34" s="27">
        <f t="shared" si="5"/>
        <v>4410</v>
      </c>
      <c r="S34" s="25">
        <f t="shared" si="10"/>
        <v>15120</v>
      </c>
      <c r="T34" s="1"/>
      <c r="U34" s="2"/>
      <c r="V34" s="30" t="str">
        <f t="shared" si="7"/>
        <v>-</v>
      </c>
      <c r="W34" s="31"/>
      <c r="X34" s="31"/>
      <c r="Y34" s="43" t="s">
        <v>101</v>
      </c>
    </row>
    <row r="35" spans="1:25" ht="15" customHeight="1" x14ac:dyDescent="0.25">
      <c r="A35" s="39">
        <v>35</v>
      </c>
      <c r="B35" s="7">
        <v>43802</v>
      </c>
      <c r="C35" s="15"/>
      <c r="D35" s="14" t="s">
        <v>98</v>
      </c>
      <c r="E35" s="13"/>
      <c r="F35" s="37">
        <v>24</v>
      </c>
      <c r="G35" s="12" t="s">
        <v>26</v>
      </c>
      <c r="H35" s="10" t="s">
        <v>81</v>
      </c>
      <c r="I35" s="8">
        <v>9600</v>
      </c>
      <c r="J35" s="8"/>
      <c r="K35" s="11" t="s">
        <v>57</v>
      </c>
      <c r="L35" s="9" t="s">
        <v>34</v>
      </c>
      <c r="M35" s="4">
        <v>8</v>
      </c>
      <c r="N35" s="5">
        <v>17.5</v>
      </c>
      <c r="O35" s="6">
        <v>9.5</v>
      </c>
      <c r="P35" s="29">
        <v>0</v>
      </c>
      <c r="Q35" s="28">
        <f t="shared" si="9"/>
        <v>11400</v>
      </c>
      <c r="R35" s="27">
        <f t="shared" si="5"/>
        <v>3989.9999999999995</v>
      </c>
      <c r="S35" s="25">
        <f t="shared" si="10"/>
        <v>13680</v>
      </c>
      <c r="T35" s="1"/>
      <c r="U35" s="2"/>
      <c r="V35" s="30" t="str">
        <f t="shared" si="7"/>
        <v>-</v>
      </c>
      <c r="W35" s="31"/>
      <c r="X35" s="31"/>
      <c r="Y35" s="43" t="s">
        <v>101</v>
      </c>
    </row>
    <row r="36" spans="1:25" ht="15" customHeight="1" x14ac:dyDescent="0.25">
      <c r="A36" s="39">
        <v>36</v>
      </c>
      <c r="B36" s="7">
        <v>43802</v>
      </c>
      <c r="C36" s="15" t="s">
        <v>17</v>
      </c>
      <c r="D36" s="14" t="s">
        <v>98</v>
      </c>
      <c r="E36" s="13"/>
      <c r="F36" s="37">
        <v>17</v>
      </c>
      <c r="G36" s="12" t="s">
        <v>30</v>
      </c>
      <c r="H36" s="10" t="s">
        <v>75</v>
      </c>
      <c r="I36" s="8">
        <v>9100</v>
      </c>
      <c r="J36" s="8"/>
      <c r="K36" s="11" t="s">
        <v>49</v>
      </c>
      <c r="L36" s="9" t="s">
        <v>15</v>
      </c>
      <c r="M36" s="4">
        <v>9</v>
      </c>
      <c r="N36" s="5">
        <v>16</v>
      </c>
      <c r="O36" s="6">
        <f>IF(M36&gt;0,IF(M36&gt;N36,-(M36-24-N36-1),-(M36-N36-1)),"-")</f>
        <v>8</v>
      </c>
      <c r="P36" s="29">
        <v>0</v>
      </c>
      <c r="Q36" s="28">
        <f t="shared" si="9"/>
        <v>9100</v>
      </c>
      <c r="R36" s="27">
        <f t="shared" si="5"/>
        <v>3185</v>
      </c>
      <c r="S36" s="25">
        <f t="shared" si="10"/>
        <v>9100</v>
      </c>
      <c r="T36" s="1"/>
      <c r="U36" s="2"/>
      <c r="V36" s="30" t="s">
        <v>32</v>
      </c>
      <c r="W36" s="31"/>
      <c r="X36" s="31"/>
      <c r="Y36" s="43" t="s">
        <v>101</v>
      </c>
    </row>
    <row r="37" spans="1:25" ht="15" customHeight="1" x14ac:dyDescent="0.25">
      <c r="A37" s="39">
        <v>37</v>
      </c>
      <c r="B37" s="7">
        <v>43802</v>
      </c>
      <c r="C37" s="15"/>
      <c r="D37" s="14" t="s">
        <v>98</v>
      </c>
      <c r="E37" s="13"/>
      <c r="F37" s="34" t="s">
        <v>69</v>
      </c>
      <c r="G37" s="12" t="s">
        <v>33</v>
      </c>
      <c r="H37" s="10" t="s">
        <v>59</v>
      </c>
      <c r="I37" s="8">
        <v>12000</v>
      </c>
      <c r="J37" s="8"/>
      <c r="K37" s="11" t="s">
        <v>39</v>
      </c>
      <c r="L37" s="9" t="s">
        <v>34</v>
      </c>
      <c r="M37" s="4">
        <v>8</v>
      </c>
      <c r="N37" s="5">
        <v>19</v>
      </c>
      <c r="O37" s="6">
        <f>IF(M37&gt;0,IF(M37&gt;N37,-(M37-24-N37-1),-(M37-N37-1)),"-")</f>
        <v>12</v>
      </c>
      <c r="P37" s="29">
        <v>0</v>
      </c>
      <c r="Q37" s="28">
        <f t="shared" si="9"/>
        <v>18000</v>
      </c>
      <c r="R37" s="27" t="str">
        <f t="shared" ref="R37:R52" si="12">IF(H37="Раков",IF(G37="ст.т","-",Q37*0.2),IF(H37="Виталий",IF(G37="ст.т","-",Q37*0.3),IF(G37="ст.т","-",Q37*0.35)))</f>
        <v>-</v>
      </c>
      <c r="S37" s="3">
        <v>20250</v>
      </c>
      <c r="T37" s="1"/>
      <c r="U37" s="2"/>
      <c r="V37" s="30"/>
      <c r="W37" s="30">
        <f t="shared" ref="W37:W38" si="13">(S37-X37)/1.2</f>
        <v>675</v>
      </c>
      <c r="X37" s="31">
        <f t="shared" ref="X37:X38" si="14">Q37*0.9*1.2</f>
        <v>19440</v>
      </c>
      <c r="Y37" s="43" t="s">
        <v>93</v>
      </c>
    </row>
    <row r="38" spans="1:25" ht="15" customHeight="1" x14ac:dyDescent="0.25">
      <c r="A38" s="39">
        <v>38</v>
      </c>
      <c r="B38" s="7">
        <v>43802</v>
      </c>
      <c r="C38" s="15"/>
      <c r="D38" s="14" t="s">
        <v>98</v>
      </c>
      <c r="E38" s="13"/>
      <c r="F38" s="34" t="s">
        <v>69</v>
      </c>
      <c r="G38" s="12" t="s">
        <v>33</v>
      </c>
      <c r="H38" s="10" t="s">
        <v>59</v>
      </c>
      <c r="I38" s="8">
        <v>12000</v>
      </c>
      <c r="J38" s="8"/>
      <c r="K38" s="11" t="s">
        <v>39</v>
      </c>
      <c r="L38" s="9" t="s">
        <v>34</v>
      </c>
      <c r="M38" s="4">
        <v>8</v>
      </c>
      <c r="N38" s="5">
        <v>19</v>
      </c>
      <c r="O38" s="6">
        <f>IF(M38&gt;0,IF(M38&gt;N38,-(M38-24-N38-1),-(M38-N38-1)),"-")</f>
        <v>12</v>
      </c>
      <c r="P38" s="29">
        <v>0</v>
      </c>
      <c r="Q38" s="28">
        <f t="shared" si="9"/>
        <v>18000</v>
      </c>
      <c r="R38" s="27" t="str">
        <f t="shared" si="12"/>
        <v>-</v>
      </c>
      <c r="S38" s="3">
        <v>20250</v>
      </c>
      <c r="T38" s="1"/>
      <c r="U38" s="2"/>
      <c r="V38" s="30"/>
      <c r="W38" s="30">
        <f t="shared" si="13"/>
        <v>675</v>
      </c>
      <c r="X38" s="31">
        <f t="shared" si="14"/>
        <v>19440</v>
      </c>
      <c r="Y38" s="43" t="s">
        <v>93</v>
      </c>
    </row>
    <row r="39" spans="1:25" ht="15" customHeight="1" x14ac:dyDescent="0.25">
      <c r="A39" s="39">
        <v>39</v>
      </c>
      <c r="B39" s="7">
        <v>43802</v>
      </c>
      <c r="C39" s="15"/>
      <c r="D39" s="14" t="s">
        <v>98</v>
      </c>
      <c r="E39" s="13"/>
      <c r="F39" s="37">
        <v>45</v>
      </c>
      <c r="G39" s="12" t="s">
        <v>54</v>
      </c>
      <c r="H39" s="10" t="s">
        <v>63</v>
      </c>
      <c r="I39" s="8">
        <v>21300</v>
      </c>
      <c r="J39" s="8"/>
      <c r="K39" s="11" t="s">
        <v>55</v>
      </c>
      <c r="L39" s="9" t="s">
        <v>34</v>
      </c>
      <c r="M39" s="4">
        <v>10</v>
      </c>
      <c r="N39" s="5">
        <v>18</v>
      </c>
      <c r="O39" s="6">
        <f>IF(M39&gt;0,IF(M39&gt;N39,-(M39-24-N39-1),-(M39-N39-1)),"-")</f>
        <v>9</v>
      </c>
      <c r="P39" s="29">
        <v>165</v>
      </c>
      <c r="Q39" s="28">
        <f t="shared" si="9"/>
        <v>32212.5</v>
      </c>
      <c r="R39" s="27">
        <f t="shared" si="12"/>
        <v>6442.5</v>
      </c>
      <c r="S39" s="25">
        <v>38700</v>
      </c>
      <c r="T39" s="1"/>
      <c r="U39" s="2"/>
      <c r="V39" s="30" t="str">
        <f t="shared" si="7"/>
        <v>-</v>
      </c>
      <c r="W39" s="31"/>
      <c r="X39" s="31"/>
      <c r="Y39" s="43" t="s">
        <v>101</v>
      </c>
    </row>
    <row r="40" spans="1:25" ht="15" customHeight="1" x14ac:dyDescent="0.25">
      <c r="A40" s="39">
        <v>40</v>
      </c>
      <c r="B40" s="7">
        <v>43802</v>
      </c>
      <c r="C40" s="15"/>
      <c r="D40" s="14" t="s">
        <v>98</v>
      </c>
      <c r="E40" s="13"/>
      <c r="F40" s="37" t="s">
        <v>73</v>
      </c>
      <c r="G40" s="12" t="s">
        <v>33</v>
      </c>
      <c r="H40" s="10" t="s">
        <v>82</v>
      </c>
      <c r="I40" s="8">
        <v>5000</v>
      </c>
      <c r="J40" s="8"/>
      <c r="K40" s="11" t="s">
        <v>55</v>
      </c>
      <c r="L40" s="9" t="s">
        <v>34</v>
      </c>
      <c r="M40" s="4">
        <v>10</v>
      </c>
      <c r="N40" s="5">
        <v>16</v>
      </c>
      <c r="O40" s="6">
        <v>8</v>
      </c>
      <c r="P40" s="29">
        <v>165</v>
      </c>
      <c r="Q40" s="28">
        <f t="shared" si="9"/>
        <v>9950</v>
      </c>
      <c r="R40" s="27" t="str">
        <f t="shared" si="12"/>
        <v>-</v>
      </c>
      <c r="S40" s="25">
        <v>11940</v>
      </c>
      <c r="T40" s="1"/>
      <c r="U40" s="2"/>
      <c r="V40" s="30"/>
      <c r="W40" s="31">
        <v>0</v>
      </c>
      <c r="X40" s="31"/>
      <c r="Y40" s="43" t="s">
        <v>101</v>
      </c>
    </row>
    <row r="41" spans="1:25" ht="15" customHeight="1" x14ac:dyDescent="0.25">
      <c r="A41" s="39">
        <v>41</v>
      </c>
      <c r="B41" s="7">
        <v>43802</v>
      </c>
      <c r="C41" s="15"/>
      <c r="D41" s="14" t="s">
        <v>98</v>
      </c>
      <c r="E41" s="13"/>
      <c r="F41" s="37" t="s">
        <v>47</v>
      </c>
      <c r="G41" s="12" t="s">
        <v>33</v>
      </c>
      <c r="H41" s="10" t="s">
        <v>78</v>
      </c>
      <c r="I41" s="8">
        <v>22000</v>
      </c>
      <c r="J41" s="8"/>
      <c r="K41" s="11" t="s">
        <v>61</v>
      </c>
      <c r="L41" s="9" t="s">
        <v>34</v>
      </c>
      <c r="M41" s="4">
        <v>11</v>
      </c>
      <c r="N41" s="5">
        <v>18</v>
      </c>
      <c r="O41" s="6">
        <f>IF(M41&gt;0,IF(M41&gt;N41,-(M41-24-N41-1),-(M41-N41-1)),"-")</f>
        <v>8</v>
      </c>
      <c r="P41" s="29">
        <v>36</v>
      </c>
      <c r="Q41" s="28">
        <f t="shared" si="9"/>
        <v>23800</v>
      </c>
      <c r="R41" s="27" t="str">
        <f t="shared" si="12"/>
        <v>-</v>
      </c>
      <c r="S41" s="25">
        <v>31760</v>
      </c>
      <c r="T41" s="1"/>
      <c r="U41" s="2"/>
      <c r="V41" s="30"/>
      <c r="W41" s="31">
        <f>(S41-X41)/1.2</f>
        <v>2846.666666666667</v>
      </c>
      <c r="X41" s="31">
        <v>28344</v>
      </c>
      <c r="Y41" s="43" t="s">
        <v>101</v>
      </c>
    </row>
    <row r="42" spans="1:25" ht="15" customHeight="1" x14ac:dyDescent="0.25">
      <c r="A42" s="39">
        <v>42</v>
      </c>
      <c r="B42" s="7">
        <v>43802</v>
      </c>
      <c r="C42" s="15"/>
      <c r="D42" s="14" t="s">
        <v>98</v>
      </c>
      <c r="E42" s="13"/>
      <c r="F42" s="37" t="s">
        <v>47</v>
      </c>
      <c r="G42" s="12" t="s">
        <v>33</v>
      </c>
      <c r="H42" s="10" t="s">
        <v>78</v>
      </c>
      <c r="I42" s="8">
        <v>22000</v>
      </c>
      <c r="J42" s="8"/>
      <c r="K42" s="11" t="s">
        <v>83</v>
      </c>
      <c r="L42" s="9" t="s">
        <v>34</v>
      </c>
      <c r="M42" s="4">
        <v>11</v>
      </c>
      <c r="N42" s="5">
        <v>17</v>
      </c>
      <c r="O42" s="6">
        <v>8</v>
      </c>
      <c r="P42" s="29">
        <v>220</v>
      </c>
      <c r="Q42" s="28">
        <f t="shared" si="9"/>
        <v>33000</v>
      </c>
      <c r="R42" s="27" t="str">
        <f t="shared" si="12"/>
        <v>-</v>
      </c>
      <c r="S42" s="25">
        <v>42800</v>
      </c>
      <c r="T42" s="1"/>
      <c r="U42" s="2"/>
      <c r="V42" s="30"/>
      <c r="W42" s="31">
        <f t="shared" ref="W42:W43" si="15">(S42-X42)/1.2</f>
        <v>3766.666666666667</v>
      </c>
      <c r="X42" s="31">
        <v>38280</v>
      </c>
      <c r="Y42" s="43" t="s">
        <v>101</v>
      </c>
    </row>
    <row r="43" spans="1:25" ht="15" customHeight="1" x14ac:dyDescent="0.25">
      <c r="A43" s="39">
        <v>43</v>
      </c>
      <c r="B43" s="7">
        <v>43802</v>
      </c>
      <c r="C43" s="15"/>
      <c r="D43" s="14" t="s">
        <v>98</v>
      </c>
      <c r="E43" s="13"/>
      <c r="F43" s="37" t="s">
        <v>48</v>
      </c>
      <c r="G43" s="12" t="s">
        <v>33</v>
      </c>
      <c r="H43" s="10" t="s">
        <v>56</v>
      </c>
      <c r="I43" s="8">
        <v>20000</v>
      </c>
      <c r="J43" s="8"/>
      <c r="K43" s="11" t="s">
        <v>51</v>
      </c>
      <c r="L43" s="9" t="s">
        <v>34</v>
      </c>
      <c r="M43" s="4">
        <v>9</v>
      </c>
      <c r="N43" s="5">
        <v>22</v>
      </c>
      <c r="O43" s="6">
        <f>IF(M43&gt;0,IF(M43&gt;N43,-(M43-24-N43-1),-(M43-N43-1)),"-")</f>
        <v>14</v>
      </c>
      <c r="P43" s="29">
        <v>70</v>
      </c>
      <c r="Q43" s="28">
        <f t="shared" si="9"/>
        <v>38500</v>
      </c>
      <c r="R43" s="27" t="str">
        <f t="shared" si="12"/>
        <v>-</v>
      </c>
      <c r="S43" s="25">
        <v>50400</v>
      </c>
      <c r="T43" s="1"/>
      <c r="U43" s="2"/>
      <c r="V43" s="30"/>
      <c r="W43" s="31">
        <f t="shared" si="15"/>
        <v>7980</v>
      </c>
      <c r="X43" s="31">
        <v>40824</v>
      </c>
      <c r="Y43" s="43" t="s">
        <v>101</v>
      </c>
    </row>
    <row r="44" spans="1:25" ht="15" customHeight="1" x14ac:dyDescent="0.25">
      <c r="A44" s="39">
        <v>44</v>
      </c>
      <c r="B44" s="7">
        <v>43802</v>
      </c>
      <c r="C44" s="15"/>
      <c r="D44" s="14" t="s">
        <v>98</v>
      </c>
      <c r="E44" s="13"/>
      <c r="F44" s="37">
        <v>20</v>
      </c>
      <c r="G44" s="12" t="s">
        <v>74</v>
      </c>
      <c r="H44" s="10" t="s">
        <v>72</v>
      </c>
      <c r="I44" s="8">
        <v>5000</v>
      </c>
      <c r="J44" s="8"/>
      <c r="K44" s="11" t="s">
        <v>95</v>
      </c>
      <c r="L44" s="9" t="s">
        <v>15</v>
      </c>
      <c r="M44" s="4"/>
      <c r="N44" s="5"/>
      <c r="O44" s="6">
        <v>8</v>
      </c>
      <c r="P44" s="29">
        <v>0</v>
      </c>
      <c r="Q44" s="28">
        <f t="shared" si="9"/>
        <v>5000</v>
      </c>
      <c r="R44" s="27">
        <f t="shared" si="12"/>
        <v>1750</v>
      </c>
      <c r="S44" s="25">
        <f t="shared" si="10"/>
        <v>5000</v>
      </c>
      <c r="T44" s="1" t="s">
        <v>93</v>
      </c>
      <c r="U44" s="2"/>
      <c r="V44" s="30" t="s">
        <v>32</v>
      </c>
      <c r="W44" s="31"/>
      <c r="X44" s="31"/>
      <c r="Y44" s="43" t="s">
        <v>93</v>
      </c>
    </row>
    <row r="45" spans="1:25" ht="15" customHeight="1" x14ac:dyDescent="0.25">
      <c r="A45" s="39">
        <v>45</v>
      </c>
      <c r="B45" s="7">
        <v>43802</v>
      </c>
      <c r="C45" s="15"/>
      <c r="D45" s="14" t="s">
        <v>98</v>
      </c>
      <c r="E45" s="13"/>
      <c r="F45" s="37">
        <v>22</v>
      </c>
      <c r="G45" s="12" t="s">
        <v>33</v>
      </c>
      <c r="H45" s="10" t="s">
        <v>79</v>
      </c>
      <c r="I45" s="8">
        <v>8800</v>
      </c>
      <c r="J45" s="8"/>
      <c r="K45" s="11" t="s">
        <v>96</v>
      </c>
      <c r="L45" s="9" t="s">
        <v>34</v>
      </c>
      <c r="M45" s="4">
        <v>9.5</v>
      </c>
      <c r="N45" s="5">
        <v>16.5</v>
      </c>
      <c r="O45" s="6">
        <f>IF(M45&gt;0,IF(M45&gt;N45,-(M45-24-N45-1),-(M45-N45-1)),"-")</f>
        <v>8</v>
      </c>
      <c r="P45" s="29">
        <v>120</v>
      </c>
      <c r="Q45" s="28">
        <f t="shared" si="9"/>
        <v>12400</v>
      </c>
      <c r="R45" s="27" t="str">
        <f t="shared" si="12"/>
        <v>-</v>
      </c>
      <c r="S45" s="25">
        <f t="shared" si="10"/>
        <v>14880</v>
      </c>
      <c r="T45" s="1" t="s">
        <v>93</v>
      </c>
      <c r="U45" s="2"/>
      <c r="V45" s="30"/>
      <c r="W45" s="31">
        <v>1240</v>
      </c>
      <c r="X45" s="31">
        <v>13527</v>
      </c>
      <c r="Y45" s="43" t="s">
        <v>93</v>
      </c>
    </row>
    <row r="46" spans="1:25" ht="15" customHeight="1" x14ac:dyDescent="0.25">
      <c r="A46" s="39">
        <v>46</v>
      </c>
      <c r="B46" s="7">
        <v>43802</v>
      </c>
      <c r="C46" s="15"/>
      <c r="D46" s="14" t="s">
        <v>98</v>
      </c>
      <c r="E46" s="13"/>
      <c r="F46" s="37">
        <v>40</v>
      </c>
      <c r="G46" s="12" t="s">
        <v>33</v>
      </c>
      <c r="H46" s="10" t="s">
        <v>66</v>
      </c>
      <c r="I46" s="8">
        <v>15400</v>
      </c>
      <c r="J46" s="8"/>
      <c r="K46" s="11" t="s">
        <v>39</v>
      </c>
      <c r="L46" s="9" t="s">
        <v>34</v>
      </c>
      <c r="M46" s="4">
        <v>9</v>
      </c>
      <c r="N46" s="5">
        <v>19</v>
      </c>
      <c r="O46" s="32">
        <v>10</v>
      </c>
      <c r="P46" s="29">
        <v>0</v>
      </c>
      <c r="Q46" s="28">
        <f t="shared" si="9"/>
        <v>19250</v>
      </c>
      <c r="R46" s="27" t="str">
        <f t="shared" si="12"/>
        <v>-</v>
      </c>
      <c r="S46" s="3">
        <v>25410</v>
      </c>
      <c r="T46" s="1"/>
      <c r="U46" s="2"/>
      <c r="V46" s="30"/>
      <c r="W46" s="30">
        <f>(S46-X46)/1.2</f>
        <v>3850</v>
      </c>
      <c r="X46" s="31">
        <f>Q46*0.9*1.2</f>
        <v>20790</v>
      </c>
      <c r="Y46" s="43" t="s">
        <v>100</v>
      </c>
    </row>
    <row r="47" spans="1:25" ht="15" customHeight="1" x14ac:dyDescent="0.25">
      <c r="A47" s="39">
        <v>47</v>
      </c>
      <c r="B47" s="7">
        <v>43802</v>
      </c>
      <c r="C47" s="15"/>
      <c r="D47" s="14" t="s">
        <v>98</v>
      </c>
      <c r="E47" s="13"/>
      <c r="F47" s="37">
        <v>28</v>
      </c>
      <c r="G47" s="12" t="s">
        <v>31</v>
      </c>
      <c r="H47" s="10" t="s">
        <v>64</v>
      </c>
      <c r="I47" s="8">
        <v>12000</v>
      </c>
      <c r="J47" s="8"/>
      <c r="K47" s="11" t="s">
        <v>53</v>
      </c>
      <c r="L47" s="9" t="s">
        <v>34</v>
      </c>
      <c r="M47" s="4">
        <v>8</v>
      </c>
      <c r="N47" s="5">
        <v>19</v>
      </c>
      <c r="O47" s="6">
        <v>11</v>
      </c>
      <c r="P47" s="29">
        <v>0</v>
      </c>
      <c r="Q47" s="28">
        <f t="shared" si="9"/>
        <v>16500</v>
      </c>
      <c r="R47" s="27">
        <f t="shared" si="12"/>
        <v>5775</v>
      </c>
      <c r="S47" s="25">
        <f t="shared" si="10"/>
        <v>19800</v>
      </c>
      <c r="T47" s="1"/>
      <c r="U47" s="2"/>
      <c r="V47" s="30" t="str">
        <f t="shared" si="7"/>
        <v>-</v>
      </c>
      <c r="W47" s="31"/>
      <c r="X47" s="31"/>
      <c r="Y47" s="43" t="s">
        <v>100</v>
      </c>
    </row>
    <row r="48" spans="1:25" ht="15" customHeight="1" x14ac:dyDescent="0.25">
      <c r="A48" s="39">
        <v>48</v>
      </c>
      <c r="B48" s="7">
        <v>43802</v>
      </c>
      <c r="C48" s="15"/>
      <c r="D48" s="14" t="s">
        <v>98</v>
      </c>
      <c r="E48" s="13"/>
      <c r="F48" s="37" t="s">
        <v>43</v>
      </c>
      <c r="G48" s="12" t="s">
        <v>33</v>
      </c>
      <c r="H48" s="10" t="s">
        <v>19</v>
      </c>
      <c r="I48" s="8">
        <v>9600</v>
      </c>
      <c r="J48" s="8"/>
      <c r="K48" s="11" t="s">
        <v>45</v>
      </c>
      <c r="L48" s="9" t="s">
        <v>15</v>
      </c>
      <c r="M48" s="4"/>
      <c r="N48" s="5"/>
      <c r="O48" s="6">
        <v>8</v>
      </c>
      <c r="P48" s="29">
        <v>0</v>
      </c>
      <c r="Q48" s="28">
        <f t="shared" si="9"/>
        <v>9600</v>
      </c>
      <c r="R48" s="27" t="str">
        <f t="shared" si="12"/>
        <v>-</v>
      </c>
      <c r="S48" s="25">
        <f t="shared" si="10"/>
        <v>9600</v>
      </c>
      <c r="T48" s="1" t="s">
        <v>93</v>
      </c>
      <c r="U48" s="2" t="s">
        <v>32</v>
      </c>
      <c r="V48" s="30"/>
      <c r="W48" s="31">
        <v>960</v>
      </c>
      <c r="X48" s="31"/>
      <c r="Y48" s="43" t="s">
        <v>93</v>
      </c>
    </row>
    <row r="49" spans="1:25" ht="15" customHeight="1" x14ac:dyDescent="0.25">
      <c r="A49" s="39">
        <v>49</v>
      </c>
      <c r="B49" s="7">
        <v>43802</v>
      </c>
      <c r="C49" s="15"/>
      <c r="D49" s="14" t="s">
        <v>98</v>
      </c>
      <c r="E49" s="13"/>
      <c r="F49" s="37">
        <v>22</v>
      </c>
      <c r="G49" s="12" t="s">
        <v>33</v>
      </c>
      <c r="H49" s="33" t="s">
        <v>28</v>
      </c>
      <c r="I49" s="8">
        <v>8400</v>
      </c>
      <c r="J49" s="8"/>
      <c r="K49" s="11" t="s">
        <v>23</v>
      </c>
      <c r="L49" s="9" t="s">
        <v>34</v>
      </c>
      <c r="M49" s="4"/>
      <c r="N49" s="5"/>
      <c r="O49" s="6">
        <v>4</v>
      </c>
      <c r="P49" s="29"/>
      <c r="Q49" s="28">
        <v>4000</v>
      </c>
      <c r="R49" s="27" t="str">
        <f t="shared" si="12"/>
        <v>-</v>
      </c>
      <c r="S49" s="25">
        <f t="shared" si="10"/>
        <v>5040</v>
      </c>
      <c r="T49" s="1"/>
      <c r="U49" s="2"/>
      <c r="V49" s="30"/>
      <c r="W49" s="31">
        <v>0</v>
      </c>
      <c r="X49" s="31"/>
      <c r="Y49" s="43" t="s">
        <v>93</v>
      </c>
    </row>
    <row r="50" spans="1:25" ht="15" customHeight="1" x14ac:dyDescent="0.25">
      <c r="A50" s="39">
        <v>50</v>
      </c>
      <c r="B50" s="7">
        <v>43802</v>
      </c>
      <c r="C50" s="15"/>
      <c r="D50" s="14" t="s">
        <v>98</v>
      </c>
      <c r="E50" s="13"/>
      <c r="F50" s="37">
        <v>28</v>
      </c>
      <c r="G50" s="12" t="s">
        <v>74</v>
      </c>
      <c r="H50" s="10" t="s">
        <v>72</v>
      </c>
      <c r="I50" s="8">
        <v>12000</v>
      </c>
      <c r="J50" s="8"/>
      <c r="K50" s="11" t="s">
        <v>87</v>
      </c>
      <c r="L50" s="9" t="s">
        <v>34</v>
      </c>
      <c r="M50" s="4">
        <v>9</v>
      </c>
      <c r="N50" s="5">
        <v>17</v>
      </c>
      <c r="O50" s="6">
        <v>8</v>
      </c>
      <c r="P50" s="29">
        <v>35</v>
      </c>
      <c r="Q50" s="28">
        <f t="shared" ref="Q50:Q52" si="16">IF(F50="прик",P50*30,IF(F50="10/7",P50*50,IF(F50&gt;34,P50*50,IF(F50&gt;29,P50*40,P50*30))))+I50/8*O50</f>
        <v>13050</v>
      </c>
      <c r="R50" s="27">
        <f t="shared" si="12"/>
        <v>4567.5</v>
      </c>
      <c r="S50" s="25">
        <f t="shared" si="10"/>
        <v>15660</v>
      </c>
      <c r="T50" s="1"/>
      <c r="U50" s="2"/>
      <c r="V50" s="30" t="str">
        <f t="shared" ref="V50:V52" si="17">IF(G50="ст.т",Q50*0.1,"-")</f>
        <v>-</v>
      </c>
      <c r="W50" s="31"/>
      <c r="X50" s="31"/>
      <c r="Y50" s="43" t="s">
        <v>93</v>
      </c>
    </row>
    <row r="51" spans="1:25" ht="15" customHeight="1" x14ac:dyDescent="0.25">
      <c r="A51" s="39">
        <v>51</v>
      </c>
      <c r="B51" s="7">
        <v>43802</v>
      </c>
      <c r="C51" s="15"/>
      <c r="D51" s="14" t="s">
        <v>98</v>
      </c>
      <c r="E51" s="13"/>
      <c r="F51" s="37">
        <v>35</v>
      </c>
      <c r="G51" s="12" t="s">
        <v>33</v>
      </c>
      <c r="H51" s="10" t="s">
        <v>77</v>
      </c>
      <c r="I51" s="8">
        <v>15000</v>
      </c>
      <c r="J51" s="8"/>
      <c r="K51" s="11" t="s">
        <v>50</v>
      </c>
      <c r="L51" s="9" t="s">
        <v>34</v>
      </c>
      <c r="M51" s="4"/>
      <c r="N51" s="5"/>
      <c r="O51" s="6">
        <v>8</v>
      </c>
      <c r="P51" s="29">
        <v>142</v>
      </c>
      <c r="Q51" s="28">
        <v>20680</v>
      </c>
      <c r="R51" s="27" t="str">
        <f t="shared" si="12"/>
        <v>-</v>
      </c>
      <c r="S51" s="25">
        <v>20680</v>
      </c>
      <c r="T51" s="1"/>
      <c r="U51" s="2"/>
      <c r="V51" s="30"/>
      <c r="W51" s="31">
        <v>0</v>
      </c>
      <c r="X51" s="31"/>
      <c r="Y51" s="43" t="s">
        <v>93</v>
      </c>
    </row>
    <row r="52" spans="1:25" ht="15" customHeight="1" x14ac:dyDescent="0.25">
      <c r="A52" s="39">
        <v>52</v>
      </c>
      <c r="B52" s="7">
        <v>43802</v>
      </c>
      <c r="C52" s="15"/>
      <c r="D52" s="14" t="s">
        <v>98</v>
      </c>
      <c r="E52" s="13"/>
      <c r="F52" s="37" t="s">
        <v>84</v>
      </c>
      <c r="G52" s="12" t="s">
        <v>85</v>
      </c>
      <c r="H52" s="10" t="s">
        <v>85</v>
      </c>
      <c r="I52" s="8">
        <v>5000</v>
      </c>
      <c r="J52" s="8"/>
      <c r="K52" s="11" t="s">
        <v>97</v>
      </c>
      <c r="L52" s="9" t="s">
        <v>34</v>
      </c>
      <c r="M52" s="4"/>
      <c r="N52" s="5"/>
      <c r="O52" s="6">
        <v>8</v>
      </c>
      <c r="P52" s="29"/>
      <c r="Q52" s="28">
        <f t="shared" si="16"/>
        <v>5000</v>
      </c>
      <c r="R52" s="27">
        <f t="shared" si="12"/>
        <v>1750</v>
      </c>
      <c r="S52" s="25">
        <f t="shared" si="10"/>
        <v>6000</v>
      </c>
      <c r="T52" s="1"/>
      <c r="U52" s="2"/>
      <c r="V52" s="30" t="str">
        <f t="shared" si="17"/>
        <v>-</v>
      </c>
      <c r="W52" s="31"/>
      <c r="X52" s="31"/>
      <c r="Y52" s="43" t="s">
        <v>93</v>
      </c>
    </row>
    <row r="53" spans="1:25" ht="15.75" customHeight="1" x14ac:dyDescent="0.25"/>
    <row r="54" spans="1:25" ht="15.75" customHeight="1" x14ac:dyDescent="0.25"/>
    <row r="55" spans="1:25" ht="15.75" customHeight="1" x14ac:dyDescent="0.25"/>
    <row r="56" spans="1:25" ht="15.75" customHeight="1" x14ac:dyDescent="0.25"/>
    <row r="57" spans="1:25" ht="15.75" customHeight="1" x14ac:dyDescent="0.25"/>
    <row r="58" spans="1:25" ht="15.75" customHeight="1" x14ac:dyDescent="0.25"/>
    <row r="59" spans="1:25" ht="15.75" customHeight="1" x14ac:dyDescent="0.25"/>
    <row r="60" spans="1:25" ht="15.75" customHeight="1" x14ac:dyDescent="0.25"/>
    <row r="61" spans="1:25" ht="15.75" customHeight="1" x14ac:dyDescent="0.25"/>
    <row r="62" spans="1:25" ht="15.75" customHeight="1" x14ac:dyDescent="0.25"/>
    <row r="63" spans="1:25" ht="15.75" customHeight="1" x14ac:dyDescent="0.25"/>
    <row r="64" spans="1:25" ht="15.7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7.2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  <row r="1274" ht="15" customHeight="1" x14ac:dyDescent="0.25"/>
    <row r="1275" ht="15" customHeight="1" x14ac:dyDescent="0.25"/>
    <row r="1276" ht="15" customHeight="1" x14ac:dyDescent="0.25"/>
    <row r="1277" ht="15" customHeight="1" x14ac:dyDescent="0.25"/>
    <row r="1278" ht="15" customHeight="1" x14ac:dyDescent="0.25"/>
    <row r="1279" ht="15" customHeight="1" x14ac:dyDescent="0.25"/>
    <row r="1280" ht="15" customHeight="1" x14ac:dyDescent="0.25"/>
    <row r="1281" ht="15" customHeight="1" x14ac:dyDescent="0.25"/>
    <row r="1282" ht="15" customHeight="1" x14ac:dyDescent="0.25"/>
    <row r="1283" ht="15" customHeight="1" x14ac:dyDescent="0.25"/>
    <row r="1284" ht="15" customHeight="1" x14ac:dyDescent="0.25"/>
    <row r="1285" ht="15" customHeight="1" x14ac:dyDescent="0.25"/>
    <row r="1286" ht="15" customHeight="1" x14ac:dyDescent="0.25"/>
    <row r="1287" ht="15" customHeight="1" x14ac:dyDescent="0.25"/>
    <row r="1288" ht="15" customHeight="1" x14ac:dyDescent="0.25"/>
    <row r="1289" ht="15" customHeight="1" x14ac:dyDescent="0.25"/>
    <row r="1290" ht="15" customHeight="1" x14ac:dyDescent="0.25"/>
    <row r="1291" ht="15" customHeight="1" x14ac:dyDescent="0.25"/>
    <row r="1292" ht="15" customHeight="1" x14ac:dyDescent="0.25"/>
    <row r="1293" ht="15" customHeight="1" x14ac:dyDescent="0.25"/>
    <row r="1294" ht="15" customHeight="1" x14ac:dyDescent="0.25"/>
    <row r="1295" ht="15" customHeight="1" x14ac:dyDescent="0.25"/>
    <row r="1296" ht="15" customHeight="1" x14ac:dyDescent="0.25"/>
    <row r="1297" ht="15" customHeight="1" x14ac:dyDescent="0.25"/>
    <row r="1298" ht="15" customHeight="1" x14ac:dyDescent="0.25"/>
    <row r="1299" ht="15" customHeight="1" x14ac:dyDescent="0.25"/>
    <row r="1300" ht="15" customHeight="1" x14ac:dyDescent="0.25"/>
    <row r="1301" ht="15" customHeight="1" x14ac:dyDescent="0.25"/>
    <row r="1302" ht="15" customHeight="1" x14ac:dyDescent="0.25"/>
    <row r="1303" ht="15" customHeight="1" x14ac:dyDescent="0.25"/>
    <row r="1304" ht="15" customHeight="1" x14ac:dyDescent="0.25"/>
    <row r="1305" ht="15" customHeight="1" x14ac:dyDescent="0.25"/>
    <row r="1306" ht="15" customHeight="1" x14ac:dyDescent="0.25"/>
    <row r="1307" ht="15" customHeight="1" x14ac:dyDescent="0.25"/>
    <row r="1308" ht="15" customHeight="1" x14ac:dyDescent="0.25"/>
    <row r="1309" ht="15" customHeight="1" x14ac:dyDescent="0.25"/>
    <row r="1310" ht="15" customHeight="1" x14ac:dyDescent="0.25"/>
    <row r="1311" ht="15" customHeight="1" x14ac:dyDescent="0.25"/>
    <row r="1312" ht="15" customHeight="1" x14ac:dyDescent="0.25"/>
    <row r="1313" ht="15" customHeight="1" x14ac:dyDescent="0.25"/>
    <row r="1314" ht="15" customHeight="1" x14ac:dyDescent="0.25"/>
    <row r="1315" ht="15" customHeight="1" x14ac:dyDescent="0.25"/>
    <row r="1316" ht="15" customHeight="1" x14ac:dyDescent="0.25"/>
    <row r="1317" ht="15" customHeight="1" x14ac:dyDescent="0.25"/>
    <row r="1318" ht="15" customHeight="1" x14ac:dyDescent="0.25"/>
    <row r="1319" ht="15" customHeight="1" x14ac:dyDescent="0.25"/>
    <row r="1320" ht="15" customHeight="1" x14ac:dyDescent="0.25"/>
    <row r="1321" ht="15" customHeight="1" x14ac:dyDescent="0.25"/>
    <row r="1322" ht="15" customHeight="1" x14ac:dyDescent="0.25"/>
    <row r="1323" ht="15" customHeight="1" x14ac:dyDescent="0.25"/>
    <row r="1324" ht="15" customHeight="1" x14ac:dyDescent="0.25"/>
    <row r="1325" ht="15" customHeight="1" x14ac:dyDescent="0.25"/>
    <row r="1326" ht="15" customHeight="1" x14ac:dyDescent="0.25"/>
    <row r="1327" ht="15" customHeight="1" x14ac:dyDescent="0.25"/>
    <row r="1328" ht="15" customHeight="1" x14ac:dyDescent="0.25"/>
    <row r="1329" ht="15" customHeight="1" x14ac:dyDescent="0.25"/>
    <row r="1330" ht="15" customHeight="1" x14ac:dyDescent="0.25"/>
    <row r="1331" ht="15" customHeight="1" x14ac:dyDescent="0.25"/>
    <row r="1332" ht="15" customHeight="1" x14ac:dyDescent="0.25"/>
    <row r="1333" ht="15" customHeight="1" x14ac:dyDescent="0.25"/>
    <row r="1334" ht="15" customHeight="1" x14ac:dyDescent="0.25"/>
    <row r="1335" ht="15" customHeight="1" x14ac:dyDescent="0.25"/>
    <row r="1336" ht="15" customHeight="1" x14ac:dyDescent="0.25"/>
    <row r="1337" ht="15" customHeight="1" x14ac:dyDescent="0.25"/>
    <row r="1338" ht="15" customHeight="1" x14ac:dyDescent="0.25"/>
    <row r="1339" ht="15" customHeight="1" x14ac:dyDescent="0.25"/>
    <row r="1340" ht="15" customHeight="1" x14ac:dyDescent="0.25"/>
    <row r="1341" ht="15" customHeight="1" x14ac:dyDescent="0.25"/>
    <row r="1342" ht="15" customHeight="1" x14ac:dyDescent="0.25"/>
    <row r="1343" ht="15" customHeight="1" x14ac:dyDescent="0.25"/>
    <row r="1344" ht="15" customHeight="1" x14ac:dyDescent="0.25"/>
    <row r="1345" ht="15" customHeight="1" x14ac:dyDescent="0.25"/>
    <row r="1346" ht="15" customHeight="1" x14ac:dyDescent="0.25"/>
    <row r="1347" ht="15" customHeight="1" x14ac:dyDescent="0.25"/>
    <row r="1348" ht="15" customHeight="1" x14ac:dyDescent="0.25"/>
    <row r="1349" ht="15" customHeight="1" x14ac:dyDescent="0.25"/>
    <row r="1350" ht="15" customHeight="1" x14ac:dyDescent="0.25"/>
    <row r="1351" ht="15" customHeight="1" x14ac:dyDescent="0.25"/>
    <row r="1352" ht="15" customHeight="1" x14ac:dyDescent="0.25"/>
    <row r="1353" ht="15" customHeight="1" x14ac:dyDescent="0.25"/>
    <row r="1354" ht="15" customHeight="1" x14ac:dyDescent="0.25"/>
    <row r="1355" ht="15" customHeight="1" x14ac:dyDescent="0.25"/>
    <row r="1356" ht="15" customHeight="1" x14ac:dyDescent="0.25"/>
    <row r="1357" ht="15" customHeight="1" x14ac:dyDescent="0.25"/>
    <row r="1358" ht="15" customHeight="1" x14ac:dyDescent="0.25"/>
    <row r="1359" ht="15" customHeight="1" x14ac:dyDescent="0.25"/>
    <row r="1360" ht="15" customHeight="1" x14ac:dyDescent="0.25"/>
    <row r="1361" ht="15" customHeight="1" x14ac:dyDescent="0.25"/>
    <row r="1362" ht="15" customHeight="1" x14ac:dyDescent="0.25"/>
    <row r="1363" ht="15" customHeight="1" x14ac:dyDescent="0.25"/>
    <row r="1364" ht="15" customHeight="1" x14ac:dyDescent="0.25"/>
    <row r="1365" ht="15" customHeight="1" x14ac:dyDescent="0.25"/>
    <row r="1366" ht="15" customHeight="1" x14ac:dyDescent="0.25"/>
    <row r="1367" ht="15" customHeight="1" x14ac:dyDescent="0.25"/>
    <row r="1368" ht="15" customHeight="1" x14ac:dyDescent="0.25"/>
    <row r="1369" ht="15" customHeight="1" x14ac:dyDescent="0.25"/>
    <row r="1370" ht="15" customHeight="1" x14ac:dyDescent="0.25"/>
    <row r="1371" ht="15" customHeight="1" x14ac:dyDescent="0.25"/>
    <row r="1372" ht="15" customHeight="1" x14ac:dyDescent="0.25"/>
    <row r="1373" ht="15" customHeight="1" x14ac:dyDescent="0.25"/>
    <row r="1374" ht="15" customHeight="1" x14ac:dyDescent="0.25"/>
    <row r="1375" ht="15" customHeight="1" x14ac:dyDescent="0.25"/>
    <row r="1376" ht="15" customHeight="1" x14ac:dyDescent="0.25"/>
    <row r="1377" ht="15" customHeight="1" x14ac:dyDescent="0.25"/>
    <row r="1378" ht="15" customHeight="1" x14ac:dyDescent="0.25"/>
    <row r="1379" ht="15" customHeight="1" x14ac:dyDescent="0.25"/>
    <row r="1380" ht="15" customHeight="1" x14ac:dyDescent="0.25"/>
    <row r="1381" ht="15" customHeight="1" x14ac:dyDescent="0.25"/>
    <row r="1382" ht="15" customHeight="1" x14ac:dyDescent="0.25"/>
    <row r="1383" ht="15" customHeight="1" x14ac:dyDescent="0.25"/>
    <row r="1384" ht="15" customHeight="1" x14ac:dyDescent="0.25"/>
    <row r="1385" ht="15" customHeight="1" x14ac:dyDescent="0.25"/>
    <row r="1386" ht="15" customHeight="1" x14ac:dyDescent="0.25"/>
    <row r="1387" ht="15" customHeight="1" x14ac:dyDescent="0.25"/>
    <row r="1388" ht="15" customHeight="1" x14ac:dyDescent="0.25"/>
    <row r="1389" ht="15" customHeight="1" x14ac:dyDescent="0.25"/>
    <row r="1390" ht="15" customHeight="1" x14ac:dyDescent="0.25"/>
    <row r="1391" ht="15" customHeight="1" x14ac:dyDescent="0.25"/>
    <row r="1392" ht="15" customHeight="1" x14ac:dyDescent="0.25"/>
    <row r="1393" ht="15" customHeight="1" x14ac:dyDescent="0.25"/>
    <row r="1394" ht="15" customHeight="1" x14ac:dyDescent="0.25"/>
    <row r="1395" ht="15" customHeight="1" x14ac:dyDescent="0.25"/>
    <row r="1396" ht="15" customHeight="1" x14ac:dyDescent="0.25"/>
    <row r="1397" ht="15" customHeight="1" x14ac:dyDescent="0.25"/>
    <row r="1398" ht="15" customHeight="1" x14ac:dyDescent="0.25"/>
    <row r="1399" ht="15" customHeight="1" x14ac:dyDescent="0.25"/>
    <row r="1400" ht="15" customHeight="1" x14ac:dyDescent="0.25"/>
    <row r="1401" ht="15" customHeight="1" x14ac:dyDescent="0.25"/>
    <row r="1402" ht="15" customHeight="1" x14ac:dyDescent="0.25"/>
    <row r="1403" ht="15" customHeight="1" x14ac:dyDescent="0.25"/>
    <row r="1404" ht="15" customHeight="1" x14ac:dyDescent="0.25"/>
    <row r="1405" ht="15" customHeight="1" x14ac:dyDescent="0.25"/>
    <row r="1406" ht="15" customHeight="1" x14ac:dyDescent="0.25"/>
    <row r="1407" ht="15" customHeight="1" x14ac:dyDescent="0.25"/>
    <row r="1408" ht="15" customHeight="1" x14ac:dyDescent="0.25"/>
    <row r="1409" ht="15" customHeight="1" x14ac:dyDescent="0.25"/>
    <row r="1410" ht="15" customHeight="1" x14ac:dyDescent="0.25"/>
    <row r="1411" ht="15" customHeight="1" x14ac:dyDescent="0.25"/>
    <row r="1412" ht="15" customHeight="1" x14ac:dyDescent="0.25"/>
    <row r="1413" ht="15" customHeight="1" x14ac:dyDescent="0.25"/>
    <row r="1414" ht="15" customHeight="1" x14ac:dyDescent="0.25"/>
    <row r="1415" ht="15" customHeight="1" x14ac:dyDescent="0.25"/>
    <row r="1416" ht="15" customHeight="1" x14ac:dyDescent="0.25"/>
    <row r="1417" ht="15" customHeight="1" x14ac:dyDescent="0.25"/>
    <row r="1418" ht="15" customHeight="1" x14ac:dyDescent="0.25"/>
    <row r="1419" ht="15" customHeight="1" x14ac:dyDescent="0.25"/>
    <row r="1420" ht="15" customHeight="1" x14ac:dyDescent="0.25"/>
    <row r="1421" ht="15" customHeight="1" x14ac:dyDescent="0.25"/>
    <row r="1422" ht="15" customHeight="1" x14ac:dyDescent="0.25"/>
    <row r="1423" ht="15" customHeight="1" x14ac:dyDescent="0.25"/>
    <row r="1424" ht="15" customHeight="1" x14ac:dyDescent="0.25"/>
    <row r="1425" ht="15" customHeight="1" x14ac:dyDescent="0.25"/>
    <row r="1426" ht="15" customHeight="1" x14ac:dyDescent="0.25"/>
    <row r="1427" ht="15" customHeight="1" x14ac:dyDescent="0.25"/>
    <row r="1428" ht="15" customHeight="1" x14ac:dyDescent="0.25"/>
    <row r="1429" ht="15" customHeight="1" x14ac:dyDescent="0.25"/>
    <row r="1430" ht="15" customHeight="1" x14ac:dyDescent="0.25"/>
    <row r="1431" ht="15" customHeight="1" x14ac:dyDescent="0.25"/>
    <row r="1432" ht="15" customHeight="1" x14ac:dyDescent="0.25"/>
    <row r="1433" ht="15" customHeight="1" x14ac:dyDescent="0.25"/>
    <row r="1434" ht="15" customHeight="1" x14ac:dyDescent="0.25"/>
    <row r="1435" ht="15" customHeight="1" x14ac:dyDescent="0.25"/>
    <row r="1436" ht="15" customHeight="1" x14ac:dyDescent="0.25"/>
    <row r="1437" ht="15" customHeight="1" x14ac:dyDescent="0.25"/>
    <row r="1438" ht="15" customHeight="1" x14ac:dyDescent="0.25"/>
    <row r="1439" ht="15" customHeight="1" x14ac:dyDescent="0.25"/>
    <row r="1440" ht="15" customHeight="1" x14ac:dyDescent="0.25"/>
    <row r="1441" ht="15" customHeight="1" x14ac:dyDescent="0.25"/>
    <row r="1442" ht="15" customHeight="1" x14ac:dyDescent="0.25"/>
    <row r="1443" ht="15" customHeight="1" x14ac:dyDescent="0.25"/>
    <row r="1444" ht="15" customHeight="1" x14ac:dyDescent="0.25"/>
    <row r="1445" ht="15" customHeight="1" x14ac:dyDescent="0.25"/>
    <row r="1446" ht="15" customHeight="1" x14ac:dyDescent="0.25"/>
    <row r="1447" ht="15" customHeight="1" x14ac:dyDescent="0.25"/>
    <row r="1448" ht="15" customHeight="1" x14ac:dyDescent="0.25"/>
    <row r="1449" ht="15" customHeight="1" x14ac:dyDescent="0.25"/>
    <row r="1450" ht="15" customHeight="1" x14ac:dyDescent="0.25"/>
    <row r="1451" ht="15" customHeight="1" x14ac:dyDescent="0.25"/>
    <row r="1452" ht="15" customHeight="1" x14ac:dyDescent="0.25"/>
    <row r="1453" ht="15" customHeight="1" x14ac:dyDescent="0.25"/>
    <row r="1454" ht="15" customHeight="1" x14ac:dyDescent="0.25"/>
    <row r="1455" ht="15" customHeight="1" x14ac:dyDescent="0.25"/>
    <row r="1456" ht="15" customHeight="1" x14ac:dyDescent="0.25"/>
    <row r="1457" ht="15" customHeight="1" x14ac:dyDescent="0.25"/>
    <row r="1458" ht="15" customHeight="1" x14ac:dyDescent="0.25"/>
    <row r="1459" ht="15" customHeight="1" x14ac:dyDescent="0.25"/>
    <row r="1460" ht="15" customHeight="1" x14ac:dyDescent="0.25"/>
    <row r="1461" ht="15" customHeight="1" x14ac:dyDescent="0.25"/>
    <row r="1462" ht="15" customHeight="1" x14ac:dyDescent="0.25"/>
    <row r="1463" ht="15" customHeight="1" x14ac:dyDescent="0.25"/>
    <row r="1464" ht="15" customHeight="1" x14ac:dyDescent="0.25"/>
    <row r="1465" ht="15" customHeight="1" x14ac:dyDescent="0.25"/>
    <row r="1466" ht="15" customHeight="1" x14ac:dyDescent="0.25"/>
    <row r="1467" ht="15" customHeight="1" x14ac:dyDescent="0.25"/>
    <row r="1468" ht="15" customHeight="1" x14ac:dyDescent="0.25"/>
    <row r="1469" ht="15" customHeight="1" x14ac:dyDescent="0.25"/>
    <row r="1470" ht="15" customHeight="1" x14ac:dyDescent="0.25"/>
    <row r="1471" ht="15" customHeight="1" x14ac:dyDescent="0.25"/>
    <row r="1472" ht="15" customHeight="1" x14ac:dyDescent="0.25"/>
    <row r="1473" ht="15" customHeight="1" x14ac:dyDescent="0.25"/>
    <row r="1474" ht="15" customHeight="1" x14ac:dyDescent="0.25"/>
    <row r="1475" ht="15" customHeight="1" x14ac:dyDescent="0.25"/>
    <row r="1476" ht="15" customHeight="1" x14ac:dyDescent="0.25"/>
    <row r="1477" ht="15" customHeight="1" x14ac:dyDescent="0.25"/>
    <row r="1478" ht="15" customHeight="1" x14ac:dyDescent="0.25"/>
    <row r="1479" ht="15" customHeight="1" x14ac:dyDescent="0.25"/>
    <row r="1480" ht="15" customHeight="1" x14ac:dyDescent="0.25"/>
    <row r="1481" ht="15" customHeight="1" x14ac:dyDescent="0.25"/>
    <row r="1482" ht="15" customHeight="1" x14ac:dyDescent="0.25"/>
    <row r="1483" ht="15" customHeight="1" x14ac:dyDescent="0.25"/>
    <row r="1484" ht="15" customHeight="1" x14ac:dyDescent="0.25"/>
    <row r="1485" ht="15" customHeight="1" x14ac:dyDescent="0.25"/>
    <row r="1486" ht="15" customHeight="1" x14ac:dyDescent="0.25"/>
    <row r="1487" ht="15" customHeight="1" x14ac:dyDescent="0.25"/>
    <row r="1488" ht="15" customHeight="1" x14ac:dyDescent="0.25"/>
    <row r="1489" ht="15" customHeight="1" x14ac:dyDescent="0.25"/>
    <row r="1490" ht="15" customHeight="1" x14ac:dyDescent="0.25"/>
    <row r="1491" ht="15" customHeight="1" x14ac:dyDescent="0.25"/>
    <row r="1492" ht="15" customHeight="1" x14ac:dyDescent="0.25"/>
    <row r="1493" ht="15" customHeight="1" x14ac:dyDescent="0.25"/>
    <row r="1494" ht="15" customHeight="1" x14ac:dyDescent="0.25"/>
    <row r="1495" ht="15" customHeight="1" x14ac:dyDescent="0.25"/>
    <row r="1496" ht="15" customHeight="1" x14ac:dyDescent="0.25"/>
    <row r="1497" ht="15" customHeight="1" x14ac:dyDescent="0.25"/>
    <row r="1498" ht="15" customHeight="1" x14ac:dyDescent="0.25"/>
    <row r="1499" ht="15" customHeight="1" x14ac:dyDescent="0.25"/>
    <row r="1500" ht="15" customHeight="1" x14ac:dyDescent="0.25"/>
    <row r="1501" ht="15" customHeight="1" x14ac:dyDescent="0.25"/>
    <row r="1502" ht="15" customHeight="1" x14ac:dyDescent="0.25"/>
    <row r="1503" ht="15" customHeight="1" x14ac:dyDescent="0.25"/>
    <row r="1504" ht="15" customHeight="1" x14ac:dyDescent="0.25"/>
    <row r="1505" ht="15" customHeight="1" x14ac:dyDescent="0.25"/>
    <row r="1506" ht="15" customHeight="1" x14ac:dyDescent="0.25"/>
    <row r="1507" ht="15" customHeight="1" x14ac:dyDescent="0.25"/>
    <row r="1508" ht="15" customHeight="1" x14ac:dyDescent="0.25"/>
    <row r="1509" ht="15" customHeight="1" x14ac:dyDescent="0.25"/>
    <row r="1510" ht="15" customHeight="1" x14ac:dyDescent="0.25"/>
    <row r="1511" ht="15" customHeight="1" x14ac:dyDescent="0.25"/>
    <row r="1512" ht="15" customHeight="1" x14ac:dyDescent="0.25"/>
    <row r="1513" ht="15" customHeight="1" x14ac:dyDescent="0.25"/>
    <row r="1514" ht="15" customHeight="1" x14ac:dyDescent="0.25"/>
    <row r="1515" ht="15" customHeight="1" x14ac:dyDescent="0.25"/>
    <row r="1516" ht="15" customHeight="1" x14ac:dyDescent="0.25"/>
    <row r="1517" ht="15" customHeight="1" x14ac:dyDescent="0.25"/>
    <row r="1518" ht="15" customHeight="1" x14ac:dyDescent="0.25"/>
    <row r="1519" ht="15" customHeight="1" x14ac:dyDescent="0.25"/>
    <row r="1520" ht="15" customHeight="1" x14ac:dyDescent="0.25"/>
    <row r="1521" ht="15" customHeight="1" x14ac:dyDescent="0.25"/>
    <row r="1522" ht="15" customHeight="1" x14ac:dyDescent="0.25"/>
    <row r="1523" ht="15" customHeight="1" x14ac:dyDescent="0.25"/>
    <row r="1524" ht="15" customHeight="1" x14ac:dyDescent="0.25"/>
    <row r="1525" ht="15" customHeight="1" x14ac:dyDescent="0.25"/>
    <row r="1526" ht="15" customHeight="1" x14ac:dyDescent="0.25"/>
    <row r="1527" ht="15" customHeight="1" x14ac:dyDescent="0.25"/>
    <row r="1528" ht="15" customHeight="1" x14ac:dyDescent="0.25"/>
    <row r="1529" ht="15" customHeight="1" x14ac:dyDescent="0.25"/>
    <row r="1530" ht="15" customHeight="1" x14ac:dyDescent="0.25"/>
    <row r="1531" ht="15" customHeight="1" x14ac:dyDescent="0.25"/>
    <row r="1532" ht="15" customHeight="1" x14ac:dyDescent="0.25"/>
    <row r="1533" ht="15" customHeight="1" x14ac:dyDescent="0.25"/>
    <row r="1534" ht="15" customHeight="1" x14ac:dyDescent="0.25"/>
    <row r="1535" ht="15" customHeight="1" x14ac:dyDescent="0.25"/>
    <row r="1536" ht="15" customHeight="1" x14ac:dyDescent="0.25"/>
    <row r="1537" ht="15" customHeight="1" x14ac:dyDescent="0.25"/>
    <row r="1538" ht="15" customHeight="1" x14ac:dyDescent="0.25"/>
    <row r="1539" ht="15" customHeight="1" x14ac:dyDescent="0.25"/>
    <row r="1540" ht="15" customHeight="1" x14ac:dyDescent="0.25"/>
    <row r="1541" ht="15" customHeight="1" x14ac:dyDescent="0.25"/>
    <row r="1543" ht="15" customHeight="1" x14ac:dyDescent="0.25"/>
    <row r="1544" ht="15" customHeight="1" x14ac:dyDescent="0.25"/>
    <row r="1545" ht="15" customHeight="1" x14ac:dyDescent="0.25"/>
    <row r="1546" ht="15" customHeight="1" x14ac:dyDescent="0.25"/>
    <row r="1547" ht="15" customHeight="1" x14ac:dyDescent="0.25"/>
    <row r="1548" ht="15" customHeight="1" x14ac:dyDescent="0.25"/>
    <row r="1549" ht="15" customHeight="1" x14ac:dyDescent="0.25"/>
    <row r="1550" ht="15" customHeight="1" x14ac:dyDescent="0.25"/>
    <row r="1551" ht="15" customHeight="1" x14ac:dyDescent="0.25"/>
    <row r="1552" ht="15" customHeight="1" x14ac:dyDescent="0.25"/>
    <row r="1553" ht="15" customHeight="1" x14ac:dyDescent="0.25"/>
    <row r="1554" ht="15" customHeight="1" x14ac:dyDescent="0.25"/>
    <row r="1555" ht="15" customHeight="1" x14ac:dyDescent="0.25"/>
    <row r="1556" ht="15" customHeight="1" x14ac:dyDescent="0.25"/>
    <row r="1557" ht="15" customHeight="1" x14ac:dyDescent="0.25"/>
    <row r="1558" ht="15" customHeight="1" x14ac:dyDescent="0.25"/>
    <row r="1559" ht="15" customHeight="1" x14ac:dyDescent="0.25"/>
    <row r="1560" ht="15" customHeight="1" x14ac:dyDescent="0.25"/>
    <row r="1561" ht="15" customHeight="1" x14ac:dyDescent="0.25"/>
    <row r="1562" ht="15" customHeight="1" x14ac:dyDescent="0.25"/>
    <row r="1563" ht="15" customHeight="1" x14ac:dyDescent="0.25"/>
    <row r="1564" ht="15" customHeight="1" x14ac:dyDescent="0.25"/>
    <row r="1565" ht="15" customHeight="1" x14ac:dyDescent="0.25"/>
    <row r="1566" ht="15" customHeight="1" x14ac:dyDescent="0.25"/>
    <row r="1567" ht="15" customHeight="1" x14ac:dyDescent="0.25"/>
    <row r="1568" ht="15" customHeight="1" x14ac:dyDescent="0.25"/>
    <row r="1569" ht="15" customHeight="1" x14ac:dyDescent="0.25"/>
    <row r="1570" ht="15" customHeight="1" x14ac:dyDescent="0.25"/>
    <row r="1571" ht="15" customHeight="1" x14ac:dyDescent="0.25"/>
    <row r="1572" ht="15" customHeight="1" x14ac:dyDescent="0.25"/>
    <row r="1573" ht="15" customHeight="1" x14ac:dyDescent="0.25"/>
    <row r="1574" ht="15" customHeight="1" x14ac:dyDescent="0.25"/>
    <row r="1575" ht="15" customHeight="1" x14ac:dyDescent="0.25"/>
    <row r="1576" ht="15" customHeight="1" x14ac:dyDescent="0.25"/>
    <row r="1577" ht="15" customHeight="1" x14ac:dyDescent="0.25"/>
    <row r="1578" ht="15" customHeight="1" x14ac:dyDescent="0.25"/>
    <row r="1579" ht="15" customHeight="1" x14ac:dyDescent="0.25"/>
    <row r="1580" ht="15" customHeight="1" x14ac:dyDescent="0.25"/>
    <row r="1581" ht="15" customHeight="1" x14ac:dyDescent="0.25"/>
    <row r="1582" ht="15" customHeight="1" x14ac:dyDescent="0.25"/>
    <row r="1583" ht="15" customHeight="1" x14ac:dyDescent="0.25"/>
    <row r="1584" ht="15" customHeight="1" x14ac:dyDescent="0.25"/>
    <row r="1585" ht="15" customHeight="1" x14ac:dyDescent="0.25"/>
    <row r="1586" ht="15" customHeight="1" x14ac:dyDescent="0.25"/>
    <row r="1587" ht="15" customHeight="1" x14ac:dyDescent="0.25"/>
    <row r="1588" ht="15" customHeight="1" x14ac:dyDescent="0.25"/>
    <row r="1589" ht="15" customHeight="1" x14ac:dyDescent="0.25"/>
    <row r="1590" ht="15" customHeight="1" x14ac:dyDescent="0.25"/>
    <row r="1591" ht="15" customHeight="1" x14ac:dyDescent="0.25"/>
    <row r="1592" ht="15" customHeight="1" x14ac:dyDescent="0.25"/>
    <row r="1593" ht="15" customHeight="1" x14ac:dyDescent="0.25"/>
    <row r="1594" ht="15" customHeight="1" x14ac:dyDescent="0.25"/>
    <row r="1595" ht="15" customHeight="1" x14ac:dyDescent="0.25"/>
    <row r="1596" ht="15" customHeight="1" x14ac:dyDescent="0.25"/>
    <row r="1597" ht="15" customHeight="1" x14ac:dyDescent="0.25"/>
    <row r="1598" ht="15" customHeight="1" x14ac:dyDescent="0.25"/>
    <row r="1599" ht="15" customHeight="1" x14ac:dyDescent="0.25"/>
    <row r="1600" ht="15" customHeight="1" x14ac:dyDescent="0.25"/>
    <row r="1601" ht="15" customHeight="1" x14ac:dyDescent="0.25"/>
    <row r="1602" ht="15" customHeight="1" x14ac:dyDescent="0.25"/>
    <row r="1603" ht="15" customHeight="1" x14ac:dyDescent="0.25"/>
    <row r="1604" ht="15" customHeight="1" x14ac:dyDescent="0.25"/>
    <row r="1605" ht="15" customHeight="1" x14ac:dyDescent="0.25"/>
    <row r="1606" ht="15" customHeight="1" x14ac:dyDescent="0.25"/>
    <row r="1607" ht="15" customHeight="1" x14ac:dyDescent="0.25"/>
    <row r="1608" ht="15" customHeight="1" x14ac:dyDescent="0.25"/>
    <row r="1609" ht="15" customHeight="1" x14ac:dyDescent="0.25"/>
    <row r="1610" ht="15" customHeight="1" x14ac:dyDescent="0.25"/>
    <row r="1611" ht="15" customHeight="1" x14ac:dyDescent="0.25"/>
    <row r="1612" ht="15" customHeight="1" x14ac:dyDescent="0.25"/>
    <row r="1613" ht="15" customHeight="1" x14ac:dyDescent="0.25"/>
    <row r="1614" ht="15" customHeight="1" x14ac:dyDescent="0.25"/>
    <row r="1615" ht="15" customHeight="1" x14ac:dyDescent="0.25"/>
    <row r="1616" ht="15" customHeight="1" x14ac:dyDescent="0.25"/>
    <row r="1617" ht="15" customHeight="1" x14ac:dyDescent="0.25"/>
    <row r="1618" ht="15" customHeight="1" x14ac:dyDescent="0.25"/>
    <row r="1619" ht="15" customHeight="1" x14ac:dyDescent="0.25"/>
    <row r="1620" ht="15" customHeight="1" x14ac:dyDescent="0.25"/>
    <row r="1621" ht="15" customHeight="1" x14ac:dyDescent="0.25"/>
    <row r="1622" ht="15" customHeight="1" x14ac:dyDescent="0.25"/>
    <row r="1623" ht="15" customHeight="1" x14ac:dyDescent="0.25"/>
    <row r="1624" ht="15" customHeight="1" x14ac:dyDescent="0.25"/>
    <row r="1625" ht="15" customHeight="1" x14ac:dyDescent="0.25"/>
    <row r="1626" ht="15" customHeight="1" x14ac:dyDescent="0.25"/>
    <row r="1627" ht="15" customHeight="1" x14ac:dyDescent="0.25"/>
    <row r="1628" ht="15" customHeight="1" x14ac:dyDescent="0.25"/>
    <row r="1629" ht="15" customHeight="1" x14ac:dyDescent="0.25"/>
    <row r="1630" ht="15" customHeight="1" x14ac:dyDescent="0.25"/>
    <row r="1631" ht="15" customHeight="1" x14ac:dyDescent="0.25"/>
    <row r="1632" ht="15" customHeight="1" x14ac:dyDescent="0.25"/>
    <row r="1633" ht="15" customHeight="1" x14ac:dyDescent="0.25"/>
    <row r="1634" ht="15" customHeight="1" x14ac:dyDescent="0.25"/>
    <row r="1635" ht="15" customHeight="1" x14ac:dyDescent="0.25"/>
    <row r="1636" ht="15" customHeight="1" x14ac:dyDescent="0.25"/>
    <row r="1637" ht="15" customHeight="1" x14ac:dyDescent="0.25"/>
    <row r="1638" ht="15" customHeight="1" x14ac:dyDescent="0.25"/>
    <row r="1639" ht="15" customHeight="1" x14ac:dyDescent="0.25"/>
    <row r="1640" ht="15" customHeight="1" x14ac:dyDescent="0.25"/>
    <row r="1641" ht="15" customHeight="1" x14ac:dyDescent="0.25"/>
    <row r="1642" ht="15" customHeight="1" x14ac:dyDescent="0.25"/>
    <row r="1643" ht="15" customHeight="1" x14ac:dyDescent="0.25"/>
    <row r="1644" ht="15" customHeight="1" x14ac:dyDescent="0.25"/>
    <row r="1645" ht="15" customHeight="1" x14ac:dyDescent="0.25"/>
    <row r="1646" ht="15" customHeight="1" x14ac:dyDescent="0.25"/>
    <row r="1647" ht="15" customHeight="1" x14ac:dyDescent="0.25"/>
    <row r="1648" ht="15" customHeight="1" x14ac:dyDescent="0.25"/>
    <row r="1649" ht="15" customHeight="1" x14ac:dyDescent="0.25"/>
    <row r="1650" ht="15" customHeight="1" x14ac:dyDescent="0.25"/>
    <row r="1651" ht="15" customHeight="1" x14ac:dyDescent="0.25"/>
    <row r="1652" ht="15" customHeight="1" x14ac:dyDescent="0.25"/>
    <row r="1653" ht="15" customHeight="1" x14ac:dyDescent="0.25"/>
    <row r="1654" ht="15" customHeight="1" x14ac:dyDescent="0.25"/>
    <row r="1655" ht="15" customHeight="1" x14ac:dyDescent="0.25"/>
    <row r="1656" ht="15" customHeight="1" x14ac:dyDescent="0.25"/>
    <row r="1657" ht="15" customHeight="1" x14ac:dyDescent="0.25"/>
    <row r="1658" ht="15" customHeight="1" x14ac:dyDescent="0.25"/>
    <row r="1659" ht="15" customHeight="1" x14ac:dyDescent="0.25"/>
    <row r="1660" ht="15" customHeight="1" x14ac:dyDescent="0.25"/>
    <row r="1661" ht="15" customHeight="1" x14ac:dyDescent="0.25"/>
    <row r="1662" ht="15" customHeight="1" x14ac:dyDescent="0.25"/>
    <row r="1663" ht="15" customHeight="1" x14ac:dyDescent="0.25"/>
    <row r="1664" ht="15" customHeight="1" x14ac:dyDescent="0.25"/>
    <row r="1665" ht="15" customHeight="1" x14ac:dyDescent="0.25"/>
    <row r="1666" ht="15" customHeight="1" x14ac:dyDescent="0.25"/>
    <row r="1667" ht="15" customHeight="1" x14ac:dyDescent="0.25"/>
    <row r="1668" ht="15" customHeight="1" x14ac:dyDescent="0.25"/>
    <row r="1669" ht="15" customHeight="1" x14ac:dyDescent="0.25"/>
    <row r="1670" ht="15" customHeight="1" x14ac:dyDescent="0.25"/>
    <row r="1671" ht="15" customHeight="1" x14ac:dyDescent="0.25"/>
    <row r="1672" ht="15" customHeight="1" x14ac:dyDescent="0.25"/>
    <row r="1673" ht="15" customHeight="1" x14ac:dyDescent="0.25"/>
    <row r="1674" ht="15" customHeight="1" x14ac:dyDescent="0.25"/>
    <row r="1675" ht="15" customHeight="1" x14ac:dyDescent="0.25"/>
    <row r="1676" ht="15" customHeight="1" x14ac:dyDescent="0.25"/>
    <row r="1677" ht="15" customHeight="1" x14ac:dyDescent="0.25"/>
    <row r="1678" ht="15" customHeight="1" x14ac:dyDescent="0.25"/>
    <row r="1679" ht="15" customHeight="1" x14ac:dyDescent="0.25"/>
    <row r="1680" ht="15" customHeight="1" x14ac:dyDescent="0.25"/>
    <row r="1681" ht="15" customHeight="1" x14ac:dyDescent="0.25"/>
    <row r="1682" ht="15" customHeight="1" x14ac:dyDescent="0.25"/>
    <row r="1683" ht="15" customHeight="1" x14ac:dyDescent="0.25"/>
    <row r="1684" ht="15" customHeight="1" x14ac:dyDescent="0.25"/>
    <row r="1685" ht="15" customHeight="1" x14ac:dyDescent="0.25"/>
    <row r="1686" ht="15" customHeight="1" x14ac:dyDescent="0.25"/>
    <row r="1687" ht="15" customHeight="1" x14ac:dyDescent="0.25"/>
    <row r="1688" ht="15" customHeight="1" x14ac:dyDescent="0.25"/>
    <row r="1689" ht="15" customHeight="1" x14ac:dyDescent="0.25"/>
    <row r="1690" ht="15" customHeight="1" x14ac:dyDescent="0.25"/>
    <row r="1691" ht="15" customHeight="1" x14ac:dyDescent="0.25"/>
    <row r="1692" ht="15" customHeight="1" x14ac:dyDescent="0.25"/>
    <row r="1693" ht="15" customHeight="1" x14ac:dyDescent="0.25"/>
    <row r="1694" ht="15" customHeight="1" x14ac:dyDescent="0.25"/>
    <row r="1695" ht="15" customHeight="1" x14ac:dyDescent="0.25"/>
    <row r="1696" ht="15" customHeight="1" x14ac:dyDescent="0.25"/>
    <row r="1697" ht="15" customHeight="1" x14ac:dyDescent="0.25"/>
    <row r="1698" ht="15" customHeight="1" x14ac:dyDescent="0.25"/>
    <row r="1699" ht="15" customHeight="1" x14ac:dyDescent="0.25"/>
    <row r="1700" ht="15" customHeight="1" x14ac:dyDescent="0.25"/>
    <row r="1701" ht="15" customHeight="1" x14ac:dyDescent="0.25"/>
    <row r="1702" ht="15" customHeight="1" x14ac:dyDescent="0.25"/>
    <row r="1703" ht="15" customHeight="1" x14ac:dyDescent="0.25"/>
    <row r="1704" ht="15" customHeight="1" x14ac:dyDescent="0.25"/>
    <row r="1705" ht="15" customHeight="1" x14ac:dyDescent="0.25"/>
    <row r="1706" ht="15" customHeight="1" x14ac:dyDescent="0.25"/>
    <row r="1707" ht="15" customHeight="1" x14ac:dyDescent="0.25"/>
    <row r="1708" ht="15" customHeight="1" x14ac:dyDescent="0.25"/>
    <row r="1709" ht="15" customHeight="1" x14ac:dyDescent="0.25"/>
    <row r="1710" ht="15" customHeight="1" x14ac:dyDescent="0.25"/>
    <row r="1711" ht="15" customHeight="1" x14ac:dyDescent="0.25"/>
    <row r="1712" ht="15" customHeight="1" x14ac:dyDescent="0.25"/>
    <row r="1713" ht="15" customHeight="1" x14ac:dyDescent="0.25"/>
    <row r="1714" ht="15" customHeight="1" x14ac:dyDescent="0.25"/>
    <row r="1715" ht="15" customHeight="1" x14ac:dyDescent="0.25"/>
    <row r="1716" ht="15" customHeight="1" x14ac:dyDescent="0.25"/>
    <row r="1717" ht="15" customHeight="1" x14ac:dyDescent="0.25"/>
    <row r="1718" ht="15" customHeight="1" x14ac:dyDescent="0.25"/>
    <row r="1719" ht="15" customHeight="1" x14ac:dyDescent="0.25"/>
    <row r="1720" ht="15" customHeight="1" x14ac:dyDescent="0.25"/>
    <row r="1721" ht="15" customHeight="1" x14ac:dyDescent="0.25"/>
    <row r="1722" ht="15" customHeight="1" x14ac:dyDescent="0.25"/>
    <row r="1723" ht="15" customHeight="1" x14ac:dyDescent="0.25"/>
    <row r="1724" ht="15" customHeight="1" x14ac:dyDescent="0.25"/>
    <row r="1725" ht="15" customHeight="1" x14ac:dyDescent="0.25"/>
    <row r="1726" ht="15" customHeight="1" x14ac:dyDescent="0.25"/>
    <row r="1727" ht="15" customHeight="1" x14ac:dyDescent="0.25"/>
    <row r="1728" ht="15" customHeight="1" x14ac:dyDescent="0.25"/>
    <row r="1729" ht="15" customHeight="1" x14ac:dyDescent="0.25"/>
    <row r="1730" ht="15" customHeight="1" x14ac:dyDescent="0.25"/>
    <row r="1731" ht="15" customHeight="1" x14ac:dyDescent="0.25"/>
    <row r="1732" ht="15" customHeight="1" x14ac:dyDescent="0.25"/>
    <row r="1733" ht="15" customHeight="1" x14ac:dyDescent="0.25"/>
    <row r="1734" ht="15" customHeight="1" x14ac:dyDescent="0.25"/>
  </sheetData>
  <autoFilter ref="A1:Y5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workbookViewId="0">
      <selection activeCell="E8" sqref="E8:E13"/>
    </sheetView>
  </sheetViews>
  <sheetFormatPr defaultRowHeight="15" x14ac:dyDescent="0.25"/>
  <cols>
    <col min="1" max="1" width="7.42578125" style="40" customWidth="1"/>
    <col min="2" max="2" width="9.42578125" customWidth="1"/>
    <col min="3" max="3" width="19.28515625" customWidth="1"/>
    <col min="4" max="4" width="25.42578125" customWidth="1"/>
    <col min="5" max="5" width="16.7109375" customWidth="1"/>
    <col min="6" max="6" width="9" style="36" customWidth="1"/>
    <col min="7" max="7" width="10" customWidth="1"/>
    <col min="8" max="8" width="16.42578125" customWidth="1"/>
    <col min="9" max="9" width="9.28515625" customWidth="1"/>
    <col min="10" max="10" width="12.28515625" customWidth="1"/>
    <col min="11" max="11" width="34.7109375" customWidth="1"/>
    <col min="12" max="12" width="12.28515625" customWidth="1"/>
    <col min="13" max="13" width="10.42578125" customWidth="1"/>
    <col min="14" max="14" width="9.7109375" customWidth="1"/>
    <col min="15" max="15" width="10" customWidth="1"/>
    <col min="16" max="16" width="7.42578125" customWidth="1"/>
    <col min="17" max="17" width="10.140625" customWidth="1"/>
    <col min="18" max="18" width="16.85546875" customWidth="1"/>
    <col min="19" max="19" width="11.7109375" customWidth="1"/>
    <col min="22" max="22" width="10.5703125" customWidth="1"/>
    <col min="23" max="23" width="11.5703125" customWidth="1"/>
    <col min="24" max="24" width="13.140625" customWidth="1"/>
    <col min="25" max="25" width="15" customWidth="1"/>
  </cols>
  <sheetData>
    <row r="1" spans="1:25" ht="47.25" x14ac:dyDescent="0.25">
      <c r="A1" s="38" t="s">
        <v>16</v>
      </c>
      <c r="B1" s="17" t="s">
        <v>0</v>
      </c>
      <c r="C1" s="18" t="s">
        <v>1</v>
      </c>
      <c r="D1" s="18" t="s">
        <v>2</v>
      </c>
      <c r="E1" s="18" t="s">
        <v>3</v>
      </c>
      <c r="F1" s="35" t="s">
        <v>4</v>
      </c>
      <c r="G1" s="18" t="s">
        <v>5</v>
      </c>
      <c r="H1" s="18" t="s">
        <v>6</v>
      </c>
      <c r="I1" s="16" t="s">
        <v>36</v>
      </c>
      <c r="J1" s="16" t="s">
        <v>35</v>
      </c>
      <c r="K1" s="18" t="s">
        <v>7</v>
      </c>
      <c r="L1" s="18" t="s">
        <v>8</v>
      </c>
      <c r="M1" s="19" t="s">
        <v>21</v>
      </c>
      <c r="N1" s="20" t="s">
        <v>20</v>
      </c>
      <c r="O1" s="21" t="s">
        <v>22</v>
      </c>
      <c r="P1" s="18" t="s">
        <v>9</v>
      </c>
      <c r="Q1" s="18" t="s">
        <v>10</v>
      </c>
      <c r="R1" s="18" t="s">
        <v>18</v>
      </c>
      <c r="S1" s="16" t="s">
        <v>46</v>
      </c>
      <c r="T1" s="18" t="s">
        <v>11</v>
      </c>
      <c r="U1" s="18" t="s">
        <v>12</v>
      </c>
      <c r="V1" s="22" t="s">
        <v>13</v>
      </c>
      <c r="W1" s="23" t="s">
        <v>14</v>
      </c>
      <c r="X1" s="24" t="s">
        <v>37</v>
      </c>
      <c r="Y1" s="42" t="s">
        <v>99</v>
      </c>
    </row>
    <row r="2" spans="1:25" x14ac:dyDescent="0.25">
      <c r="A2" s="39">
        <v>5</v>
      </c>
      <c r="B2" s="7">
        <v>43800</v>
      </c>
      <c r="C2" s="15"/>
      <c r="D2" s="14" t="s">
        <v>98</v>
      </c>
      <c r="E2" s="13"/>
      <c r="F2" s="34" t="s">
        <v>69</v>
      </c>
      <c r="G2" s="12" t="s">
        <v>33</v>
      </c>
      <c r="H2" s="10" t="s">
        <v>59</v>
      </c>
      <c r="I2" s="8">
        <v>12000</v>
      </c>
      <c r="J2" s="8"/>
      <c r="K2" s="11" t="s">
        <v>39</v>
      </c>
      <c r="L2" s="9" t="s">
        <v>34</v>
      </c>
      <c r="M2" s="4">
        <v>9</v>
      </c>
      <c r="N2" s="5">
        <v>14</v>
      </c>
      <c r="O2" s="6">
        <v>8</v>
      </c>
      <c r="P2" s="29">
        <v>0</v>
      </c>
      <c r="Q2" s="28">
        <f t="shared" ref="Q2:Q10" si="0">IF(F2="прик",P2*30,IF(F2="10/7",P2*50,IF(F2&gt;34,P2*50,IF(F2&gt;29,P2*40,P2*30))))+I2/8*O2</f>
        <v>12000</v>
      </c>
      <c r="R2" s="27" t="str">
        <f t="shared" ref="R2:R14" si="1">IF(H2="Раков",IF(G2="ст.т","-",Q2*0.2),IF(H2="Виталий",IF(G2="ст.т","-",Q2*0.3),IF(G2="ст.т","-",Q2*0.35)))</f>
        <v>-</v>
      </c>
      <c r="S2" s="3">
        <v>13500</v>
      </c>
      <c r="T2" s="1"/>
      <c r="U2" s="2"/>
      <c r="V2" s="30"/>
      <c r="W2" s="30">
        <f>(S2-X2)/1.2</f>
        <v>450</v>
      </c>
      <c r="X2" s="31">
        <f>Q2*0.9*1.2</f>
        <v>12960</v>
      </c>
      <c r="Y2" s="43" t="s">
        <v>93</v>
      </c>
    </row>
    <row r="3" spans="1:25" x14ac:dyDescent="0.25">
      <c r="A3" s="39">
        <v>11</v>
      </c>
      <c r="B3" s="7">
        <v>43800</v>
      </c>
      <c r="C3" s="15"/>
      <c r="D3" s="14" t="s">
        <v>98</v>
      </c>
      <c r="E3" s="13"/>
      <c r="F3" s="34" t="s">
        <v>69</v>
      </c>
      <c r="G3" s="12" t="s">
        <v>33</v>
      </c>
      <c r="H3" s="10" t="s">
        <v>59</v>
      </c>
      <c r="I3" s="8">
        <v>12000</v>
      </c>
      <c r="J3" s="8"/>
      <c r="K3" s="11" t="s">
        <v>52</v>
      </c>
      <c r="L3" s="9" t="s">
        <v>34</v>
      </c>
      <c r="M3" s="4">
        <v>6</v>
      </c>
      <c r="N3" s="5">
        <v>13</v>
      </c>
      <c r="O3" s="6">
        <f t="shared" ref="O3" si="2">IF(M3&gt;0,IF(M3&gt;N3,-(M3-24-N3-1),-(M3-N3-1)),"-")</f>
        <v>8</v>
      </c>
      <c r="P3" s="29">
        <v>0</v>
      </c>
      <c r="Q3" s="28">
        <f t="shared" si="0"/>
        <v>12000</v>
      </c>
      <c r="R3" s="27" t="str">
        <f t="shared" si="1"/>
        <v>-</v>
      </c>
      <c r="S3" s="25">
        <f t="shared" ref="S3:S14" si="3">IF(L3="н/к",IF(F3&gt;34,P3*50,IF(F3&gt;29,P3*40,P3*30))+IF(J3="",I3,J3)/8*O3,IF(L3="н",IF(F3&gt;34,P3*50,IF(F3&gt;29,P3*40,P3*30))+IF(J3="",I3,J3)/8*O3,IF(L3="бн",(((IF(J3="",I3,J3)/8)*O3)+IF(F3&gt;34,P3*50,IF(F3&gt;29,P3*40,P3*30)))/100*120,IF(L3="бд",(((IF(J3="",I3,J3)/8)*O3)+IF(F3&gt;34,P3*50,IF(F3&gt;29,P3*40,P3*30)))*0.9/100*120,""))))</f>
        <v>14400</v>
      </c>
      <c r="T3" s="1"/>
      <c r="U3" s="2"/>
      <c r="V3" s="30"/>
      <c r="W3" s="30">
        <f>(S3-X3)/1.2</f>
        <v>1200</v>
      </c>
      <c r="X3" s="31">
        <f>Q3*0.9*1.2</f>
        <v>12960</v>
      </c>
      <c r="Y3" s="43" t="s">
        <v>93</v>
      </c>
    </row>
    <row r="4" spans="1:25" x14ac:dyDescent="0.25">
      <c r="A4" s="39">
        <v>18</v>
      </c>
      <c r="B4" s="7">
        <v>43801</v>
      </c>
      <c r="C4" s="15"/>
      <c r="D4" s="14" t="s">
        <v>98</v>
      </c>
      <c r="E4" s="13"/>
      <c r="F4" s="34" t="s">
        <v>69</v>
      </c>
      <c r="G4" s="12" t="s">
        <v>33</v>
      </c>
      <c r="H4" s="10" t="s">
        <v>92</v>
      </c>
      <c r="I4" s="8">
        <v>13000</v>
      </c>
      <c r="J4" s="8"/>
      <c r="K4" s="11" t="s">
        <v>61</v>
      </c>
      <c r="L4" s="9" t="s">
        <v>15</v>
      </c>
      <c r="M4" s="4"/>
      <c r="N4" s="5"/>
      <c r="O4" s="6">
        <v>8</v>
      </c>
      <c r="P4" s="29">
        <v>0</v>
      </c>
      <c r="Q4" s="28">
        <f t="shared" si="0"/>
        <v>13000</v>
      </c>
      <c r="R4" s="27" t="str">
        <f t="shared" si="1"/>
        <v>-</v>
      </c>
      <c r="S4" s="25">
        <f t="shared" si="3"/>
        <v>13000</v>
      </c>
      <c r="T4" s="1"/>
      <c r="U4" s="2">
        <v>2000</v>
      </c>
      <c r="V4" s="30" t="s">
        <v>32</v>
      </c>
      <c r="W4" s="31">
        <v>2000</v>
      </c>
      <c r="X4" s="31">
        <v>11000</v>
      </c>
      <c r="Y4" s="43" t="s">
        <v>93</v>
      </c>
    </row>
    <row r="5" spans="1:25" x14ac:dyDescent="0.25">
      <c r="A5" s="39">
        <v>22</v>
      </c>
      <c r="B5" s="7">
        <v>43801</v>
      </c>
      <c r="C5" s="15"/>
      <c r="D5" s="14" t="s">
        <v>98</v>
      </c>
      <c r="E5" s="13"/>
      <c r="F5" s="34" t="s">
        <v>69</v>
      </c>
      <c r="G5" s="12" t="s">
        <v>33</v>
      </c>
      <c r="H5" s="10" t="s">
        <v>59</v>
      </c>
      <c r="I5" s="8">
        <v>12000</v>
      </c>
      <c r="J5" s="8"/>
      <c r="K5" s="11" t="s">
        <v>39</v>
      </c>
      <c r="L5" s="9" t="s">
        <v>34</v>
      </c>
      <c r="M5" s="4">
        <v>8</v>
      </c>
      <c r="N5" s="5">
        <v>19</v>
      </c>
      <c r="O5" s="6">
        <f>IF(M5&gt;0,IF(M5&gt;N5,-(M5-24-N5-1),-(M5-N5-1)),"-")</f>
        <v>12</v>
      </c>
      <c r="P5" s="29">
        <v>0</v>
      </c>
      <c r="Q5" s="28">
        <f t="shared" si="0"/>
        <v>18000</v>
      </c>
      <c r="R5" s="27" t="str">
        <f t="shared" si="1"/>
        <v>-</v>
      </c>
      <c r="S5" s="3">
        <v>20250</v>
      </c>
      <c r="T5" s="1"/>
      <c r="U5" s="2"/>
      <c r="V5" s="30"/>
      <c r="W5" s="30">
        <f t="shared" ref="W5" si="4">(S5-X5)/1.2</f>
        <v>675</v>
      </c>
      <c r="X5" s="31">
        <f>Q5*0.9*1.2</f>
        <v>19440</v>
      </c>
      <c r="Y5" s="43" t="s">
        <v>93</v>
      </c>
    </row>
    <row r="6" spans="1:25" x14ac:dyDescent="0.25">
      <c r="A6" s="39">
        <v>37</v>
      </c>
      <c r="B6" s="7">
        <v>43802</v>
      </c>
      <c r="C6" s="15"/>
      <c r="D6" s="14" t="s">
        <v>98</v>
      </c>
      <c r="E6" s="13"/>
      <c r="F6" s="34" t="s">
        <v>69</v>
      </c>
      <c r="G6" s="12" t="s">
        <v>33</v>
      </c>
      <c r="H6" s="10" t="s">
        <v>59</v>
      </c>
      <c r="I6" s="8">
        <v>12000</v>
      </c>
      <c r="J6" s="8"/>
      <c r="K6" s="11" t="s">
        <v>39</v>
      </c>
      <c r="L6" s="9" t="s">
        <v>34</v>
      </c>
      <c r="M6" s="4">
        <v>8</v>
      </c>
      <c r="N6" s="5">
        <v>19</v>
      </c>
      <c r="O6" s="6">
        <f>IF(M6&gt;0,IF(M6&gt;N6,-(M6-24-N6-1),-(M6-N6-1)),"-")</f>
        <v>12</v>
      </c>
      <c r="P6" s="29">
        <v>0</v>
      </c>
      <c r="Q6" s="28">
        <f t="shared" si="0"/>
        <v>18000</v>
      </c>
      <c r="R6" s="27" t="str">
        <f t="shared" si="1"/>
        <v>-</v>
      </c>
      <c r="S6" s="3">
        <v>20250</v>
      </c>
      <c r="T6" s="1"/>
      <c r="U6" s="2"/>
      <c r="V6" s="30"/>
      <c r="W6" s="30">
        <f t="shared" ref="W6:W7" si="5">(S6-X6)/1.2</f>
        <v>675</v>
      </c>
      <c r="X6" s="31">
        <f t="shared" ref="X6:X7" si="6">Q6*0.9*1.2</f>
        <v>19440</v>
      </c>
      <c r="Y6" s="43" t="s">
        <v>93</v>
      </c>
    </row>
    <row r="7" spans="1:25" x14ac:dyDescent="0.25">
      <c r="A7" s="39">
        <v>38</v>
      </c>
      <c r="B7" s="7">
        <v>43802</v>
      </c>
      <c r="C7" s="15"/>
      <c r="D7" s="14" t="s">
        <v>98</v>
      </c>
      <c r="E7" s="13"/>
      <c r="F7" s="34" t="s">
        <v>69</v>
      </c>
      <c r="G7" s="12" t="s">
        <v>33</v>
      </c>
      <c r="H7" s="10" t="s">
        <v>59</v>
      </c>
      <c r="I7" s="8">
        <v>12000</v>
      </c>
      <c r="J7" s="8"/>
      <c r="K7" s="11" t="s">
        <v>39</v>
      </c>
      <c r="L7" s="9" t="s">
        <v>34</v>
      </c>
      <c r="M7" s="4">
        <v>8</v>
      </c>
      <c r="N7" s="5">
        <v>19</v>
      </c>
      <c r="O7" s="6">
        <f>IF(M7&gt;0,IF(M7&gt;N7,-(M7-24-N7-1),-(M7-N7-1)),"-")</f>
        <v>12</v>
      </c>
      <c r="P7" s="29">
        <v>0</v>
      </c>
      <c r="Q7" s="28">
        <f t="shared" si="0"/>
        <v>18000</v>
      </c>
      <c r="R7" s="27" t="str">
        <f t="shared" si="1"/>
        <v>-</v>
      </c>
      <c r="S7" s="3">
        <v>20250</v>
      </c>
      <c r="T7" s="1"/>
      <c r="U7" s="2"/>
      <c r="V7" s="30"/>
      <c r="W7" s="30">
        <f t="shared" si="5"/>
        <v>675</v>
      </c>
      <c r="X7" s="31">
        <f t="shared" si="6"/>
        <v>19440</v>
      </c>
      <c r="Y7" s="43" t="s">
        <v>93</v>
      </c>
    </row>
    <row r="8" spans="1:25" x14ac:dyDescent="0.25">
      <c r="A8" s="39">
        <v>44</v>
      </c>
      <c r="B8" s="7">
        <v>43802</v>
      </c>
      <c r="C8" s="15"/>
      <c r="D8" s="14" t="s">
        <v>98</v>
      </c>
      <c r="E8" s="13"/>
      <c r="F8" s="37">
        <v>20</v>
      </c>
      <c r="G8" s="12" t="s">
        <v>74</v>
      </c>
      <c r="H8" s="10" t="s">
        <v>72</v>
      </c>
      <c r="I8" s="8">
        <v>5000</v>
      </c>
      <c r="J8" s="8"/>
      <c r="K8" s="11" t="s">
        <v>95</v>
      </c>
      <c r="L8" s="9" t="s">
        <v>15</v>
      </c>
      <c r="M8" s="4"/>
      <c r="N8" s="5"/>
      <c r="O8" s="6">
        <v>8</v>
      </c>
      <c r="P8" s="29">
        <v>0</v>
      </c>
      <c r="Q8" s="28">
        <f t="shared" si="0"/>
        <v>5000</v>
      </c>
      <c r="R8" s="27">
        <f t="shared" si="1"/>
        <v>1750</v>
      </c>
      <c r="S8" s="25">
        <f t="shared" si="3"/>
        <v>5000</v>
      </c>
      <c r="T8" s="1"/>
      <c r="U8" s="2"/>
      <c r="V8" s="30" t="s">
        <v>32</v>
      </c>
      <c r="W8" s="31"/>
      <c r="X8" s="31"/>
      <c r="Y8" s="43" t="s">
        <v>93</v>
      </c>
    </row>
    <row r="9" spans="1:25" x14ac:dyDescent="0.25">
      <c r="A9" s="39">
        <v>45</v>
      </c>
      <c r="B9" s="7">
        <v>43802</v>
      </c>
      <c r="C9" s="15"/>
      <c r="D9" s="14" t="s">
        <v>98</v>
      </c>
      <c r="E9" s="13"/>
      <c r="F9" s="37">
        <v>22</v>
      </c>
      <c r="G9" s="12" t="s">
        <v>33</v>
      </c>
      <c r="H9" s="10" t="s">
        <v>79</v>
      </c>
      <c r="I9" s="8">
        <v>8800</v>
      </c>
      <c r="J9" s="8"/>
      <c r="K9" s="11" t="s">
        <v>96</v>
      </c>
      <c r="L9" s="9" t="s">
        <v>34</v>
      </c>
      <c r="M9" s="4">
        <v>9.5</v>
      </c>
      <c r="N9" s="5">
        <v>16.5</v>
      </c>
      <c r="O9" s="6">
        <f>IF(M9&gt;0,IF(M9&gt;N9,-(M9-24-N9-1),-(M9-N9-1)),"-")</f>
        <v>8</v>
      </c>
      <c r="P9" s="29">
        <v>120</v>
      </c>
      <c r="Q9" s="28">
        <f t="shared" si="0"/>
        <v>12400</v>
      </c>
      <c r="R9" s="27" t="str">
        <f t="shared" si="1"/>
        <v>-</v>
      </c>
      <c r="S9" s="25">
        <f t="shared" si="3"/>
        <v>14880</v>
      </c>
      <c r="T9" s="1"/>
      <c r="U9" s="2"/>
      <c r="V9" s="30"/>
      <c r="W9" s="31">
        <v>1240</v>
      </c>
      <c r="X9" s="31">
        <v>13527</v>
      </c>
      <c r="Y9" s="43" t="s">
        <v>93</v>
      </c>
    </row>
    <row r="10" spans="1:25" x14ac:dyDescent="0.25">
      <c r="A10" s="39">
        <v>48</v>
      </c>
      <c r="B10" s="7">
        <v>43802</v>
      </c>
      <c r="C10" s="15"/>
      <c r="D10" s="14" t="s">
        <v>98</v>
      </c>
      <c r="E10" s="13"/>
      <c r="F10" s="37" t="s">
        <v>43</v>
      </c>
      <c r="G10" s="12" t="s">
        <v>33</v>
      </c>
      <c r="H10" s="10" t="s">
        <v>19</v>
      </c>
      <c r="I10" s="8">
        <v>9600</v>
      </c>
      <c r="J10" s="8"/>
      <c r="K10" s="11" t="s">
        <v>45</v>
      </c>
      <c r="L10" s="9" t="s">
        <v>15</v>
      </c>
      <c r="M10" s="4"/>
      <c r="N10" s="5"/>
      <c r="O10" s="6">
        <v>8</v>
      </c>
      <c r="P10" s="29">
        <v>0</v>
      </c>
      <c r="Q10" s="28">
        <f t="shared" si="0"/>
        <v>9600</v>
      </c>
      <c r="R10" s="27" t="str">
        <f t="shared" si="1"/>
        <v>-</v>
      </c>
      <c r="S10" s="25">
        <f t="shared" si="3"/>
        <v>9600</v>
      </c>
      <c r="T10" s="1"/>
      <c r="U10" s="2" t="s">
        <v>32</v>
      </c>
      <c r="V10" s="30"/>
      <c r="W10" s="31">
        <v>960</v>
      </c>
      <c r="X10" s="31"/>
      <c r="Y10" s="43" t="s">
        <v>93</v>
      </c>
    </row>
    <row r="11" spans="1:25" x14ac:dyDescent="0.25">
      <c r="A11" s="39">
        <v>49</v>
      </c>
      <c r="B11" s="7">
        <v>43802</v>
      </c>
      <c r="C11" s="15"/>
      <c r="D11" s="14" t="s">
        <v>98</v>
      </c>
      <c r="E11" s="13"/>
      <c r="F11" s="37">
        <v>22</v>
      </c>
      <c r="G11" s="12" t="s">
        <v>33</v>
      </c>
      <c r="H11" s="33" t="s">
        <v>28</v>
      </c>
      <c r="I11" s="8">
        <v>8400</v>
      </c>
      <c r="J11" s="8"/>
      <c r="K11" s="11" t="s">
        <v>23</v>
      </c>
      <c r="L11" s="9" t="s">
        <v>34</v>
      </c>
      <c r="M11" s="4"/>
      <c r="N11" s="5"/>
      <c r="O11" s="6">
        <v>4</v>
      </c>
      <c r="P11" s="29"/>
      <c r="Q11" s="28">
        <v>4000</v>
      </c>
      <c r="R11" s="27" t="str">
        <f t="shared" si="1"/>
        <v>-</v>
      </c>
      <c r="S11" s="25">
        <f t="shared" si="3"/>
        <v>5040</v>
      </c>
      <c r="T11" s="1"/>
      <c r="U11" s="2"/>
      <c r="V11" s="30"/>
      <c r="W11" s="31">
        <v>0</v>
      </c>
      <c r="X11" s="31"/>
      <c r="Y11" s="43" t="s">
        <v>93</v>
      </c>
    </row>
    <row r="12" spans="1:25" x14ac:dyDescent="0.25">
      <c r="A12" s="39">
        <v>50</v>
      </c>
      <c r="B12" s="7">
        <v>43802</v>
      </c>
      <c r="C12" s="15"/>
      <c r="D12" s="14" t="s">
        <v>98</v>
      </c>
      <c r="E12" s="13"/>
      <c r="F12" s="37">
        <v>28</v>
      </c>
      <c r="G12" s="12" t="s">
        <v>74</v>
      </c>
      <c r="H12" s="10" t="s">
        <v>72</v>
      </c>
      <c r="I12" s="8">
        <v>12000</v>
      </c>
      <c r="J12" s="8"/>
      <c r="K12" s="11" t="s">
        <v>87</v>
      </c>
      <c r="L12" s="9" t="s">
        <v>34</v>
      </c>
      <c r="M12" s="4">
        <v>9</v>
      </c>
      <c r="N12" s="5">
        <v>17</v>
      </c>
      <c r="O12" s="6">
        <v>8</v>
      </c>
      <c r="P12" s="29">
        <v>35</v>
      </c>
      <c r="Q12" s="28">
        <f t="shared" ref="Q12:Q14" si="7">IF(F12="прик",P12*30,IF(F12="10/7",P12*50,IF(F12&gt;34,P12*50,IF(F12&gt;29,P12*40,P12*30))))+I12/8*O12</f>
        <v>13050</v>
      </c>
      <c r="R12" s="27">
        <f t="shared" si="1"/>
        <v>4567.5</v>
      </c>
      <c r="S12" s="25">
        <f t="shared" si="3"/>
        <v>15660</v>
      </c>
      <c r="T12" s="1"/>
      <c r="U12" s="2"/>
      <c r="V12" s="30" t="str">
        <f t="shared" ref="V12:V14" si="8">IF(G12="ст.т",Q12*0.1,"-")</f>
        <v>-</v>
      </c>
      <c r="W12" s="31"/>
      <c r="X12" s="31"/>
      <c r="Y12" s="43" t="s">
        <v>93</v>
      </c>
    </row>
    <row r="13" spans="1:25" x14ac:dyDescent="0.25">
      <c r="A13" s="39">
        <v>51</v>
      </c>
      <c r="B13" s="7">
        <v>43802</v>
      </c>
      <c r="C13" s="15"/>
      <c r="D13" s="14" t="s">
        <v>98</v>
      </c>
      <c r="E13" s="13"/>
      <c r="F13" s="37">
        <v>35</v>
      </c>
      <c r="G13" s="12" t="s">
        <v>33</v>
      </c>
      <c r="H13" s="10" t="s">
        <v>77</v>
      </c>
      <c r="I13" s="8">
        <v>15000</v>
      </c>
      <c r="J13" s="8"/>
      <c r="K13" s="11" t="s">
        <v>50</v>
      </c>
      <c r="L13" s="9" t="s">
        <v>34</v>
      </c>
      <c r="M13" s="4"/>
      <c r="N13" s="5"/>
      <c r="O13" s="6">
        <v>8</v>
      </c>
      <c r="P13" s="29">
        <v>142</v>
      </c>
      <c r="Q13" s="28">
        <v>20680</v>
      </c>
      <c r="R13" s="27" t="str">
        <f t="shared" si="1"/>
        <v>-</v>
      </c>
      <c r="S13" s="25">
        <v>20680</v>
      </c>
      <c r="T13" s="1"/>
      <c r="U13" s="2"/>
      <c r="V13" s="30"/>
      <c r="W13" s="31">
        <v>0</v>
      </c>
      <c r="X13" s="31"/>
      <c r="Y13" s="43" t="s">
        <v>93</v>
      </c>
    </row>
    <row r="14" spans="1:25" x14ac:dyDescent="0.25">
      <c r="A14" s="39">
        <v>52</v>
      </c>
      <c r="B14" s="7">
        <v>43802</v>
      </c>
      <c r="C14" s="15"/>
      <c r="D14" s="14" t="s">
        <v>98</v>
      </c>
      <c r="E14" s="13"/>
      <c r="F14" s="37" t="s">
        <v>84</v>
      </c>
      <c r="G14" s="12" t="s">
        <v>85</v>
      </c>
      <c r="H14" s="10" t="s">
        <v>85</v>
      </c>
      <c r="I14" s="8">
        <v>5000</v>
      </c>
      <c r="J14" s="8"/>
      <c r="K14" s="11" t="s">
        <v>97</v>
      </c>
      <c r="L14" s="9" t="s">
        <v>34</v>
      </c>
      <c r="M14" s="4"/>
      <c r="N14" s="5"/>
      <c r="O14" s="6">
        <v>8</v>
      </c>
      <c r="P14" s="29"/>
      <c r="Q14" s="28">
        <f t="shared" si="7"/>
        <v>5000</v>
      </c>
      <c r="R14" s="27">
        <f t="shared" si="1"/>
        <v>1750</v>
      </c>
      <c r="S14" s="25">
        <f t="shared" si="3"/>
        <v>6000</v>
      </c>
      <c r="T14" s="1"/>
      <c r="U14" s="2"/>
      <c r="V14" s="30" t="str">
        <f t="shared" si="8"/>
        <v>-</v>
      </c>
      <c r="W14" s="31"/>
      <c r="X14" s="31"/>
      <c r="Y14" s="43" t="s">
        <v>93</v>
      </c>
    </row>
  </sheetData>
  <autoFilter ref="A1:Y1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workbookViewId="0">
      <selection activeCell="C11" sqref="C8:C11"/>
    </sheetView>
  </sheetViews>
  <sheetFormatPr defaultRowHeight="15" x14ac:dyDescent="0.25"/>
  <cols>
    <col min="1" max="1" width="7.42578125" style="40" customWidth="1"/>
    <col min="2" max="2" width="9.42578125" customWidth="1"/>
    <col min="3" max="3" width="19.28515625" customWidth="1"/>
    <col min="4" max="4" width="25.42578125" customWidth="1"/>
    <col min="5" max="5" width="16.7109375" customWidth="1"/>
    <col min="6" max="6" width="9" style="36" customWidth="1"/>
    <col min="7" max="7" width="10" customWidth="1"/>
    <col min="8" max="8" width="16.42578125" customWidth="1"/>
    <col min="9" max="9" width="9.28515625" customWidth="1"/>
    <col min="10" max="10" width="12.28515625" customWidth="1"/>
    <col min="11" max="11" width="34.7109375" customWidth="1"/>
    <col min="12" max="12" width="12.28515625" customWidth="1"/>
    <col min="13" max="13" width="10.42578125" customWidth="1"/>
    <col min="14" max="14" width="9.7109375" customWidth="1"/>
    <col min="15" max="15" width="10" customWidth="1"/>
    <col min="16" max="16" width="7.42578125" customWidth="1"/>
    <col min="17" max="17" width="10.140625" customWidth="1"/>
    <col min="18" max="18" width="16.85546875" customWidth="1"/>
    <col min="19" max="19" width="11.7109375" customWidth="1"/>
    <col min="22" max="22" width="10.5703125" customWidth="1"/>
    <col min="23" max="23" width="11.5703125" customWidth="1"/>
    <col min="24" max="24" width="13.140625" customWidth="1"/>
    <col min="25" max="25" width="15.42578125" customWidth="1"/>
  </cols>
  <sheetData>
    <row r="1" spans="1:25" ht="47.25" x14ac:dyDescent="0.25">
      <c r="A1" s="38" t="s">
        <v>16</v>
      </c>
      <c r="B1" s="17" t="s">
        <v>0</v>
      </c>
      <c r="C1" s="18" t="s">
        <v>1</v>
      </c>
      <c r="D1" s="18" t="s">
        <v>2</v>
      </c>
      <c r="E1" s="18" t="s">
        <v>3</v>
      </c>
      <c r="F1" s="35" t="s">
        <v>4</v>
      </c>
      <c r="G1" s="18" t="s">
        <v>5</v>
      </c>
      <c r="H1" s="18" t="s">
        <v>6</v>
      </c>
      <c r="I1" s="16" t="s">
        <v>36</v>
      </c>
      <c r="J1" s="16" t="s">
        <v>35</v>
      </c>
      <c r="K1" s="18" t="s">
        <v>7</v>
      </c>
      <c r="L1" s="18" t="s">
        <v>8</v>
      </c>
      <c r="M1" s="19" t="s">
        <v>21</v>
      </c>
      <c r="N1" s="20" t="s">
        <v>20</v>
      </c>
      <c r="O1" s="21" t="s">
        <v>22</v>
      </c>
      <c r="P1" s="18" t="s">
        <v>9</v>
      </c>
      <c r="Q1" s="18" t="s">
        <v>10</v>
      </c>
      <c r="R1" s="18" t="s">
        <v>18</v>
      </c>
      <c r="S1" s="16" t="s">
        <v>46</v>
      </c>
      <c r="T1" s="18" t="s">
        <v>11</v>
      </c>
      <c r="U1" s="18" t="s">
        <v>12</v>
      </c>
      <c r="V1" s="22" t="s">
        <v>13</v>
      </c>
      <c r="W1" s="23" t="s">
        <v>14</v>
      </c>
      <c r="X1" s="24" t="s">
        <v>37</v>
      </c>
      <c r="Y1" s="42" t="s">
        <v>99</v>
      </c>
    </row>
    <row r="2" spans="1:25" x14ac:dyDescent="0.25">
      <c r="A2" s="39">
        <v>6</v>
      </c>
      <c r="B2" s="7">
        <v>43800</v>
      </c>
      <c r="C2" s="15"/>
      <c r="D2" s="14" t="s">
        <v>98</v>
      </c>
      <c r="E2" s="13"/>
      <c r="F2" s="37" t="s">
        <v>43</v>
      </c>
      <c r="G2" s="12" t="s">
        <v>29</v>
      </c>
      <c r="H2" s="10" t="s">
        <v>88</v>
      </c>
      <c r="I2" s="8">
        <v>9600</v>
      </c>
      <c r="J2" s="8"/>
      <c r="K2" s="11" t="s">
        <v>57</v>
      </c>
      <c r="L2" s="9" t="s">
        <v>34</v>
      </c>
      <c r="M2" s="4">
        <v>8</v>
      </c>
      <c r="N2" s="5">
        <v>17</v>
      </c>
      <c r="O2" s="6">
        <v>9</v>
      </c>
      <c r="P2" s="29">
        <v>0</v>
      </c>
      <c r="Q2" s="28">
        <f t="shared" ref="Q2:Q20" si="0">IF(F2="прик",P2*30,IF(F2="10/7",P2*50,IF(F2&gt;34,P2*50,IF(F2&gt;29,P2*40,P2*30))))+I2/8*O2</f>
        <v>10800</v>
      </c>
      <c r="R2" s="27">
        <f t="shared" ref="R2:R20" si="1">IF(H2="Раков",IF(G2="ст.т","-",Q2*0.2),IF(H2="Виталий",IF(G2="ст.т","-",Q2*0.3),IF(G2="ст.т","-",Q2*0.35)))</f>
        <v>3779.9999999999995</v>
      </c>
      <c r="S2" s="25">
        <f t="shared" ref="S2:S15" si="2">IF(L2="н/к",IF(F2&gt;34,P2*50,IF(F2&gt;29,P2*40,P2*30))+IF(J2="",I2,J2)/8*O2,IF(L2="н",IF(F2&gt;34,P2*50,IF(F2&gt;29,P2*40,P2*30))+IF(J2="",I2,J2)/8*O2,IF(L2="бн",(((IF(J2="",I2,J2)/8)*O2)+IF(F2&gt;34,P2*50,IF(F2&gt;29,P2*40,P2*30)))/100*120,IF(L2="бд",(((IF(J2="",I2,J2)/8)*O2)+IF(F2&gt;34,P2*50,IF(F2&gt;29,P2*40,P2*30)))*0.9/100*120,""))))</f>
        <v>12960</v>
      </c>
      <c r="T2" s="1"/>
      <c r="U2" s="2"/>
      <c r="V2" s="30" t="str">
        <f t="shared" ref="V2:V3" si="3">IF(G2="ст.т",Q2*0.1,"-")</f>
        <v>-</v>
      </c>
      <c r="W2" s="30">
        <v>1200</v>
      </c>
      <c r="X2" s="31"/>
      <c r="Y2" s="43" t="s">
        <v>101</v>
      </c>
    </row>
    <row r="3" spans="1:25" x14ac:dyDescent="0.25">
      <c r="A3" s="39">
        <v>7</v>
      </c>
      <c r="B3" s="7">
        <v>43800</v>
      </c>
      <c r="C3" s="15"/>
      <c r="D3" s="14" t="s">
        <v>98</v>
      </c>
      <c r="E3" s="13"/>
      <c r="F3" s="37" t="s">
        <v>43</v>
      </c>
      <c r="G3" s="12" t="s">
        <v>24</v>
      </c>
      <c r="H3" s="10" t="s">
        <v>65</v>
      </c>
      <c r="I3" s="8">
        <v>9600</v>
      </c>
      <c r="J3" s="8"/>
      <c r="K3" s="11" t="s">
        <v>57</v>
      </c>
      <c r="L3" s="9" t="s">
        <v>34</v>
      </c>
      <c r="M3" s="4">
        <v>8</v>
      </c>
      <c r="N3" s="5">
        <v>16</v>
      </c>
      <c r="O3" s="6">
        <v>8</v>
      </c>
      <c r="P3" s="29">
        <v>0</v>
      </c>
      <c r="Q3" s="28">
        <f t="shared" si="0"/>
        <v>9600</v>
      </c>
      <c r="R3" s="27">
        <f t="shared" si="1"/>
        <v>3360</v>
      </c>
      <c r="S3" s="25">
        <f t="shared" si="2"/>
        <v>11520</v>
      </c>
      <c r="T3" s="1"/>
      <c r="U3" s="2"/>
      <c r="V3" s="30" t="str">
        <f t="shared" si="3"/>
        <v>-</v>
      </c>
      <c r="W3" s="31"/>
      <c r="X3" s="31"/>
      <c r="Y3" s="43" t="s">
        <v>101</v>
      </c>
    </row>
    <row r="4" spans="1:25" x14ac:dyDescent="0.25">
      <c r="A4" s="39">
        <v>24</v>
      </c>
      <c r="B4" s="7">
        <v>43801</v>
      </c>
      <c r="C4" s="15"/>
      <c r="D4" s="14" t="s">
        <v>98</v>
      </c>
      <c r="E4" s="13"/>
      <c r="F4" s="37" t="s">
        <v>43</v>
      </c>
      <c r="G4" s="12" t="s">
        <v>29</v>
      </c>
      <c r="H4" s="10" t="s">
        <v>88</v>
      </c>
      <c r="I4" s="8">
        <v>9600</v>
      </c>
      <c r="J4" s="8"/>
      <c r="K4" s="11" t="s">
        <v>57</v>
      </c>
      <c r="L4" s="9" t="s">
        <v>34</v>
      </c>
      <c r="M4" s="4">
        <v>8</v>
      </c>
      <c r="N4" s="5">
        <v>18.5</v>
      </c>
      <c r="O4" s="6">
        <v>10.5</v>
      </c>
      <c r="P4" s="29">
        <v>0</v>
      </c>
      <c r="Q4" s="28">
        <f t="shared" si="0"/>
        <v>12600</v>
      </c>
      <c r="R4" s="27">
        <f t="shared" si="1"/>
        <v>4410</v>
      </c>
      <c r="S4" s="25">
        <f t="shared" si="2"/>
        <v>15120</v>
      </c>
      <c r="T4" s="1"/>
      <c r="U4" s="2"/>
      <c r="V4" s="30" t="str">
        <f t="shared" ref="V4:V16" si="4">IF(G4="ст.т",Q4*0.1,"-")</f>
        <v>-</v>
      </c>
      <c r="W4" s="31"/>
      <c r="X4" s="31"/>
      <c r="Y4" s="43" t="s">
        <v>101</v>
      </c>
    </row>
    <row r="5" spans="1:25" x14ac:dyDescent="0.25">
      <c r="A5" s="39">
        <v>25</v>
      </c>
      <c r="B5" s="7">
        <v>43801</v>
      </c>
      <c r="C5" s="15"/>
      <c r="D5" s="14" t="s">
        <v>98</v>
      </c>
      <c r="E5" s="13"/>
      <c r="F5" s="37" t="s">
        <v>43</v>
      </c>
      <c r="G5" s="12" t="s">
        <v>24</v>
      </c>
      <c r="H5" s="10" t="s">
        <v>65</v>
      </c>
      <c r="I5" s="8">
        <v>9600</v>
      </c>
      <c r="J5" s="8"/>
      <c r="K5" s="11" t="s">
        <v>57</v>
      </c>
      <c r="L5" s="9" t="s">
        <v>34</v>
      </c>
      <c r="M5" s="4">
        <v>8</v>
      </c>
      <c r="N5" s="5">
        <v>18.5</v>
      </c>
      <c r="O5" s="6">
        <v>10.5</v>
      </c>
      <c r="P5" s="29">
        <v>0</v>
      </c>
      <c r="Q5" s="28">
        <f t="shared" si="0"/>
        <v>12600</v>
      </c>
      <c r="R5" s="27">
        <f t="shared" si="1"/>
        <v>4410</v>
      </c>
      <c r="S5" s="25">
        <f t="shared" si="2"/>
        <v>15120</v>
      </c>
      <c r="T5" s="1"/>
      <c r="U5" s="2"/>
      <c r="V5" s="30" t="str">
        <f t="shared" si="4"/>
        <v>-</v>
      </c>
      <c r="W5" s="31"/>
      <c r="X5" s="31"/>
      <c r="Y5" s="43" t="s">
        <v>101</v>
      </c>
    </row>
    <row r="6" spans="1:25" x14ac:dyDescent="0.25">
      <c r="A6" s="39">
        <v>26</v>
      </c>
      <c r="B6" s="7">
        <v>43801</v>
      </c>
      <c r="C6" s="15"/>
      <c r="D6" s="14" t="s">
        <v>98</v>
      </c>
      <c r="E6" s="13"/>
      <c r="F6" s="37">
        <v>24</v>
      </c>
      <c r="G6" s="12" t="s">
        <v>26</v>
      </c>
      <c r="H6" s="10" t="s">
        <v>81</v>
      </c>
      <c r="I6" s="8">
        <v>9600</v>
      </c>
      <c r="J6" s="8"/>
      <c r="K6" s="11" t="s">
        <v>57</v>
      </c>
      <c r="L6" s="9" t="s">
        <v>34</v>
      </c>
      <c r="M6" s="4">
        <v>8</v>
      </c>
      <c r="N6" s="5">
        <v>19</v>
      </c>
      <c r="O6" s="6">
        <v>11</v>
      </c>
      <c r="P6" s="29">
        <v>0</v>
      </c>
      <c r="Q6" s="28">
        <f t="shared" si="0"/>
        <v>13200</v>
      </c>
      <c r="R6" s="27">
        <f t="shared" si="1"/>
        <v>4620</v>
      </c>
      <c r="S6" s="25">
        <f t="shared" si="2"/>
        <v>15840</v>
      </c>
      <c r="T6" s="1"/>
      <c r="U6" s="2"/>
      <c r="V6" s="30" t="str">
        <f t="shared" si="4"/>
        <v>-</v>
      </c>
      <c r="W6" s="31"/>
      <c r="X6" s="31"/>
      <c r="Y6" s="43" t="s">
        <v>101</v>
      </c>
    </row>
    <row r="7" spans="1:25" x14ac:dyDescent="0.25">
      <c r="A7" s="39">
        <v>27</v>
      </c>
      <c r="B7" s="7">
        <v>43801</v>
      </c>
      <c r="C7" s="15" t="s">
        <v>41</v>
      </c>
      <c r="D7" s="14" t="s">
        <v>98</v>
      </c>
      <c r="E7" s="13"/>
      <c r="F7" s="37">
        <v>28</v>
      </c>
      <c r="G7" s="12" t="s">
        <v>74</v>
      </c>
      <c r="H7" s="10" t="s">
        <v>72</v>
      </c>
      <c r="I7" s="8">
        <v>8800</v>
      </c>
      <c r="J7" s="8"/>
      <c r="K7" s="11" t="s">
        <v>94</v>
      </c>
      <c r="L7" s="9" t="s">
        <v>40</v>
      </c>
      <c r="M7" s="4">
        <v>22.5</v>
      </c>
      <c r="N7" s="5">
        <v>23</v>
      </c>
      <c r="O7" s="6">
        <v>8</v>
      </c>
      <c r="P7" s="29">
        <v>0</v>
      </c>
      <c r="Q7" s="28">
        <f t="shared" si="0"/>
        <v>8800</v>
      </c>
      <c r="R7" s="27">
        <f t="shared" si="1"/>
        <v>3080</v>
      </c>
      <c r="S7" s="25">
        <f t="shared" si="2"/>
        <v>9504</v>
      </c>
      <c r="T7" s="1"/>
      <c r="U7" s="2"/>
      <c r="V7" s="30" t="str">
        <f t="shared" si="4"/>
        <v>-</v>
      </c>
      <c r="W7" s="31"/>
      <c r="X7" s="31"/>
      <c r="Y7" s="43" t="s">
        <v>101</v>
      </c>
    </row>
    <row r="8" spans="1:25" x14ac:dyDescent="0.25">
      <c r="A8" s="39">
        <v>28</v>
      </c>
      <c r="B8" s="7">
        <v>43801</v>
      </c>
      <c r="C8" s="15"/>
      <c r="D8" s="14" t="s">
        <v>98</v>
      </c>
      <c r="E8" s="13"/>
      <c r="F8" s="37">
        <v>17</v>
      </c>
      <c r="G8" s="12" t="s">
        <v>30</v>
      </c>
      <c r="H8" s="10" t="s">
        <v>75</v>
      </c>
      <c r="I8" s="8">
        <v>7600</v>
      </c>
      <c r="J8" s="8"/>
      <c r="K8" s="11" t="s">
        <v>90</v>
      </c>
      <c r="L8" s="9" t="s">
        <v>40</v>
      </c>
      <c r="M8" s="4">
        <v>21.5</v>
      </c>
      <c r="N8" s="5">
        <v>6</v>
      </c>
      <c r="O8" s="6">
        <f t="shared" ref="O8:O13" si="5">IF(M8&gt;0,IF(M8&gt;N8,-(M8-24-N8-1),-(M8-N8-1)),"-")</f>
        <v>9.5</v>
      </c>
      <c r="P8" s="29">
        <v>0</v>
      </c>
      <c r="Q8" s="28">
        <f t="shared" si="0"/>
        <v>9025</v>
      </c>
      <c r="R8" s="27">
        <f t="shared" si="1"/>
        <v>3158.75</v>
      </c>
      <c r="S8" s="25">
        <f t="shared" si="2"/>
        <v>9747</v>
      </c>
      <c r="T8" s="1"/>
      <c r="U8" s="2"/>
      <c r="V8" s="30" t="str">
        <f t="shared" si="4"/>
        <v>-</v>
      </c>
      <c r="W8" s="31"/>
      <c r="X8" s="31"/>
      <c r="Y8" s="43" t="s">
        <v>101</v>
      </c>
    </row>
    <row r="9" spans="1:25" x14ac:dyDescent="0.25">
      <c r="A9" s="39">
        <v>30</v>
      </c>
      <c r="B9" s="7">
        <v>43801</v>
      </c>
      <c r="C9" s="15"/>
      <c r="D9" s="14" t="s">
        <v>98</v>
      </c>
      <c r="E9" s="13"/>
      <c r="F9" s="37">
        <v>17</v>
      </c>
      <c r="G9" s="12" t="s">
        <v>27</v>
      </c>
      <c r="H9" s="10" t="s">
        <v>58</v>
      </c>
      <c r="I9" s="8">
        <v>7600</v>
      </c>
      <c r="J9" s="8"/>
      <c r="K9" s="11" t="s">
        <v>89</v>
      </c>
      <c r="L9" s="9" t="s">
        <v>40</v>
      </c>
      <c r="M9" s="4">
        <v>19</v>
      </c>
      <c r="N9" s="5">
        <v>6</v>
      </c>
      <c r="O9" s="6">
        <f t="shared" si="5"/>
        <v>12</v>
      </c>
      <c r="P9" s="29">
        <v>0</v>
      </c>
      <c r="Q9" s="28">
        <f t="shared" si="0"/>
        <v>11400</v>
      </c>
      <c r="R9" s="27">
        <f t="shared" si="1"/>
        <v>3989.9999999999995</v>
      </c>
      <c r="S9" s="25">
        <f t="shared" si="2"/>
        <v>12312</v>
      </c>
      <c r="T9" s="1"/>
      <c r="U9" s="2"/>
      <c r="V9" s="30" t="str">
        <f t="shared" si="4"/>
        <v>-</v>
      </c>
      <c r="W9" s="31"/>
      <c r="X9" s="31"/>
      <c r="Y9" s="43" t="s">
        <v>101</v>
      </c>
    </row>
    <row r="10" spans="1:25" x14ac:dyDescent="0.25">
      <c r="A10" s="39">
        <v>31</v>
      </c>
      <c r="B10" s="7">
        <v>43801</v>
      </c>
      <c r="C10" s="15"/>
      <c r="D10" s="14" t="s">
        <v>98</v>
      </c>
      <c r="E10" s="13"/>
      <c r="F10" s="37">
        <v>17</v>
      </c>
      <c r="G10" s="12" t="s">
        <v>26</v>
      </c>
      <c r="H10" s="10" t="s">
        <v>81</v>
      </c>
      <c r="I10" s="8">
        <v>7600</v>
      </c>
      <c r="J10" s="8"/>
      <c r="K10" s="11" t="s">
        <v>89</v>
      </c>
      <c r="L10" s="9" t="s">
        <v>40</v>
      </c>
      <c r="M10" s="4">
        <v>20</v>
      </c>
      <c r="N10" s="5">
        <v>5</v>
      </c>
      <c r="O10" s="6">
        <f t="shared" si="5"/>
        <v>10</v>
      </c>
      <c r="P10" s="29">
        <v>0</v>
      </c>
      <c r="Q10" s="28">
        <f t="shared" si="0"/>
        <v>9500</v>
      </c>
      <c r="R10" s="27">
        <f t="shared" si="1"/>
        <v>3325</v>
      </c>
      <c r="S10" s="25">
        <f t="shared" si="2"/>
        <v>10260</v>
      </c>
      <c r="T10" s="1"/>
      <c r="U10" s="2"/>
      <c r="V10" s="30" t="str">
        <f t="shared" si="4"/>
        <v>-</v>
      </c>
      <c r="W10" s="31"/>
      <c r="X10" s="31"/>
      <c r="Y10" s="43" t="s">
        <v>101</v>
      </c>
    </row>
    <row r="11" spans="1:25" x14ac:dyDescent="0.25">
      <c r="A11" s="39">
        <v>32</v>
      </c>
      <c r="B11" s="7">
        <v>43801</v>
      </c>
      <c r="C11" s="15"/>
      <c r="D11" s="14" t="s">
        <v>98</v>
      </c>
      <c r="E11" s="13"/>
      <c r="F11" s="37">
        <v>17</v>
      </c>
      <c r="G11" s="12" t="s">
        <v>29</v>
      </c>
      <c r="H11" s="10" t="s">
        <v>88</v>
      </c>
      <c r="I11" s="8">
        <v>7600</v>
      </c>
      <c r="J11" s="8"/>
      <c r="K11" s="11" t="s">
        <v>90</v>
      </c>
      <c r="L11" s="9" t="s">
        <v>40</v>
      </c>
      <c r="M11" s="4">
        <v>21.5</v>
      </c>
      <c r="N11" s="5">
        <v>6</v>
      </c>
      <c r="O11" s="6">
        <f t="shared" si="5"/>
        <v>9.5</v>
      </c>
      <c r="P11" s="29">
        <v>0</v>
      </c>
      <c r="Q11" s="28">
        <f t="shared" si="0"/>
        <v>9025</v>
      </c>
      <c r="R11" s="27">
        <f t="shared" si="1"/>
        <v>3158.75</v>
      </c>
      <c r="S11" s="25">
        <f t="shared" si="2"/>
        <v>9747</v>
      </c>
      <c r="T11" s="1"/>
      <c r="U11" s="2"/>
      <c r="V11" s="30" t="str">
        <f t="shared" si="4"/>
        <v>-</v>
      </c>
      <c r="W11" s="31"/>
      <c r="X11" s="31"/>
      <c r="Y11" s="43" t="s">
        <v>101</v>
      </c>
    </row>
    <row r="12" spans="1:25" x14ac:dyDescent="0.25">
      <c r="A12" s="39">
        <v>33</v>
      </c>
      <c r="B12" s="7">
        <v>43802</v>
      </c>
      <c r="C12" s="15"/>
      <c r="D12" s="14" t="s">
        <v>98</v>
      </c>
      <c r="E12" s="13"/>
      <c r="F12" s="37" t="s">
        <v>43</v>
      </c>
      <c r="G12" s="12" t="s">
        <v>29</v>
      </c>
      <c r="H12" s="10" t="s">
        <v>88</v>
      </c>
      <c r="I12" s="8">
        <v>9600</v>
      </c>
      <c r="J12" s="8"/>
      <c r="K12" s="11" t="s">
        <v>57</v>
      </c>
      <c r="L12" s="9" t="s">
        <v>34</v>
      </c>
      <c r="M12" s="4">
        <v>8</v>
      </c>
      <c r="N12" s="5">
        <v>16</v>
      </c>
      <c r="O12" s="6">
        <f t="shared" si="5"/>
        <v>9</v>
      </c>
      <c r="P12" s="29">
        <v>0</v>
      </c>
      <c r="Q12" s="28">
        <f t="shared" si="0"/>
        <v>10800</v>
      </c>
      <c r="R12" s="27">
        <f t="shared" si="1"/>
        <v>3779.9999999999995</v>
      </c>
      <c r="S12" s="25">
        <f t="shared" si="2"/>
        <v>12960</v>
      </c>
      <c r="T12" s="1"/>
      <c r="U12" s="2"/>
      <c r="V12" s="30" t="str">
        <f t="shared" si="4"/>
        <v>-</v>
      </c>
      <c r="W12" s="31"/>
      <c r="X12" s="31"/>
      <c r="Y12" s="43" t="s">
        <v>101</v>
      </c>
    </row>
    <row r="13" spans="1:25" x14ac:dyDescent="0.25">
      <c r="A13" s="39">
        <v>34</v>
      </c>
      <c r="B13" s="7">
        <v>43802</v>
      </c>
      <c r="C13" s="15"/>
      <c r="D13" s="14" t="s">
        <v>98</v>
      </c>
      <c r="E13" s="13"/>
      <c r="F13" s="37" t="s">
        <v>43</v>
      </c>
      <c r="G13" s="12" t="s">
        <v>24</v>
      </c>
      <c r="H13" s="10" t="s">
        <v>65</v>
      </c>
      <c r="I13" s="8">
        <v>9600</v>
      </c>
      <c r="J13" s="8"/>
      <c r="K13" s="11" t="s">
        <v>57</v>
      </c>
      <c r="L13" s="9" t="s">
        <v>34</v>
      </c>
      <c r="M13" s="4">
        <v>8</v>
      </c>
      <c r="N13" s="5">
        <v>17.5</v>
      </c>
      <c r="O13" s="6">
        <f t="shared" si="5"/>
        <v>10.5</v>
      </c>
      <c r="P13" s="29">
        <v>0</v>
      </c>
      <c r="Q13" s="28">
        <f t="shared" si="0"/>
        <v>12600</v>
      </c>
      <c r="R13" s="27">
        <f t="shared" si="1"/>
        <v>4410</v>
      </c>
      <c r="S13" s="25">
        <f t="shared" si="2"/>
        <v>15120</v>
      </c>
      <c r="T13" s="1"/>
      <c r="U13" s="2"/>
      <c r="V13" s="30" t="str">
        <f t="shared" si="4"/>
        <v>-</v>
      </c>
      <c r="W13" s="31"/>
      <c r="X13" s="31"/>
      <c r="Y13" s="43" t="s">
        <v>101</v>
      </c>
    </row>
    <row r="14" spans="1:25" x14ac:dyDescent="0.25">
      <c r="A14" s="39">
        <v>35</v>
      </c>
      <c r="B14" s="7">
        <v>43802</v>
      </c>
      <c r="C14" s="15"/>
      <c r="D14" s="14" t="s">
        <v>98</v>
      </c>
      <c r="E14" s="13"/>
      <c r="F14" s="37">
        <v>24</v>
      </c>
      <c r="G14" s="12" t="s">
        <v>26</v>
      </c>
      <c r="H14" s="10" t="s">
        <v>81</v>
      </c>
      <c r="I14" s="8">
        <v>9600</v>
      </c>
      <c r="J14" s="8"/>
      <c r="K14" s="11" t="s">
        <v>57</v>
      </c>
      <c r="L14" s="9" t="s">
        <v>34</v>
      </c>
      <c r="M14" s="4">
        <v>8</v>
      </c>
      <c r="N14" s="5">
        <v>17.5</v>
      </c>
      <c r="O14" s="6">
        <v>9.5</v>
      </c>
      <c r="P14" s="29">
        <v>0</v>
      </c>
      <c r="Q14" s="28">
        <f t="shared" si="0"/>
        <v>11400</v>
      </c>
      <c r="R14" s="27">
        <f t="shared" si="1"/>
        <v>3989.9999999999995</v>
      </c>
      <c r="S14" s="25">
        <f t="shared" si="2"/>
        <v>13680</v>
      </c>
      <c r="T14" s="1"/>
      <c r="U14" s="2"/>
      <c r="V14" s="30" t="str">
        <f t="shared" si="4"/>
        <v>-</v>
      </c>
      <c r="W14" s="31"/>
      <c r="X14" s="31"/>
      <c r="Y14" s="43" t="s">
        <v>101</v>
      </c>
    </row>
    <row r="15" spans="1:25" x14ac:dyDescent="0.25">
      <c r="A15" s="39">
        <v>36</v>
      </c>
      <c r="B15" s="7">
        <v>43802</v>
      </c>
      <c r="C15" s="15" t="s">
        <v>17</v>
      </c>
      <c r="D15" s="14" t="s">
        <v>98</v>
      </c>
      <c r="E15" s="13"/>
      <c r="F15" s="37">
        <v>17</v>
      </c>
      <c r="G15" s="12" t="s">
        <v>30</v>
      </c>
      <c r="H15" s="10" t="s">
        <v>75</v>
      </c>
      <c r="I15" s="8">
        <v>9100</v>
      </c>
      <c r="J15" s="8"/>
      <c r="K15" s="11" t="s">
        <v>49</v>
      </c>
      <c r="L15" s="9" t="s">
        <v>15</v>
      </c>
      <c r="M15" s="4">
        <v>9</v>
      </c>
      <c r="N15" s="5">
        <v>16</v>
      </c>
      <c r="O15" s="6">
        <f>IF(M15&gt;0,IF(M15&gt;N15,-(M15-24-N15-1),-(M15-N15-1)),"-")</f>
        <v>8</v>
      </c>
      <c r="P15" s="29">
        <v>0</v>
      </c>
      <c r="Q15" s="28">
        <f t="shared" si="0"/>
        <v>9100</v>
      </c>
      <c r="R15" s="27">
        <f t="shared" si="1"/>
        <v>3185</v>
      </c>
      <c r="S15" s="25">
        <f t="shared" si="2"/>
        <v>9100</v>
      </c>
      <c r="T15" s="1"/>
      <c r="U15" s="2"/>
      <c r="V15" s="30" t="s">
        <v>32</v>
      </c>
      <c r="W15" s="31"/>
      <c r="X15" s="31"/>
      <c r="Y15" s="43" t="s">
        <v>101</v>
      </c>
    </row>
    <row r="16" spans="1:25" x14ac:dyDescent="0.25">
      <c r="A16" s="39">
        <v>39</v>
      </c>
      <c r="B16" s="7">
        <v>43802</v>
      </c>
      <c r="C16" s="15"/>
      <c r="D16" s="14" t="s">
        <v>98</v>
      </c>
      <c r="E16" s="13"/>
      <c r="F16" s="37">
        <v>45</v>
      </c>
      <c r="G16" s="12" t="s">
        <v>54</v>
      </c>
      <c r="H16" s="10" t="s">
        <v>63</v>
      </c>
      <c r="I16" s="8">
        <v>21300</v>
      </c>
      <c r="J16" s="8"/>
      <c r="K16" s="11" t="s">
        <v>55</v>
      </c>
      <c r="L16" s="9" t="s">
        <v>34</v>
      </c>
      <c r="M16" s="4">
        <v>10</v>
      </c>
      <c r="N16" s="5">
        <v>18</v>
      </c>
      <c r="O16" s="6">
        <f>IF(M16&gt;0,IF(M16&gt;N16,-(M16-24-N16-1),-(M16-N16-1)),"-")</f>
        <v>9</v>
      </c>
      <c r="P16" s="29">
        <v>165</v>
      </c>
      <c r="Q16" s="28">
        <f t="shared" si="0"/>
        <v>32212.5</v>
      </c>
      <c r="R16" s="27">
        <f t="shared" si="1"/>
        <v>6442.5</v>
      </c>
      <c r="S16" s="25">
        <v>38700</v>
      </c>
      <c r="T16" s="1"/>
      <c r="U16" s="2"/>
      <c r="V16" s="30" t="str">
        <f t="shared" si="4"/>
        <v>-</v>
      </c>
      <c r="W16" s="31"/>
      <c r="X16" s="31"/>
      <c r="Y16" s="43" t="s">
        <v>101</v>
      </c>
    </row>
    <row r="17" spans="1:25" x14ac:dyDescent="0.25">
      <c r="A17" s="39">
        <v>40</v>
      </c>
      <c r="B17" s="7">
        <v>43802</v>
      </c>
      <c r="C17" s="15"/>
      <c r="D17" s="14" t="s">
        <v>98</v>
      </c>
      <c r="E17" s="13"/>
      <c r="F17" s="37" t="s">
        <v>73</v>
      </c>
      <c r="G17" s="12" t="s">
        <v>33</v>
      </c>
      <c r="H17" s="10" t="s">
        <v>82</v>
      </c>
      <c r="I17" s="8">
        <v>5000</v>
      </c>
      <c r="J17" s="8"/>
      <c r="K17" s="11" t="s">
        <v>55</v>
      </c>
      <c r="L17" s="9" t="s">
        <v>34</v>
      </c>
      <c r="M17" s="4">
        <v>10</v>
      </c>
      <c r="N17" s="5">
        <v>16</v>
      </c>
      <c r="O17" s="6">
        <v>8</v>
      </c>
      <c r="P17" s="29">
        <v>165</v>
      </c>
      <c r="Q17" s="28">
        <f t="shared" si="0"/>
        <v>9950</v>
      </c>
      <c r="R17" s="27" t="str">
        <f t="shared" si="1"/>
        <v>-</v>
      </c>
      <c r="S17" s="25">
        <v>11940</v>
      </c>
      <c r="T17" s="1"/>
      <c r="U17" s="2"/>
      <c r="V17" s="30"/>
      <c r="W17" s="31">
        <v>0</v>
      </c>
      <c r="X17" s="31"/>
      <c r="Y17" s="43" t="s">
        <v>101</v>
      </c>
    </row>
    <row r="18" spans="1:25" x14ac:dyDescent="0.25">
      <c r="A18" s="39">
        <v>41</v>
      </c>
      <c r="B18" s="7">
        <v>43802</v>
      </c>
      <c r="C18" s="15"/>
      <c r="D18" s="14" t="s">
        <v>98</v>
      </c>
      <c r="E18" s="13"/>
      <c r="F18" s="37" t="s">
        <v>47</v>
      </c>
      <c r="G18" s="12" t="s">
        <v>33</v>
      </c>
      <c r="H18" s="10" t="s">
        <v>78</v>
      </c>
      <c r="I18" s="8">
        <v>22000</v>
      </c>
      <c r="J18" s="8"/>
      <c r="K18" s="11" t="s">
        <v>61</v>
      </c>
      <c r="L18" s="9" t="s">
        <v>34</v>
      </c>
      <c r="M18" s="4">
        <v>11</v>
      </c>
      <c r="N18" s="5">
        <v>18</v>
      </c>
      <c r="O18" s="6">
        <f>IF(M18&gt;0,IF(M18&gt;N18,-(M18-24-N18-1),-(M18-N18-1)),"-")</f>
        <v>8</v>
      </c>
      <c r="P18" s="29">
        <v>36</v>
      </c>
      <c r="Q18" s="28">
        <f t="shared" si="0"/>
        <v>23800</v>
      </c>
      <c r="R18" s="27" t="str">
        <f t="shared" si="1"/>
        <v>-</v>
      </c>
      <c r="S18" s="25">
        <v>31760</v>
      </c>
      <c r="T18" s="1"/>
      <c r="U18" s="2"/>
      <c r="V18" s="30"/>
      <c r="W18" s="31">
        <f>(S18-X18)/1.2</f>
        <v>2846.666666666667</v>
      </c>
      <c r="X18" s="31">
        <v>28344</v>
      </c>
      <c r="Y18" s="43" t="s">
        <v>101</v>
      </c>
    </row>
    <row r="19" spans="1:25" x14ac:dyDescent="0.25">
      <c r="A19" s="39">
        <v>42</v>
      </c>
      <c r="B19" s="7">
        <v>43802</v>
      </c>
      <c r="C19" s="15"/>
      <c r="D19" s="14" t="s">
        <v>98</v>
      </c>
      <c r="E19" s="13"/>
      <c r="F19" s="37" t="s">
        <v>47</v>
      </c>
      <c r="G19" s="12" t="s">
        <v>33</v>
      </c>
      <c r="H19" s="10" t="s">
        <v>78</v>
      </c>
      <c r="I19" s="8">
        <v>22000</v>
      </c>
      <c r="J19" s="8"/>
      <c r="K19" s="11" t="s">
        <v>83</v>
      </c>
      <c r="L19" s="9" t="s">
        <v>34</v>
      </c>
      <c r="M19" s="4">
        <v>11</v>
      </c>
      <c r="N19" s="5">
        <v>17</v>
      </c>
      <c r="O19" s="6">
        <v>8</v>
      </c>
      <c r="P19" s="29">
        <v>220</v>
      </c>
      <c r="Q19" s="28">
        <f t="shared" si="0"/>
        <v>33000</v>
      </c>
      <c r="R19" s="27" t="str">
        <f t="shared" si="1"/>
        <v>-</v>
      </c>
      <c r="S19" s="25">
        <v>42800</v>
      </c>
      <c r="T19" s="1"/>
      <c r="U19" s="2"/>
      <c r="V19" s="30"/>
      <c r="W19" s="31">
        <f t="shared" ref="W19:W20" si="6">(S19-X19)/1.2</f>
        <v>3766.666666666667</v>
      </c>
      <c r="X19" s="31">
        <v>38280</v>
      </c>
      <c r="Y19" s="43" t="s">
        <v>101</v>
      </c>
    </row>
    <row r="20" spans="1:25" x14ac:dyDescent="0.25">
      <c r="A20" s="39">
        <v>43</v>
      </c>
      <c r="B20" s="7">
        <v>43802</v>
      </c>
      <c r="C20" s="15"/>
      <c r="D20" s="14" t="s">
        <v>98</v>
      </c>
      <c r="E20" s="13"/>
      <c r="F20" s="37" t="s">
        <v>48</v>
      </c>
      <c r="G20" s="12" t="s">
        <v>33</v>
      </c>
      <c r="H20" s="10" t="s">
        <v>56</v>
      </c>
      <c r="I20" s="8">
        <v>20000</v>
      </c>
      <c r="J20" s="8"/>
      <c r="K20" s="11" t="s">
        <v>51</v>
      </c>
      <c r="L20" s="9" t="s">
        <v>34</v>
      </c>
      <c r="M20" s="4">
        <v>9</v>
      </c>
      <c r="N20" s="5">
        <v>22</v>
      </c>
      <c r="O20" s="6">
        <f>IF(M20&gt;0,IF(M20&gt;N20,-(M20-24-N20-1),-(M20-N20-1)),"-")</f>
        <v>14</v>
      </c>
      <c r="P20" s="29">
        <v>70</v>
      </c>
      <c r="Q20" s="28">
        <f t="shared" si="0"/>
        <v>38500</v>
      </c>
      <c r="R20" s="27" t="str">
        <f t="shared" si="1"/>
        <v>-</v>
      </c>
      <c r="S20" s="25">
        <v>50400</v>
      </c>
      <c r="T20" s="1"/>
      <c r="U20" s="2"/>
      <c r="V20" s="30"/>
      <c r="W20" s="31">
        <f t="shared" si="6"/>
        <v>7980</v>
      </c>
      <c r="X20" s="31">
        <v>40824</v>
      </c>
      <c r="Y20" s="43" t="s">
        <v>101</v>
      </c>
    </row>
  </sheetData>
  <autoFilter ref="A1:Y2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workbookViewId="0">
      <selection activeCell="C17" sqref="C17"/>
    </sheetView>
  </sheetViews>
  <sheetFormatPr defaultRowHeight="15" x14ac:dyDescent="0.25"/>
  <cols>
    <col min="1" max="1" width="7.42578125" style="40" customWidth="1"/>
    <col min="2" max="2" width="9.42578125" customWidth="1"/>
    <col min="3" max="3" width="19.28515625" customWidth="1"/>
    <col min="4" max="4" width="25.42578125" customWidth="1"/>
    <col min="5" max="5" width="16.7109375" customWidth="1"/>
    <col min="6" max="6" width="9" style="36" customWidth="1"/>
    <col min="7" max="7" width="10" customWidth="1"/>
    <col min="8" max="8" width="16.42578125" customWidth="1"/>
    <col min="9" max="9" width="9.28515625" customWidth="1"/>
    <col min="10" max="10" width="12.28515625" customWidth="1"/>
    <col min="11" max="11" width="34.7109375" customWidth="1"/>
    <col min="12" max="12" width="12.28515625" customWidth="1"/>
    <col min="13" max="13" width="10.42578125" customWidth="1"/>
    <col min="14" max="14" width="9.7109375" customWidth="1"/>
    <col min="15" max="15" width="10" customWidth="1"/>
    <col min="16" max="16" width="7.42578125" customWidth="1"/>
    <col min="17" max="17" width="10.140625" customWidth="1"/>
    <col min="18" max="18" width="16.85546875" customWidth="1"/>
    <col min="19" max="19" width="11.7109375" customWidth="1"/>
    <col min="22" max="22" width="10.5703125" customWidth="1"/>
    <col min="23" max="23" width="11.5703125" customWidth="1"/>
    <col min="24" max="24" width="13.140625" customWidth="1"/>
    <col min="25" max="25" width="16" customWidth="1"/>
  </cols>
  <sheetData>
    <row r="1" spans="1:25" ht="47.25" x14ac:dyDescent="0.25">
      <c r="A1" s="38" t="s">
        <v>16</v>
      </c>
      <c r="B1" s="17" t="s">
        <v>0</v>
      </c>
      <c r="C1" s="18" t="s">
        <v>1</v>
      </c>
      <c r="D1" s="18" t="s">
        <v>2</v>
      </c>
      <c r="E1" s="18" t="s">
        <v>3</v>
      </c>
      <c r="F1" s="35" t="s">
        <v>4</v>
      </c>
      <c r="G1" s="18" t="s">
        <v>5</v>
      </c>
      <c r="H1" s="18" t="s">
        <v>6</v>
      </c>
      <c r="I1" s="16" t="s">
        <v>36</v>
      </c>
      <c r="J1" s="16" t="s">
        <v>35</v>
      </c>
      <c r="K1" s="18" t="s">
        <v>7</v>
      </c>
      <c r="L1" s="18" t="s">
        <v>8</v>
      </c>
      <c r="M1" s="19" t="s">
        <v>21</v>
      </c>
      <c r="N1" s="20" t="s">
        <v>20</v>
      </c>
      <c r="O1" s="21" t="s">
        <v>22</v>
      </c>
      <c r="P1" s="18" t="s">
        <v>9</v>
      </c>
      <c r="Q1" s="18" t="s">
        <v>10</v>
      </c>
      <c r="R1" s="18" t="s">
        <v>18</v>
      </c>
      <c r="S1" s="16" t="s">
        <v>46</v>
      </c>
      <c r="T1" s="18" t="s">
        <v>11</v>
      </c>
      <c r="U1" s="18" t="s">
        <v>12</v>
      </c>
      <c r="V1" s="22" t="s">
        <v>13</v>
      </c>
      <c r="W1" s="23" t="s">
        <v>14</v>
      </c>
      <c r="X1" s="41" t="s">
        <v>37</v>
      </c>
      <c r="Y1" s="42" t="s">
        <v>99</v>
      </c>
    </row>
    <row r="2" spans="1:25" x14ac:dyDescent="0.25">
      <c r="A2" s="39">
        <v>1</v>
      </c>
      <c r="B2" s="7">
        <v>43800</v>
      </c>
      <c r="C2" s="15"/>
      <c r="D2" s="14" t="s">
        <v>98</v>
      </c>
      <c r="E2" s="13"/>
      <c r="F2" s="37">
        <v>28</v>
      </c>
      <c r="G2" s="12" t="s">
        <v>74</v>
      </c>
      <c r="H2" s="10" t="s">
        <v>72</v>
      </c>
      <c r="I2" s="8">
        <v>12000</v>
      </c>
      <c r="J2" s="8"/>
      <c r="K2" s="11" t="s">
        <v>53</v>
      </c>
      <c r="L2" s="9" t="s">
        <v>34</v>
      </c>
      <c r="M2" s="4">
        <v>9</v>
      </c>
      <c r="N2" s="5">
        <v>18</v>
      </c>
      <c r="O2" s="6">
        <f t="shared" ref="O2:O4" si="0">IF(M2&gt;0,IF(M2&gt;N2,-(M2-24-N2-1),-(M2-N2-1)),"-")</f>
        <v>10</v>
      </c>
      <c r="P2" s="29">
        <v>0</v>
      </c>
      <c r="Q2" s="28">
        <f t="shared" ref="Q2:Q20" si="1">IF(F2="прик",P2*30,IF(F2="10/7",P2*50,IF(F2&gt;34,P2*50,IF(F2&gt;29,P2*40,P2*30))))+I2/8*O2</f>
        <v>15000</v>
      </c>
      <c r="R2" s="27">
        <f t="shared" ref="R2:R3" si="2">IF(H2="Раков",IF(G2="ст.т","-",Q2*0.2),IF(H2="Виталий",IF(G2="ст.т","-",Q2*0.3),IF(G2="ст.т","-",Q2*0.35)))</f>
        <v>5250</v>
      </c>
      <c r="S2" s="25">
        <f t="shared" ref="S2:S20" si="3">IF(L2="н/к",IF(F2&gt;34,P2*50,IF(F2&gt;29,P2*40,P2*30))+IF(J2="",I2,J2)/8*O2,IF(L2="н",IF(F2&gt;34,P2*50,IF(F2&gt;29,P2*40,P2*30))+IF(J2="",I2,J2)/8*O2,IF(L2="бн",(((IF(J2="",I2,J2)/8)*O2)+IF(F2&gt;34,P2*50,IF(F2&gt;29,P2*40,P2*30)))/100*120,IF(L2="бд",(((IF(J2="",I2,J2)/8)*O2)+IF(F2&gt;34,P2*50,IF(F2&gt;29,P2*40,P2*30)))*0.9/100*120,""))))</f>
        <v>18000</v>
      </c>
      <c r="T2" s="1"/>
      <c r="U2" s="2"/>
      <c r="V2" s="30" t="str">
        <f t="shared" ref="V2:V14" si="4">IF(G2="ст.т",Q2*0.1,"-")</f>
        <v>-</v>
      </c>
      <c r="W2" s="31"/>
      <c r="X2" s="31"/>
      <c r="Y2" s="43" t="s">
        <v>100</v>
      </c>
    </row>
    <row r="3" spans="1:25" x14ac:dyDescent="0.25">
      <c r="A3" s="39">
        <v>2</v>
      </c>
      <c r="B3" s="7">
        <v>43800</v>
      </c>
      <c r="C3" s="15"/>
      <c r="D3" s="14" t="s">
        <v>98</v>
      </c>
      <c r="E3" s="13"/>
      <c r="F3" s="37">
        <v>17</v>
      </c>
      <c r="G3" s="12" t="s">
        <v>60</v>
      </c>
      <c r="H3" s="10" t="s">
        <v>76</v>
      </c>
      <c r="I3" s="8">
        <v>7600</v>
      </c>
      <c r="J3" s="8"/>
      <c r="K3" s="11" t="s">
        <v>68</v>
      </c>
      <c r="L3" s="9" t="s">
        <v>34</v>
      </c>
      <c r="M3" s="4">
        <v>9</v>
      </c>
      <c r="N3" s="5">
        <v>16</v>
      </c>
      <c r="O3" s="6">
        <f t="shared" si="0"/>
        <v>8</v>
      </c>
      <c r="P3" s="29">
        <v>0</v>
      </c>
      <c r="Q3" s="28">
        <f t="shared" si="1"/>
        <v>7600</v>
      </c>
      <c r="R3" s="27">
        <f t="shared" si="2"/>
        <v>2660</v>
      </c>
      <c r="S3" s="25">
        <f t="shared" si="3"/>
        <v>9120</v>
      </c>
      <c r="T3" s="1"/>
      <c r="U3" s="2"/>
      <c r="V3" s="30" t="str">
        <f t="shared" si="4"/>
        <v>-</v>
      </c>
      <c r="W3" s="31"/>
      <c r="X3" s="31"/>
      <c r="Y3" s="43" t="s">
        <v>100</v>
      </c>
    </row>
    <row r="4" spans="1:25" x14ac:dyDescent="0.25">
      <c r="A4" s="39">
        <v>3</v>
      </c>
      <c r="B4" s="7">
        <v>43800</v>
      </c>
      <c r="C4" s="15"/>
      <c r="D4" s="14" t="s">
        <v>98</v>
      </c>
      <c r="E4" s="13"/>
      <c r="F4" s="37">
        <v>35</v>
      </c>
      <c r="G4" s="12" t="s">
        <v>38</v>
      </c>
      <c r="H4" s="10" t="s">
        <v>67</v>
      </c>
      <c r="I4" s="8">
        <v>15000</v>
      </c>
      <c r="J4" s="8"/>
      <c r="K4" s="11" t="s">
        <v>71</v>
      </c>
      <c r="L4" s="9" t="s">
        <v>34</v>
      </c>
      <c r="M4" s="4">
        <v>8</v>
      </c>
      <c r="N4" s="5">
        <v>17</v>
      </c>
      <c r="O4" s="6">
        <f t="shared" si="0"/>
        <v>10</v>
      </c>
      <c r="P4" s="29">
        <v>30</v>
      </c>
      <c r="Q4" s="28">
        <f t="shared" si="1"/>
        <v>20250</v>
      </c>
      <c r="R4" s="27">
        <f>IF(H4="Карсаев",IF(G4="ст.т","-",Q4*0.2),IF(H4="Раков",IF(G4="ст.т","-",Q4*0.2),IF(H4="Кондратьев",IF(G4="ст.т","-",Q4*0.3),IF(G4="ст.т","-",Q4*0.35))))</f>
        <v>4050</v>
      </c>
      <c r="S4" s="25">
        <f t="shared" si="3"/>
        <v>24300</v>
      </c>
      <c r="T4" s="1"/>
      <c r="U4" s="2"/>
      <c r="V4" s="30" t="str">
        <f t="shared" si="4"/>
        <v>-</v>
      </c>
      <c r="W4" s="31"/>
      <c r="X4" s="31"/>
      <c r="Y4" s="43" t="s">
        <v>100</v>
      </c>
    </row>
    <row r="5" spans="1:25" x14ac:dyDescent="0.25">
      <c r="A5" s="39">
        <v>4</v>
      </c>
      <c r="B5" s="7">
        <v>43800</v>
      </c>
      <c r="C5" s="15"/>
      <c r="D5" s="14" t="s">
        <v>98</v>
      </c>
      <c r="E5" s="13"/>
      <c r="F5" s="37">
        <v>40</v>
      </c>
      <c r="G5" s="12" t="s">
        <v>33</v>
      </c>
      <c r="H5" s="10" t="s">
        <v>42</v>
      </c>
      <c r="I5" s="8">
        <v>15400</v>
      </c>
      <c r="J5" s="8"/>
      <c r="K5" s="11" t="s">
        <v>39</v>
      </c>
      <c r="L5" s="9" t="s">
        <v>34</v>
      </c>
      <c r="M5" s="4">
        <v>8.5</v>
      </c>
      <c r="N5" s="5">
        <v>12</v>
      </c>
      <c r="O5" s="6">
        <v>8</v>
      </c>
      <c r="P5" s="29">
        <v>0</v>
      </c>
      <c r="Q5" s="28">
        <f t="shared" si="1"/>
        <v>15400</v>
      </c>
      <c r="R5" s="27" t="str">
        <f t="shared" ref="R5:R20" si="5">IF(H5="Раков",IF(G5="ст.т","-",Q5*0.2),IF(H5="Виталий",IF(G5="ст.т","-",Q5*0.3),IF(G5="ст.т","-",Q5*0.35)))</f>
        <v>-</v>
      </c>
      <c r="S5" s="3">
        <v>25410</v>
      </c>
      <c r="T5" s="1"/>
      <c r="U5" s="2"/>
      <c r="V5" s="30"/>
      <c r="W5" s="30">
        <f>(S5-X5)/1.2</f>
        <v>7315</v>
      </c>
      <c r="X5" s="31">
        <f>Q5*0.9*1.2</f>
        <v>16632</v>
      </c>
      <c r="Y5" s="43" t="s">
        <v>100</v>
      </c>
    </row>
    <row r="6" spans="1:25" x14ac:dyDescent="0.25">
      <c r="A6" s="39">
        <v>8</v>
      </c>
      <c r="B6" s="7">
        <v>43800</v>
      </c>
      <c r="C6" s="15"/>
      <c r="D6" s="14" t="s">
        <v>98</v>
      </c>
      <c r="E6" s="13"/>
      <c r="F6" s="37">
        <v>17</v>
      </c>
      <c r="G6" s="12" t="s">
        <v>30</v>
      </c>
      <c r="H6" s="10" t="s">
        <v>75</v>
      </c>
      <c r="I6" s="8">
        <v>7600</v>
      </c>
      <c r="J6" s="8"/>
      <c r="K6" s="11" t="s">
        <v>90</v>
      </c>
      <c r="L6" s="9" t="s">
        <v>40</v>
      </c>
      <c r="M6" s="4">
        <v>22</v>
      </c>
      <c r="N6" s="5">
        <v>5</v>
      </c>
      <c r="O6" s="6">
        <f t="shared" ref="O6:O10" si="6">IF(M6&gt;0,IF(M6&gt;N6,-(M6-24-N6-1),-(M6-N6-1)),"-")</f>
        <v>8</v>
      </c>
      <c r="P6" s="29">
        <v>0</v>
      </c>
      <c r="Q6" s="28">
        <f t="shared" si="1"/>
        <v>7600</v>
      </c>
      <c r="R6" s="27">
        <f t="shared" si="5"/>
        <v>2660</v>
      </c>
      <c r="S6" s="25">
        <f t="shared" si="3"/>
        <v>8208</v>
      </c>
      <c r="T6" s="1"/>
      <c r="U6" s="2"/>
      <c r="V6" s="30" t="str">
        <f t="shared" si="4"/>
        <v>-</v>
      </c>
      <c r="W6" s="31"/>
      <c r="X6" s="31"/>
      <c r="Y6" s="43" t="s">
        <v>100</v>
      </c>
    </row>
    <row r="7" spans="1:25" x14ac:dyDescent="0.25">
      <c r="A7" s="39">
        <v>9</v>
      </c>
      <c r="B7" s="7">
        <v>43800</v>
      </c>
      <c r="C7" s="15"/>
      <c r="D7" s="14" t="s">
        <v>98</v>
      </c>
      <c r="E7" s="13"/>
      <c r="F7" s="37">
        <v>17</v>
      </c>
      <c r="G7" s="12" t="s">
        <v>60</v>
      </c>
      <c r="H7" s="10" t="s">
        <v>76</v>
      </c>
      <c r="I7" s="8">
        <v>7600</v>
      </c>
      <c r="J7" s="8"/>
      <c r="K7" s="11" t="s">
        <v>90</v>
      </c>
      <c r="L7" s="9" t="s">
        <v>40</v>
      </c>
      <c r="M7" s="4">
        <v>22</v>
      </c>
      <c r="N7" s="5">
        <v>5</v>
      </c>
      <c r="O7" s="6">
        <f t="shared" si="6"/>
        <v>8</v>
      </c>
      <c r="P7" s="29">
        <v>0</v>
      </c>
      <c r="Q7" s="28">
        <f t="shared" si="1"/>
        <v>7600</v>
      </c>
      <c r="R7" s="27">
        <f t="shared" si="5"/>
        <v>2660</v>
      </c>
      <c r="S7" s="25">
        <f t="shared" si="3"/>
        <v>8208</v>
      </c>
      <c r="T7" s="1"/>
      <c r="U7" s="2"/>
      <c r="V7" s="30" t="str">
        <f t="shared" si="4"/>
        <v>-</v>
      </c>
      <c r="W7" s="31"/>
      <c r="X7" s="31"/>
      <c r="Y7" s="43" t="s">
        <v>100</v>
      </c>
    </row>
    <row r="8" spans="1:25" x14ac:dyDescent="0.25">
      <c r="A8" s="39">
        <v>10</v>
      </c>
      <c r="B8" s="7">
        <v>43800</v>
      </c>
      <c r="C8" s="15"/>
      <c r="D8" s="14" t="s">
        <v>98</v>
      </c>
      <c r="E8" s="13"/>
      <c r="F8" s="37">
        <v>17</v>
      </c>
      <c r="G8" s="12" t="s">
        <v>27</v>
      </c>
      <c r="H8" s="10" t="s">
        <v>58</v>
      </c>
      <c r="I8" s="8">
        <v>7600</v>
      </c>
      <c r="J8" s="8"/>
      <c r="K8" s="11" t="s">
        <v>90</v>
      </c>
      <c r="L8" s="9" t="s">
        <v>40</v>
      </c>
      <c r="M8" s="4">
        <v>23</v>
      </c>
      <c r="N8" s="5">
        <v>6</v>
      </c>
      <c r="O8" s="6">
        <f t="shared" si="6"/>
        <v>8</v>
      </c>
      <c r="P8" s="29">
        <v>0</v>
      </c>
      <c r="Q8" s="28">
        <f t="shared" si="1"/>
        <v>7600</v>
      </c>
      <c r="R8" s="27">
        <f t="shared" si="5"/>
        <v>2660</v>
      </c>
      <c r="S8" s="25">
        <f t="shared" si="3"/>
        <v>8208</v>
      </c>
      <c r="T8" s="1"/>
      <c r="U8" s="2"/>
      <c r="V8" s="30" t="str">
        <f t="shared" si="4"/>
        <v>-</v>
      </c>
      <c r="W8" s="31"/>
      <c r="X8" s="31"/>
      <c r="Y8" s="43" t="s">
        <v>100</v>
      </c>
    </row>
    <row r="9" spans="1:25" x14ac:dyDescent="0.25">
      <c r="A9" s="39">
        <v>12</v>
      </c>
      <c r="B9" s="7">
        <v>43800</v>
      </c>
      <c r="C9" s="15"/>
      <c r="D9" s="14" t="s">
        <v>98</v>
      </c>
      <c r="E9" s="13"/>
      <c r="F9" s="37">
        <v>24</v>
      </c>
      <c r="G9" s="12" t="s">
        <v>26</v>
      </c>
      <c r="H9" s="10" t="s">
        <v>81</v>
      </c>
      <c r="I9" s="8">
        <v>9600</v>
      </c>
      <c r="J9" s="8"/>
      <c r="K9" s="11" t="s">
        <v>52</v>
      </c>
      <c r="L9" s="9" t="s">
        <v>34</v>
      </c>
      <c r="M9" s="4">
        <v>6</v>
      </c>
      <c r="N9" s="5">
        <v>13</v>
      </c>
      <c r="O9" s="6">
        <f t="shared" si="6"/>
        <v>8</v>
      </c>
      <c r="P9" s="29">
        <v>0</v>
      </c>
      <c r="Q9" s="28">
        <f t="shared" si="1"/>
        <v>9600</v>
      </c>
      <c r="R9" s="27">
        <f t="shared" si="5"/>
        <v>3360</v>
      </c>
      <c r="S9" s="25">
        <f t="shared" si="3"/>
        <v>11520</v>
      </c>
      <c r="T9" s="1"/>
      <c r="U9" s="2"/>
      <c r="V9" s="30" t="str">
        <f t="shared" si="4"/>
        <v>-</v>
      </c>
      <c r="W9" s="31"/>
      <c r="X9" s="31"/>
      <c r="Y9" s="43" t="s">
        <v>100</v>
      </c>
    </row>
    <row r="10" spans="1:25" x14ac:dyDescent="0.25">
      <c r="A10" s="39">
        <v>13</v>
      </c>
      <c r="B10" s="7">
        <v>43800</v>
      </c>
      <c r="C10" s="15"/>
      <c r="D10" s="14" t="s">
        <v>98</v>
      </c>
      <c r="E10" s="13"/>
      <c r="F10" s="37">
        <v>24</v>
      </c>
      <c r="G10" s="12" t="s">
        <v>33</v>
      </c>
      <c r="H10" s="10" t="s">
        <v>70</v>
      </c>
      <c r="I10" s="8">
        <v>9600</v>
      </c>
      <c r="J10" s="8">
        <v>10800</v>
      </c>
      <c r="K10" s="11" t="s">
        <v>52</v>
      </c>
      <c r="L10" s="9" t="s">
        <v>34</v>
      </c>
      <c r="M10" s="4">
        <v>9</v>
      </c>
      <c r="N10" s="5">
        <v>19</v>
      </c>
      <c r="O10" s="6">
        <f t="shared" si="6"/>
        <v>11</v>
      </c>
      <c r="P10" s="29">
        <v>0</v>
      </c>
      <c r="Q10" s="28">
        <f t="shared" si="1"/>
        <v>13200</v>
      </c>
      <c r="R10" s="27" t="str">
        <f t="shared" si="5"/>
        <v>-</v>
      </c>
      <c r="S10" s="25">
        <f t="shared" si="3"/>
        <v>17820</v>
      </c>
      <c r="T10" s="1"/>
      <c r="U10" s="2"/>
      <c r="V10" s="30"/>
      <c r="W10" s="30">
        <f>(S10-X10)/1.2</f>
        <v>2970</v>
      </c>
      <c r="X10" s="31">
        <f>Q10*0.9*1.2</f>
        <v>14256</v>
      </c>
      <c r="Y10" s="43" t="s">
        <v>100</v>
      </c>
    </row>
    <row r="11" spans="1:25" x14ac:dyDescent="0.25">
      <c r="A11" s="39">
        <v>14</v>
      </c>
      <c r="B11" s="7">
        <v>43801</v>
      </c>
      <c r="C11" s="15"/>
      <c r="D11" s="14" t="s">
        <v>98</v>
      </c>
      <c r="E11" s="13"/>
      <c r="F11" s="37">
        <v>35</v>
      </c>
      <c r="G11" s="12" t="s">
        <v>33</v>
      </c>
      <c r="H11" s="10" t="s">
        <v>42</v>
      </c>
      <c r="I11" s="8">
        <v>15400</v>
      </c>
      <c r="J11" s="8"/>
      <c r="K11" s="11" t="s">
        <v>91</v>
      </c>
      <c r="L11" s="9" t="s">
        <v>34</v>
      </c>
      <c r="M11" s="4">
        <v>9</v>
      </c>
      <c r="N11" s="5">
        <v>15.5</v>
      </c>
      <c r="O11" s="6">
        <v>8</v>
      </c>
      <c r="P11" s="29">
        <v>0</v>
      </c>
      <c r="Q11" s="28">
        <f t="shared" si="1"/>
        <v>15400</v>
      </c>
      <c r="R11" s="27" t="str">
        <f t="shared" si="5"/>
        <v>-</v>
      </c>
      <c r="S11" s="25">
        <f t="shared" si="3"/>
        <v>18480</v>
      </c>
      <c r="T11" s="1"/>
      <c r="U11" s="2"/>
      <c r="V11" s="30"/>
      <c r="W11" s="31">
        <v>1540</v>
      </c>
      <c r="X11" s="31"/>
      <c r="Y11" s="43" t="s">
        <v>100</v>
      </c>
    </row>
    <row r="12" spans="1:25" x14ac:dyDescent="0.25">
      <c r="A12" s="39">
        <v>15</v>
      </c>
      <c r="B12" s="7">
        <v>43801</v>
      </c>
      <c r="C12" s="15"/>
      <c r="D12" s="14" t="s">
        <v>98</v>
      </c>
      <c r="E12" s="13"/>
      <c r="F12" s="37">
        <v>28</v>
      </c>
      <c r="G12" s="12" t="s">
        <v>74</v>
      </c>
      <c r="H12" s="10" t="s">
        <v>72</v>
      </c>
      <c r="I12" s="8">
        <v>12000</v>
      </c>
      <c r="J12" s="8"/>
      <c r="K12" s="11" t="s">
        <v>53</v>
      </c>
      <c r="L12" s="9" t="s">
        <v>34</v>
      </c>
      <c r="M12" s="4">
        <v>8</v>
      </c>
      <c r="N12" s="5">
        <v>19</v>
      </c>
      <c r="O12" s="6">
        <v>11</v>
      </c>
      <c r="P12" s="29">
        <v>0</v>
      </c>
      <c r="Q12" s="28">
        <f t="shared" si="1"/>
        <v>16500</v>
      </c>
      <c r="R12" s="27">
        <f t="shared" si="5"/>
        <v>5775</v>
      </c>
      <c r="S12" s="25">
        <f t="shared" si="3"/>
        <v>19800</v>
      </c>
      <c r="T12" s="1"/>
      <c r="U12" s="2"/>
      <c r="V12" s="30" t="str">
        <f t="shared" si="4"/>
        <v>-</v>
      </c>
      <c r="W12" s="31"/>
      <c r="X12" s="31"/>
      <c r="Y12" s="43" t="s">
        <v>100</v>
      </c>
    </row>
    <row r="13" spans="1:25" x14ac:dyDescent="0.25">
      <c r="A13" s="39">
        <v>16</v>
      </c>
      <c r="B13" s="7">
        <v>43801</v>
      </c>
      <c r="C13" s="15"/>
      <c r="D13" s="14" t="s">
        <v>98</v>
      </c>
      <c r="E13" s="13"/>
      <c r="F13" s="37">
        <v>17</v>
      </c>
      <c r="G13" s="12" t="s">
        <v>30</v>
      </c>
      <c r="H13" s="10" t="s">
        <v>75</v>
      </c>
      <c r="I13" s="8">
        <v>7600</v>
      </c>
      <c r="J13" s="8"/>
      <c r="K13" s="11" t="s">
        <v>68</v>
      </c>
      <c r="L13" s="9" t="s">
        <v>34</v>
      </c>
      <c r="M13" s="4">
        <v>9</v>
      </c>
      <c r="N13" s="5">
        <v>17</v>
      </c>
      <c r="O13" s="6">
        <v>8</v>
      </c>
      <c r="P13" s="29">
        <v>0</v>
      </c>
      <c r="Q13" s="28">
        <f t="shared" si="1"/>
        <v>7600</v>
      </c>
      <c r="R13" s="27">
        <f t="shared" si="5"/>
        <v>2660</v>
      </c>
      <c r="S13" s="25">
        <f t="shared" si="3"/>
        <v>9120</v>
      </c>
      <c r="T13" s="1"/>
      <c r="U13" s="2"/>
      <c r="V13" s="30" t="str">
        <f t="shared" si="4"/>
        <v>-</v>
      </c>
      <c r="W13" s="31"/>
      <c r="X13" s="31"/>
      <c r="Y13" s="43" t="s">
        <v>100</v>
      </c>
    </row>
    <row r="14" spans="1:25" x14ac:dyDescent="0.25">
      <c r="A14" s="39">
        <v>17</v>
      </c>
      <c r="B14" s="7">
        <v>43801</v>
      </c>
      <c r="C14" s="15" t="s">
        <v>41</v>
      </c>
      <c r="D14" s="14" t="s">
        <v>98</v>
      </c>
      <c r="E14" s="13"/>
      <c r="F14" s="37" t="s">
        <v>43</v>
      </c>
      <c r="G14" s="12" t="s">
        <v>24</v>
      </c>
      <c r="H14" s="10" t="s">
        <v>65</v>
      </c>
      <c r="I14" s="8">
        <v>9600</v>
      </c>
      <c r="J14" s="8"/>
      <c r="K14" s="11" t="s">
        <v>44</v>
      </c>
      <c r="L14" s="9" t="s">
        <v>34</v>
      </c>
      <c r="M14" s="4">
        <v>23</v>
      </c>
      <c r="N14" s="5">
        <v>6</v>
      </c>
      <c r="O14" s="6">
        <f>IF(M14&gt;0,IF(M14&gt;N14,-(M14-24-N14-1),-(M14-N14-1)),"-")</f>
        <v>8</v>
      </c>
      <c r="P14" s="29">
        <v>0</v>
      </c>
      <c r="Q14" s="28">
        <f t="shared" si="1"/>
        <v>9600</v>
      </c>
      <c r="R14" s="27">
        <f t="shared" si="5"/>
        <v>3360</v>
      </c>
      <c r="S14" s="25">
        <f t="shared" si="3"/>
        <v>11520</v>
      </c>
      <c r="T14" s="1"/>
      <c r="U14" s="2"/>
      <c r="V14" s="30" t="str">
        <f t="shared" si="4"/>
        <v>-</v>
      </c>
      <c r="W14" s="31"/>
      <c r="X14" s="31"/>
      <c r="Y14" s="43" t="s">
        <v>100</v>
      </c>
    </row>
    <row r="15" spans="1:25" x14ac:dyDescent="0.25">
      <c r="A15" s="39">
        <v>19</v>
      </c>
      <c r="B15" s="7">
        <v>43801</v>
      </c>
      <c r="C15" s="15"/>
      <c r="D15" s="14" t="s">
        <v>98</v>
      </c>
      <c r="E15" s="13"/>
      <c r="F15" s="37">
        <v>32</v>
      </c>
      <c r="G15" s="12" t="s">
        <v>25</v>
      </c>
      <c r="H15" s="10" t="s">
        <v>62</v>
      </c>
      <c r="I15" s="8">
        <v>12000</v>
      </c>
      <c r="J15" s="8"/>
      <c r="K15" s="11" t="s">
        <v>86</v>
      </c>
      <c r="L15" s="9" t="s">
        <v>34</v>
      </c>
      <c r="M15" s="4">
        <v>7</v>
      </c>
      <c r="N15" s="5">
        <v>10</v>
      </c>
      <c r="O15" s="6">
        <v>8</v>
      </c>
      <c r="P15" s="29">
        <v>51</v>
      </c>
      <c r="Q15" s="28">
        <f t="shared" si="1"/>
        <v>14040</v>
      </c>
      <c r="R15" s="27">
        <f t="shared" si="5"/>
        <v>4914</v>
      </c>
      <c r="S15" s="25">
        <f t="shared" si="3"/>
        <v>16848</v>
      </c>
      <c r="T15" s="1"/>
      <c r="U15" s="2"/>
      <c r="V15" s="30" t="str">
        <f t="shared" ref="V15:V20" si="7">IF(G15="ст.т",Q15*0.1,"-")</f>
        <v>-</v>
      </c>
      <c r="W15" s="31"/>
      <c r="X15" s="31"/>
      <c r="Y15" s="43" t="s">
        <v>100</v>
      </c>
    </row>
    <row r="16" spans="1:25" x14ac:dyDescent="0.25">
      <c r="A16" s="39">
        <v>20</v>
      </c>
      <c r="B16" s="7">
        <v>43801</v>
      </c>
      <c r="C16" s="15"/>
      <c r="D16" s="14" t="s">
        <v>98</v>
      </c>
      <c r="E16" s="13"/>
      <c r="F16" s="37" t="s">
        <v>73</v>
      </c>
      <c r="G16" s="12" t="s">
        <v>33</v>
      </c>
      <c r="H16" s="10" t="s">
        <v>80</v>
      </c>
      <c r="I16" s="8">
        <v>5000</v>
      </c>
      <c r="J16" s="8"/>
      <c r="K16" s="11" t="s">
        <v>86</v>
      </c>
      <c r="L16" s="9" t="s">
        <v>34</v>
      </c>
      <c r="M16" s="4">
        <v>7</v>
      </c>
      <c r="N16" s="5">
        <v>10</v>
      </c>
      <c r="O16" s="6">
        <v>8</v>
      </c>
      <c r="P16" s="29">
        <v>51</v>
      </c>
      <c r="Q16" s="28">
        <f t="shared" si="1"/>
        <v>6530</v>
      </c>
      <c r="R16" s="27" t="str">
        <f t="shared" si="5"/>
        <v>-</v>
      </c>
      <c r="S16" s="25">
        <f t="shared" si="3"/>
        <v>9060</v>
      </c>
      <c r="T16" s="1"/>
      <c r="U16" s="2"/>
      <c r="V16" s="30"/>
      <c r="W16" s="31">
        <v>653</v>
      </c>
      <c r="X16" s="31"/>
      <c r="Y16" s="43" t="s">
        <v>100</v>
      </c>
    </row>
    <row r="17" spans="1:25" x14ac:dyDescent="0.25">
      <c r="A17" s="39">
        <v>21</v>
      </c>
      <c r="B17" s="7">
        <v>43801</v>
      </c>
      <c r="C17" s="15"/>
      <c r="D17" s="14" t="s">
        <v>98</v>
      </c>
      <c r="E17" s="13"/>
      <c r="F17" s="37">
        <v>40</v>
      </c>
      <c r="G17" s="12" t="s">
        <v>54</v>
      </c>
      <c r="H17" s="10" t="s">
        <v>63</v>
      </c>
      <c r="I17" s="8">
        <v>15400</v>
      </c>
      <c r="J17" s="8"/>
      <c r="K17" s="11" t="s">
        <v>39</v>
      </c>
      <c r="L17" s="9" t="s">
        <v>34</v>
      </c>
      <c r="M17" s="4">
        <v>8.5</v>
      </c>
      <c r="N17" s="5">
        <v>19</v>
      </c>
      <c r="O17" s="6">
        <v>12</v>
      </c>
      <c r="P17" s="29">
        <v>0</v>
      </c>
      <c r="Q17" s="28">
        <f t="shared" si="1"/>
        <v>23100</v>
      </c>
      <c r="R17" s="27">
        <f t="shared" si="5"/>
        <v>4620</v>
      </c>
      <c r="S17" s="3">
        <f t="shared" si="3"/>
        <v>27720</v>
      </c>
      <c r="T17" s="1"/>
      <c r="U17" s="2"/>
      <c r="V17" s="30" t="str">
        <f t="shared" si="7"/>
        <v>-</v>
      </c>
      <c r="W17" s="31"/>
      <c r="X17" s="31"/>
      <c r="Y17" s="43" t="s">
        <v>100</v>
      </c>
    </row>
    <row r="18" spans="1:25" x14ac:dyDescent="0.25">
      <c r="A18" s="39">
        <v>23</v>
      </c>
      <c r="B18" s="7">
        <v>43801</v>
      </c>
      <c r="C18" s="15"/>
      <c r="D18" s="14" t="s">
        <v>98</v>
      </c>
      <c r="E18" s="13"/>
      <c r="F18" s="37">
        <v>24</v>
      </c>
      <c r="G18" s="12" t="s">
        <v>33</v>
      </c>
      <c r="H18" s="10" t="s">
        <v>70</v>
      </c>
      <c r="I18" s="8">
        <v>9600</v>
      </c>
      <c r="J18" s="8">
        <v>10800</v>
      </c>
      <c r="K18" s="11" t="s">
        <v>52</v>
      </c>
      <c r="L18" s="9" t="s">
        <v>34</v>
      </c>
      <c r="M18" s="4">
        <v>12</v>
      </c>
      <c r="N18" s="5">
        <v>19</v>
      </c>
      <c r="O18" s="6">
        <f>IF(M18&gt;0,IF(M18&gt;N18,-(M18-24-N18-1),-(M18-N18-1)),"-")</f>
        <v>8</v>
      </c>
      <c r="P18" s="29">
        <v>0</v>
      </c>
      <c r="Q18" s="28">
        <f t="shared" si="1"/>
        <v>9600</v>
      </c>
      <c r="R18" s="27" t="str">
        <f t="shared" si="5"/>
        <v>-</v>
      </c>
      <c r="S18" s="25">
        <f t="shared" si="3"/>
        <v>12960</v>
      </c>
      <c r="T18" s="1"/>
      <c r="U18" s="2"/>
      <c r="V18" s="30"/>
      <c r="W18" s="30">
        <f t="shared" ref="W18" si="8">(S18-X18)/1.2</f>
        <v>2160</v>
      </c>
      <c r="X18" s="31">
        <f>Q18*0.9*1.2</f>
        <v>10368</v>
      </c>
      <c r="Y18" s="43" t="s">
        <v>100</v>
      </c>
    </row>
    <row r="19" spans="1:25" x14ac:dyDescent="0.25">
      <c r="A19" s="39">
        <v>46</v>
      </c>
      <c r="B19" s="7">
        <v>43802</v>
      </c>
      <c r="C19" s="15"/>
      <c r="D19" s="14" t="s">
        <v>98</v>
      </c>
      <c r="E19" s="13"/>
      <c r="F19" s="37">
        <v>40</v>
      </c>
      <c r="G19" s="12" t="s">
        <v>33</v>
      </c>
      <c r="H19" s="10" t="s">
        <v>66</v>
      </c>
      <c r="I19" s="8">
        <v>15400</v>
      </c>
      <c r="J19" s="8"/>
      <c r="K19" s="11" t="s">
        <v>39</v>
      </c>
      <c r="L19" s="9" t="s">
        <v>34</v>
      </c>
      <c r="M19" s="4">
        <v>9</v>
      </c>
      <c r="N19" s="5">
        <v>19</v>
      </c>
      <c r="O19" s="32">
        <v>10</v>
      </c>
      <c r="P19" s="29">
        <v>0</v>
      </c>
      <c r="Q19" s="28">
        <f t="shared" si="1"/>
        <v>19250</v>
      </c>
      <c r="R19" s="27" t="str">
        <f t="shared" si="5"/>
        <v>-</v>
      </c>
      <c r="S19" s="3">
        <v>25410</v>
      </c>
      <c r="T19" s="1"/>
      <c r="U19" s="2"/>
      <c r="V19" s="30"/>
      <c r="W19" s="30">
        <f>(S19-X19)/1.2</f>
        <v>3850</v>
      </c>
      <c r="X19" s="31">
        <f>Q19*0.9*1.2</f>
        <v>20790</v>
      </c>
      <c r="Y19" s="43" t="s">
        <v>100</v>
      </c>
    </row>
    <row r="20" spans="1:25" x14ac:dyDescent="0.25">
      <c r="A20" s="39">
        <v>47</v>
      </c>
      <c r="B20" s="7">
        <v>43802</v>
      </c>
      <c r="C20" s="15"/>
      <c r="D20" s="14" t="s">
        <v>98</v>
      </c>
      <c r="E20" s="13"/>
      <c r="F20" s="37">
        <v>28</v>
      </c>
      <c r="G20" s="12" t="s">
        <v>31</v>
      </c>
      <c r="H20" s="10" t="s">
        <v>64</v>
      </c>
      <c r="I20" s="8">
        <v>12000</v>
      </c>
      <c r="J20" s="8"/>
      <c r="K20" s="11" t="s">
        <v>53</v>
      </c>
      <c r="L20" s="9" t="s">
        <v>34</v>
      </c>
      <c r="M20" s="4">
        <v>8</v>
      </c>
      <c r="N20" s="5">
        <v>19</v>
      </c>
      <c r="O20" s="6">
        <v>11</v>
      </c>
      <c r="P20" s="29">
        <v>0</v>
      </c>
      <c r="Q20" s="28">
        <f t="shared" si="1"/>
        <v>16500</v>
      </c>
      <c r="R20" s="27">
        <f t="shared" si="5"/>
        <v>5775</v>
      </c>
      <c r="S20" s="25">
        <f t="shared" si="3"/>
        <v>19800</v>
      </c>
      <c r="T20" s="1"/>
      <c r="U20" s="2"/>
      <c r="V20" s="30" t="str">
        <f t="shared" si="7"/>
        <v>-</v>
      </c>
      <c r="W20" s="31"/>
      <c r="X20" s="31"/>
      <c r="Y20" s="43" t="s">
        <v>100</v>
      </c>
    </row>
  </sheetData>
  <autoFilter ref="A1:Y2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Декабрь</vt:lpstr>
      <vt:lpstr>Марина</vt:lpstr>
      <vt:lpstr>Полина</vt:lpstr>
      <vt:lpstr>Алексей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2020-01-09T10:29:42Z</dcterms:modified>
</cp:coreProperties>
</file>