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B22" i="1"/>
  <c r="B23" i="1"/>
  <c r="B24" i="1"/>
  <c r="B3" i="1"/>
  <c r="B25" i="1" a="1"/>
  <c r="B25" i="1" s="1"/>
  <c r="I4" i="1" l="1"/>
  <c r="I5" i="1"/>
  <c r="I6" i="1"/>
  <c r="I7" i="1"/>
  <c r="I8" i="1"/>
  <c r="C11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3" i="1"/>
  <c r="C7" i="1" s="1"/>
  <c r="G4" i="1"/>
  <c r="G5" i="1"/>
  <c r="G6" i="1"/>
  <c r="G7" i="1"/>
  <c r="G8" i="1"/>
  <c r="C8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" i="1"/>
  <c r="C3" i="1" s="1"/>
  <c r="C10" i="1" l="1"/>
  <c r="C9" i="1"/>
  <c r="C12" i="1"/>
  <c r="C6" i="1"/>
  <c r="C5" i="1"/>
  <c r="C4" i="1"/>
  <c r="E22" i="1"/>
  <c r="F22" i="1"/>
  <c r="C22" i="1"/>
  <c r="F3" i="1"/>
  <c r="E4" i="1" s="1"/>
  <c r="F4" i="1" s="1"/>
  <c r="E5" i="1" s="1"/>
  <c r="F20" i="1"/>
  <c r="E20" i="1"/>
  <c r="F24" i="1"/>
  <c r="C24" i="1"/>
  <c r="E24" i="1"/>
  <c r="E16" i="1"/>
  <c r="F16" i="1" s="1"/>
  <c r="E17" i="1" s="1"/>
  <c r="F17" i="1" s="1"/>
  <c r="E18" i="1" s="1"/>
  <c r="F18" i="1" s="1"/>
  <c r="F23" i="1"/>
  <c r="C23" i="1"/>
  <c r="E23" i="1"/>
  <c r="F19" i="1"/>
  <c r="E19" i="1"/>
  <c r="E25" i="1"/>
  <c r="F25" i="1"/>
  <c r="C25" i="1"/>
  <c r="C21" i="1"/>
  <c r="E21" i="1"/>
  <c r="F21" i="1"/>
  <c r="F5" i="1" l="1"/>
  <c r="E6" i="1" s="1"/>
  <c r="F6" i="1" s="1"/>
  <c r="E7" i="1" s="1"/>
  <c r="F7" i="1" s="1"/>
  <c r="E8" i="1" s="1"/>
  <c r="F8" i="1" s="1"/>
  <c r="E9" i="1" s="1"/>
  <c r="F9" i="1" s="1"/>
  <c r="E10" i="1" s="1"/>
  <c r="F10" i="1" s="1"/>
  <c r="E11" i="1" s="1"/>
  <c r="F11" i="1" s="1"/>
  <c r="E12" i="1" s="1"/>
  <c r="F12" i="1" s="1"/>
  <c r="E13" i="1" s="1"/>
  <c r="F13" i="1" s="1"/>
  <c r="E14" i="1" s="1"/>
  <c r="F14" i="1" s="1"/>
  <c r="E15" i="1" s="1"/>
  <c r="F15" i="1" s="1"/>
</calcChain>
</file>

<file path=xl/sharedStrings.xml><?xml version="1.0" encoding="utf-8"?>
<sst xmlns="http://schemas.openxmlformats.org/spreadsheetml/2006/main" count="24" uniqueCount="23">
  <si>
    <t>Цвет</t>
  </si>
  <si>
    <t>Проход 2</t>
  </si>
  <si>
    <t>Проход 3</t>
  </si>
  <si>
    <t>Проход 4</t>
  </si>
  <si>
    <t>Подготовка</t>
  </si>
  <si>
    <t>Красный</t>
  </si>
  <si>
    <t>Синий</t>
  </si>
  <si>
    <t>Зелёный</t>
  </si>
  <si>
    <t>Оранжевый</t>
  </si>
  <si>
    <t>м2</t>
  </si>
  <si>
    <t>м.п</t>
  </si>
  <si>
    <t>Операция</t>
  </si>
  <si>
    <t>План производства на 01.02.2020</t>
  </si>
  <si>
    <t>время начала</t>
  </si>
  <si>
    <t>время окончан</t>
  </si>
  <si>
    <t>время на операцию, мин</t>
  </si>
  <si>
    <t xml:space="preserve"> ( это поле я буду заполнять в зависимости от объёма)</t>
  </si>
  <si>
    <t>Справочная таблица</t>
  </si>
  <si>
    <t>Проход 1</t>
  </si>
  <si>
    <t>Кол поддонов</t>
  </si>
  <si>
    <t>синий</t>
  </si>
  <si>
    <t>Пурпурный</t>
  </si>
  <si>
    <t>пурпурный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</si>
</sst>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m]:ss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wrapText="1"/>
    </xf>
    <xf numFmtId="20" fontId="0" fillId="0" borderId="1" xfId="0" applyNumberFormat="1" applyBorder="1"/>
    <xf numFmtId="1" fontId="0" fillId="0" borderId="1" xfId="0" applyNumberFormat="1" applyBorder="1"/>
    <xf numFmtId="20" fontId="0" fillId="2" borderId="1" xfId="0" applyNumberFormat="1" applyFill="1" applyBorder="1"/>
    <xf numFmtId="0" fontId="0" fillId="0" borderId="0" xfId="0" applyAlignment="1">
      <alignment horizontal="center"/>
    </xf>
    <xf numFmtId="0" fontId="0" fillId="3" borderId="0" xfId="0" applyFill="1"/>
    <xf numFmtId="1" fontId="0" fillId="3" borderId="0" xfId="0" applyNumberFormat="1" applyFill="1"/>
    <xf numFmtId="164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C16" sqref="C16"/>
    </sheetView>
  </sheetViews>
  <sheetFormatPr defaultRowHeight="15" x14ac:dyDescent="0.25"/>
  <cols>
    <col min="1" max="1" width="13.28515625" customWidth="1"/>
    <col min="2" max="2" width="19.42578125" customWidth="1"/>
    <col min="3" max="3" width="18.7109375" customWidth="1"/>
    <col min="4" max="4" width="15.42578125" customWidth="1"/>
    <col min="5" max="5" width="13.7109375" customWidth="1"/>
    <col min="6" max="6" width="15" customWidth="1"/>
    <col min="7" max="7" width="16.5703125" customWidth="1"/>
    <col min="8" max="8" width="12.140625" customWidth="1"/>
  </cols>
  <sheetData>
    <row r="1" spans="1:9" x14ac:dyDescent="0.25">
      <c r="A1" t="s">
        <v>12</v>
      </c>
      <c r="H1" t="s">
        <v>16</v>
      </c>
    </row>
    <row r="2" spans="1:9" ht="26.25" customHeight="1" x14ac:dyDescent="0.25">
      <c r="A2" s="2" t="s">
        <v>0</v>
      </c>
      <c r="B2" s="2" t="s">
        <v>11</v>
      </c>
      <c r="C2" s="3" t="s">
        <v>15</v>
      </c>
      <c r="D2" s="2"/>
      <c r="E2" s="4" t="s">
        <v>13</v>
      </c>
      <c r="F2" s="4" t="s">
        <v>14</v>
      </c>
      <c r="G2" s="2" t="s">
        <v>19</v>
      </c>
      <c r="H2" s="2" t="s">
        <v>9</v>
      </c>
      <c r="I2" s="2" t="s">
        <v>10</v>
      </c>
    </row>
    <row r="3" spans="1:9" x14ac:dyDescent="0.25">
      <c r="A3" s="3" t="s">
        <v>22</v>
      </c>
      <c r="B3" s="5" t="str">
        <f>IFERROR(INDEX($B$32:$F$32,SMALL(IF(INDEX($B$33:$F$37,MATCH(LOOKUP("яяя",$A$3:A3),$A$33:$A$37,0),0)&gt;0,{1,2,3,4,5}),ROW()-LOOKUP("яяя",$A$3:A3,ROW($A$3:A3))+1)),"")</f>
        <v>Подготовка</v>
      </c>
      <c r="C3" s="6">
        <f>IF(B3="","",IF(B3="Подготовка",15+3*G3,LOOKUP(9^9,$I$3:I3)/INDEX($B$33:$F$37,MATCH(LOOKUP("яяя",$A$3:A3),$A$33:$A$37,0),MATCH($B3,$B$32:$F$32,0)))/24/60)</f>
        <v>2.9166666666666667E-2</v>
      </c>
      <c r="D3" s="2"/>
      <c r="E3" s="9">
        <v>0.35416666666666669</v>
      </c>
      <c r="F3" s="7">
        <f>IF(B3="","",E3+C3)</f>
        <v>0.38333333333333336</v>
      </c>
      <c r="G3" s="8">
        <f>IF(A3="","",ROUNDUP(H3/35,0))</f>
        <v>9</v>
      </c>
      <c r="H3" s="3">
        <v>300</v>
      </c>
      <c r="I3" s="2">
        <f>IF(A3="","",H3*0.8)</f>
        <v>240</v>
      </c>
    </row>
    <row r="4" spans="1:9" x14ac:dyDescent="0.25">
      <c r="A4" s="2"/>
      <c r="B4" s="5" t="str">
        <f>IFERROR(INDEX($B$32:$F$32,SMALL(IF(INDEX($B$33:$F$37,MATCH(LOOKUP("яяя",$A$3:A4),$A$33:$A$37,0),0)&gt;0,{1,2,3,4,5}),ROW()-LOOKUP("яяя",$A$3:A4,ROW($A$3:A4))+1)),"")</f>
        <v>Проход 1</v>
      </c>
      <c r="C4" s="6">
        <f>IF(B4="","",IF(B4="Подготовка",15+3*G4,LOOKUP(9^9,$I$3:I4)/INDEX($B$33:$F$37,MATCH(LOOKUP("яяя",$A$3:A4),$A$33:$A$37,0),MATCH($B4,$B$32:$F$32,0)))/24/60)</f>
        <v>1.388888888888889E-2</v>
      </c>
      <c r="D4" s="2"/>
      <c r="E4" s="7">
        <f>IF(B4="","",F3)</f>
        <v>0.38333333333333336</v>
      </c>
      <c r="F4" s="7">
        <f t="shared" ref="F4:F25" si="0">IF(B4="","",E4+C4)</f>
        <v>0.39722222222222225</v>
      </c>
      <c r="G4" s="8" t="str">
        <f t="shared" ref="G4:G25" si="1">IF(A4="","",ROUNDUP(H4/35,0))</f>
        <v/>
      </c>
      <c r="H4" s="2"/>
      <c r="I4" s="2" t="str">
        <f t="shared" ref="I4:I25" si="2">IF(A4="","",H4*0.8)</f>
        <v/>
      </c>
    </row>
    <row r="5" spans="1:9" x14ac:dyDescent="0.25">
      <c r="A5" s="2"/>
      <c r="B5" s="5" t="str">
        <f>IFERROR(INDEX($B$32:$F$32,SMALL(IF(INDEX($B$33:$F$37,MATCH(LOOKUP("яяя",$A$3:A5),$A$33:$A$37,0),0)&gt;0,{1,2,3,4,5}),ROW()-LOOKUP("яяя",$A$3:A5,ROW($A$3:A5))+1)),"")</f>
        <v>Проход 2</v>
      </c>
      <c r="C5" s="6">
        <f>IF(B5="","",IF(B5="Подготовка",15+3*G5,LOOKUP(9^9,$I$3:I5)/INDEX($B$33:$F$37,MATCH(LOOKUP("яяя",$A$3:A5),$A$33:$A$37,0),MATCH($B5,$B$32:$F$32,0)))/24/60)</f>
        <v>1.282051282051282E-2</v>
      </c>
      <c r="D5" s="2"/>
      <c r="E5" s="7">
        <f t="shared" ref="E5:E25" si="3">IF(B5="","",F4)</f>
        <v>0.39722222222222225</v>
      </c>
      <c r="F5" s="7">
        <f t="shared" si="0"/>
        <v>0.41004273504273508</v>
      </c>
      <c r="G5" s="8" t="str">
        <f t="shared" si="1"/>
        <v/>
      </c>
      <c r="H5" s="2"/>
      <c r="I5" s="2" t="str">
        <f t="shared" si="2"/>
        <v/>
      </c>
    </row>
    <row r="6" spans="1:9" x14ac:dyDescent="0.25">
      <c r="A6" s="2"/>
      <c r="B6" s="14" t="str">
        <f>IFERROR(INDEX($B$32:$F$32,SMALL(IF(INDEX($B$33:$F$37,MATCH(LOOKUP("яяя",$A$3:A6),$A$33:$A$37,0),0)&gt;0,{1,2,3,4,5}),ROW()-LOOKUP("яяя",$A$3:A6,ROW($A$3:A6))+1)),"")</f>
        <v>Проход 3</v>
      </c>
      <c r="C6" s="13" t="e">
        <f>IF(B6="","",IF(B6="Подготовка",15+3*G6,LOOKUP(9^9,$I$3:I6)/INDEX($B$33:$F$37,MATCH(LOOKUP("яяя",$A$3:A6),$A$33:$A$37,0),MATCH($B6,$B$32:$F$32,0)))/24/60)</f>
        <v>#DIV/0!</v>
      </c>
      <c r="D6" s="2"/>
      <c r="E6" s="7">
        <f t="shared" si="3"/>
        <v>0.41004273504273508</v>
      </c>
      <c r="F6" s="7" t="e">
        <f t="shared" si="0"/>
        <v>#DIV/0!</v>
      </c>
      <c r="G6" s="8" t="str">
        <f t="shared" si="1"/>
        <v/>
      </c>
      <c r="H6" s="2"/>
      <c r="I6" s="2" t="str">
        <f t="shared" si="2"/>
        <v/>
      </c>
    </row>
    <row r="7" spans="1:9" x14ac:dyDescent="0.25">
      <c r="A7" s="2"/>
      <c r="B7" s="14" t="str">
        <f>IFERROR(INDEX($B$32:$F$32,SMALL(IF(INDEX($B$33:$F$37,MATCH(LOOKUP("яяя",$A$3:A7),$A$33:$A$37,0),0)&gt;0,{1,2,3,4,5}),ROW()-LOOKUP("яяя",$A$3:A7,ROW($A$3:A7))+1)),"")</f>
        <v>Проход 4</v>
      </c>
      <c r="C7" s="13" t="e">
        <f>IF(B7="","",IF(B7="Подготовка",15+3*G7,LOOKUP(9^9,$I$3:I7)/INDEX($B$33:$F$37,MATCH(LOOKUP("яяя",$A$3:A7),$A$33:$A$37,0),MATCH($B7,$B$32:$F$32,0)))/24/60)</f>
        <v>#DIV/0!</v>
      </c>
      <c r="D7" s="2"/>
      <c r="E7" s="7" t="e">
        <f t="shared" si="3"/>
        <v>#DIV/0!</v>
      </c>
      <c r="F7" s="7" t="e">
        <f t="shared" si="0"/>
        <v>#DIV/0!</v>
      </c>
      <c r="G7" s="8" t="str">
        <f t="shared" si="1"/>
        <v/>
      </c>
      <c r="H7" s="2"/>
      <c r="I7" s="2" t="str">
        <f t="shared" si="2"/>
        <v/>
      </c>
    </row>
    <row r="8" spans="1:9" x14ac:dyDescent="0.25">
      <c r="A8" s="2" t="s">
        <v>20</v>
      </c>
      <c r="B8" s="5" t="str">
        <f>IFERROR(INDEX($B$32:$F$32,SMALL(IF(INDEX($B$33:$F$37,MATCH(LOOKUP("яяя",$A$3:A8),$A$33:$A$37,0),0)&gt;0,{1,2,3,4,5}),ROW()-LOOKUP("яяя",$A$3:A8,ROW($A$3:A8))+1)),"")</f>
        <v>Подготовка</v>
      </c>
      <c r="C8" s="6">
        <f>IF(B8="","",IF(B8="Подготовка",15+3*G8,LOOKUP(9^9,$I$3:I8)/INDEX($B$33:$F$37,MATCH(LOOKUP("яяя",$A$3:A8),$A$33:$A$37,0),MATCH($B8,$B$32:$F$32,0)))/24/60)</f>
        <v>1.6666666666666666E-2</v>
      </c>
      <c r="D8" s="2"/>
      <c r="E8" s="7" t="e">
        <f t="shared" si="3"/>
        <v>#DIV/0!</v>
      </c>
      <c r="F8" s="7" t="e">
        <f t="shared" si="0"/>
        <v>#DIV/0!</v>
      </c>
      <c r="G8" s="8">
        <f t="shared" si="1"/>
        <v>3</v>
      </c>
      <c r="H8" s="2">
        <v>100</v>
      </c>
      <c r="I8" s="2">
        <f t="shared" si="2"/>
        <v>80</v>
      </c>
    </row>
    <row r="9" spans="1:9" x14ac:dyDescent="0.25">
      <c r="A9" s="2"/>
      <c r="B9" s="5" t="str">
        <f>IFERROR(INDEX($B$32:$F$32,SMALL(IF(INDEX($B$33:$F$37,MATCH(LOOKUP("яяя",$A$3:A9),$A$33:$A$37,0),0)&gt;0,{1,2,3,4,5}),ROW()-LOOKUP("яяя",$A$3:A9,ROW($A$3:A9))+1)),"")</f>
        <v>Проход 1</v>
      </c>
      <c r="C9" s="6">
        <f>IF(B9="","",IF(B9="Подготовка",15+3*G9,LOOKUP(9^9,$I$3:I9)/INDEX($B$33:$F$37,MATCH(LOOKUP("яяя",$A$3:A9),$A$33:$A$37,0),MATCH($B9,$B$32:$F$32,0)))/24/60)</f>
        <v>4.6296296296296302E-3</v>
      </c>
      <c r="D9" s="2"/>
      <c r="E9" s="7" t="e">
        <f t="shared" si="3"/>
        <v>#DIV/0!</v>
      </c>
      <c r="F9" s="7" t="e">
        <f t="shared" si="0"/>
        <v>#DIV/0!</v>
      </c>
      <c r="G9" s="8" t="str">
        <f t="shared" si="1"/>
        <v/>
      </c>
      <c r="H9" s="2"/>
      <c r="I9" s="2" t="str">
        <f t="shared" si="2"/>
        <v/>
      </c>
    </row>
    <row r="10" spans="1:9" x14ac:dyDescent="0.25">
      <c r="A10" s="2"/>
      <c r="B10" s="5" t="str">
        <f>IFERROR(INDEX($B$32:$F$32,SMALL(IF(INDEX($B$33:$F$37,MATCH(LOOKUP("яяя",$A$3:A10),$A$33:$A$37,0),0)&gt;0,{1,2,3,4,5}),ROW()-LOOKUP("яяя",$A$3:A10,ROW($A$3:A10))+1)),"")</f>
        <v>Проход 2</v>
      </c>
      <c r="C10" s="6">
        <f>IF(B10="","",IF(B10="Подготовка",15+3*G10,LOOKUP(9^9,$I$3:I10)/INDEX($B$33:$F$37,MATCH(LOOKUP("яяя",$A$3:A10),$A$33:$A$37,0),MATCH($B10,$B$32:$F$32,0)))/24/60)</f>
        <v>5.5555555555555549E-3</v>
      </c>
      <c r="D10" s="2"/>
      <c r="E10" s="7" t="e">
        <f t="shared" si="3"/>
        <v>#DIV/0!</v>
      </c>
      <c r="F10" s="7" t="e">
        <f t="shared" si="0"/>
        <v>#DIV/0!</v>
      </c>
      <c r="G10" s="8" t="str">
        <f t="shared" si="1"/>
        <v/>
      </c>
      <c r="H10" s="2"/>
      <c r="I10" s="2" t="str">
        <f t="shared" si="2"/>
        <v/>
      </c>
    </row>
    <row r="11" spans="1:9" x14ac:dyDescent="0.25">
      <c r="A11" s="2"/>
      <c r="B11" s="5" t="str">
        <f>IFERROR(INDEX($B$32:$F$32,SMALL(IF(INDEX($B$33:$F$37,MATCH(LOOKUP("яяя",$A$3:A11),$A$33:$A$37,0),0)&gt;0,{1,2,3,4,5}),ROW()-LOOKUP("яяя",$A$3:A11,ROW($A$3:A11))+1)),"")</f>
        <v>Проход 3</v>
      </c>
      <c r="C11" s="13" t="e">
        <f>IF(B11="","",IF(B11="Подготовка",15+3*G11,LOOKUP(9^9,$I$3:I11)/INDEX($B$33:$F$37,MATCH(LOOKUP("яяя",$A$3:A11),$A$33:$A$37,0),MATCH($B11,$B$32:$F$32,0)))/24/60)</f>
        <v>#DIV/0!</v>
      </c>
      <c r="D11" s="2"/>
      <c r="E11" s="7" t="e">
        <f t="shared" si="3"/>
        <v>#DIV/0!</v>
      </c>
      <c r="F11" s="7" t="e">
        <f t="shared" si="0"/>
        <v>#DIV/0!</v>
      </c>
      <c r="G11" s="8" t="str">
        <f t="shared" si="1"/>
        <v/>
      </c>
      <c r="H11" s="2"/>
      <c r="I11" s="2" t="str">
        <f t="shared" si="2"/>
        <v/>
      </c>
    </row>
    <row r="12" spans="1:9" x14ac:dyDescent="0.25">
      <c r="A12" s="2"/>
      <c r="B12" s="5" t="str">
        <f>IFERROR(INDEX($B$32:$F$32,SMALL(IF(INDEX($B$33:$F$37,MATCH(LOOKUP("яяя",$A$3:A12),$A$33:$A$37,0),0)&gt;0,{1,2,3,4,5}),ROW()-LOOKUP("яяя",$A$3:A12,ROW($A$3:A12))+1)),"")</f>
        <v>Проход 4</v>
      </c>
      <c r="C12" s="13" t="e">
        <f>IF(B12="","",IF(B12="Подготовка",15+3*G12,LOOKUP(9^9,$I$3:I12)/INDEX($B$33:$F$37,MATCH(LOOKUP("яяя",$A$3:A12),$A$33:$A$37,0),MATCH($B12,$B$32:$F$32,0)))/24/60)</f>
        <v>#DIV/0!</v>
      </c>
      <c r="D12" s="2"/>
      <c r="E12" s="7" t="e">
        <f t="shared" si="3"/>
        <v>#DIV/0!</v>
      </c>
      <c r="F12" s="7" t="e">
        <f t="shared" si="0"/>
        <v>#DIV/0!</v>
      </c>
      <c r="G12" s="8" t="str">
        <f t="shared" si="1"/>
        <v/>
      </c>
      <c r="H12" s="2"/>
      <c r="I12" s="2" t="str">
        <f t="shared" si="2"/>
        <v/>
      </c>
    </row>
    <row r="13" spans="1:9" x14ac:dyDescent="0.25">
      <c r="A13" s="2"/>
      <c r="B13" s="5" t="str">
        <f>IFERROR(INDEX($B$32:$F$32,SMALL(IF(INDEX($B$33:$F$37,MATCH(LOOKUP("яяя",$A$3:A13),$A$33:$A$37,0),0)&gt;0,{1,2,3,4,5}),ROW()-LOOKUP("яяя",$A$3:A13,ROW($A$3:A13))+1)),"")</f>
        <v/>
      </c>
      <c r="C13" s="6" t="str">
        <f>IF(B13="","",IF(B13="Подготовка",15+3*G13,LOOKUP(9^9,$I$3:I13)/INDEX($B$33:$F$37,MATCH(LOOKUP("яяя",$A$3:A13),$A$33:$A$37,0),MATCH($B13,$B$32:$F$32,0)))/24/60)</f>
        <v/>
      </c>
      <c r="D13" s="2"/>
      <c r="E13" s="7" t="str">
        <f t="shared" si="3"/>
        <v/>
      </c>
      <c r="F13" s="7" t="str">
        <f t="shared" si="0"/>
        <v/>
      </c>
      <c r="G13" s="8" t="str">
        <f t="shared" si="1"/>
        <v/>
      </c>
      <c r="H13" s="2"/>
      <c r="I13" s="2" t="str">
        <f t="shared" si="2"/>
        <v/>
      </c>
    </row>
    <row r="14" spans="1:9" x14ac:dyDescent="0.25">
      <c r="A14" s="2"/>
      <c r="B14" s="5" t="str">
        <f>IFERROR(INDEX($B$32:$F$32,SMALL(IF(INDEX($B$33:$F$37,MATCH(LOOKUP("яяя",$A$3:A14),$A$33:$A$37,0),0)&gt;0,{1,2,3,4,5}),ROW()-LOOKUP("яяя",$A$3:A14,ROW($A$3:A14))+1)),"")</f>
        <v/>
      </c>
      <c r="C14" s="6" t="str">
        <f>IF(B14="","",IF(B14="Подготовка",15+3*G14,LOOKUP(9^9,$I$3:I14)/INDEX($B$33:$F$37,MATCH(LOOKUP("яяя",$A$3:A14),$A$33:$A$37,0),MATCH($B14,$B$32:$F$32,0)))/24/60)</f>
        <v/>
      </c>
      <c r="D14" s="2"/>
      <c r="E14" s="7" t="str">
        <f t="shared" si="3"/>
        <v/>
      </c>
      <c r="F14" s="7" t="str">
        <f t="shared" si="0"/>
        <v/>
      </c>
      <c r="G14" s="8" t="str">
        <f t="shared" si="1"/>
        <v/>
      </c>
      <c r="H14" s="2"/>
      <c r="I14" s="2" t="str">
        <f t="shared" si="2"/>
        <v/>
      </c>
    </row>
    <row r="15" spans="1:9" x14ac:dyDescent="0.25">
      <c r="A15" s="2"/>
      <c r="B15" s="5" t="str">
        <f>IFERROR(INDEX($B$32:$F$32,SMALL(IF(INDEX($B$33:$F$37,MATCH(LOOKUP("яяя",$A$3:A15),$A$33:$A$37,0),0)&gt;0,{1,2,3,4,5}),ROW()-LOOKUP("яяя",$A$3:A15,ROW($A$3:A15))+1)),"")</f>
        <v/>
      </c>
      <c r="C15" s="6" t="str">
        <f>IF(B15="","",IF(B15="Подготовка",15+3*G15,LOOKUP(9^9,$I$3:I15)/INDEX($B$33:$F$37,MATCH(LOOKUP("яяя",$A$3:A15),$A$33:$A$37,0),MATCH($B15,$B$32:$F$32,0)))/24/60)</f>
        <v/>
      </c>
      <c r="D15" s="2"/>
      <c r="E15" s="7" t="str">
        <f t="shared" si="3"/>
        <v/>
      </c>
      <c r="F15" s="7" t="str">
        <f t="shared" si="0"/>
        <v/>
      </c>
      <c r="G15" s="8" t="str">
        <f t="shared" si="1"/>
        <v/>
      </c>
      <c r="H15" s="2"/>
      <c r="I15" s="2" t="str">
        <f t="shared" si="2"/>
        <v/>
      </c>
    </row>
    <row r="16" spans="1:9" x14ac:dyDescent="0.25">
      <c r="A16" s="2"/>
      <c r="B16" s="5" t="str">
        <f>IFERROR(INDEX($B$32:$F$32,SMALL(IF(INDEX($B$33:$F$37,MATCH(LOOKUP("яяя",$A$3:A16),$A$33:$A$37,0),0)&gt;0,{1,2,3,4,5}),ROW()-LOOKUP("яяя",$A$3:A16,ROW($A$3:A16))+1)),"")</f>
        <v/>
      </c>
      <c r="C16" s="6" t="str">
        <f>IF(B16="","",IF(B16="Подготовка",15+3*G16,LOOKUP(9^9,$I$3:I16)/INDEX($B$33:$F$37,MATCH(LOOKUP("яяя",$A$3:A16),$A$33:$A$37,0),MATCH($B16,$B$32:$F$32,0)))/24/60)</f>
        <v/>
      </c>
      <c r="D16" s="2"/>
      <c r="E16" s="7" t="str">
        <f t="shared" si="3"/>
        <v/>
      </c>
      <c r="F16" s="7" t="str">
        <f t="shared" si="0"/>
        <v/>
      </c>
      <c r="G16" s="8" t="str">
        <f t="shared" si="1"/>
        <v/>
      </c>
      <c r="H16" s="2"/>
      <c r="I16" s="2" t="str">
        <f t="shared" si="2"/>
        <v/>
      </c>
    </row>
    <row r="17" spans="1:9" x14ac:dyDescent="0.25">
      <c r="A17" s="2"/>
      <c r="B17" s="5" t="str">
        <f>IFERROR(INDEX($B$32:$F$32,SMALL(IF(INDEX($B$33:$F$37,MATCH(LOOKUP("яяя",$A$3:A17),$A$33:$A$37,0),0)&gt;0,{1,2,3,4,5}),ROW()-LOOKUP("яяя",$A$3:A17,ROW($A$3:A17))+1)),"")</f>
        <v/>
      </c>
      <c r="C17" s="6" t="str">
        <f>IF(B17="","",IF(B17="Подготовка",15+3*G17,LOOKUP(9^9,$I$3:I17)/INDEX($B$33:$F$37,MATCH(LOOKUP("яяя",$A$3:A17),$A$33:$A$37,0),MATCH($B17,$B$32:$F$32,0)))/24/60)</f>
        <v/>
      </c>
      <c r="D17" s="2"/>
      <c r="E17" s="7" t="str">
        <f t="shared" si="3"/>
        <v/>
      </c>
      <c r="F17" s="7" t="str">
        <f t="shared" si="0"/>
        <v/>
      </c>
      <c r="G17" s="8" t="str">
        <f t="shared" si="1"/>
        <v/>
      </c>
      <c r="H17" s="2"/>
      <c r="I17" s="2" t="str">
        <f t="shared" si="2"/>
        <v/>
      </c>
    </row>
    <row r="18" spans="1:9" x14ac:dyDescent="0.25">
      <c r="A18" s="2"/>
      <c r="B18" s="5" t="str">
        <f>IFERROR(INDEX($B$32:$F$32,SMALL(IF(INDEX($B$33:$F$37,MATCH(LOOKUP("яяя",$A$3:A18),$A$33:$A$37,0),0)&gt;0,{1,2,3,4,5}),ROW()-LOOKUP("яяя",$A$3:A18,ROW($A$3:A18))+1)),"")</f>
        <v/>
      </c>
      <c r="C18" s="6" t="str">
        <f>IF(B18="","",IF(B18="Подготовка",15+3*G18,LOOKUP(9^9,$I$3:I18)/INDEX($B$33:$F$37,MATCH(LOOKUP("яяя",$A$3:A18),$A$33:$A$37,0),MATCH($B18,$B$32:$F$32,0)))/24/60)</f>
        <v/>
      </c>
      <c r="D18" s="2"/>
      <c r="E18" s="7" t="str">
        <f t="shared" si="3"/>
        <v/>
      </c>
      <c r="F18" s="7" t="str">
        <f t="shared" si="0"/>
        <v/>
      </c>
      <c r="G18" s="8" t="str">
        <f t="shared" si="1"/>
        <v/>
      </c>
      <c r="H18" s="2"/>
      <c r="I18" s="2" t="str">
        <f t="shared" si="2"/>
        <v/>
      </c>
    </row>
    <row r="19" spans="1:9" x14ac:dyDescent="0.25">
      <c r="A19" s="2"/>
      <c r="B19" s="5" t="str">
        <f>IFERROR(INDEX($B$32:$F$32,SMALL(IF(INDEX($B$33:$F$37,MATCH(LOOKUP("яяя",$A$3:A19),$A$33:$A$37,0),0)&gt;0,{1,2,3,4,5}),ROW()-LOOKUP("яяя",$A$3:A19,ROW($A$3:A19))+1)),"")</f>
        <v/>
      </c>
      <c r="C19" s="6" t="str">
        <f>IF(B19="","",IF(B19="Подготовка",15+3*G19,LOOKUP(9^9,$I$3:I19)/INDEX($B$33:$F$37,MATCH(LOOKUP("яяя",$A$3:A19),$A$33:$A$37,0),MATCH($B19,$B$32:$F$32,0)))/24/60)</f>
        <v/>
      </c>
      <c r="D19" s="2"/>
      <c r="E19" s="7" t="str">
        <f t="shared" si="3"/>
        <v/>
      </c>
      <c r="F19" s="7" t="str">
        <f t="shared" si="0"/>
        <v/>
      </c>
      <c r="G19" s="8" t="str">
        <f t="shared" si="1"/>
        <v/>
      </c>
      <c r="H19" s="2"/>
      <c r="I19" s="2" t="str">
        <f t="shared" si="2"/>
        <v/>
      </c>
    </row>
    <row r="20" spans="1:9" x14ac:dyDescent="0.25">
      <c r="A20" s="2"/>
      <c r="B20" s="5" t="str">
        <f>IFERROR(INDEX($B$32:$F$32,SMALL(IF(INDEX($B$33:$F$37,MATCH(LOOKUP("яяя",$A$3:A20),$A$33:$A$37,0),0)&gt;0,{1,2,3,4,5}),ROW()-LOOKUP("яяя",$A$3:A20,ROW($A$3:A20))+1)),"")</f>
        <v/>
      </c>
      <c r="C20" s="6" t="str">
        <f>IF(B20="","",IF(B20="Подготовка",15+3*G20,LOOKUP(9^9,$I$3:I20)/INDEX($B$33:$F$37,MATCH(LOOKUP("яяя",$A$3:A20),$A$33:$A$37,0),MATCH($B20,$B$32:$F$32,0)))/24/60)</f>
        <v/>
      </c>
      <c r="D20" s="2"/>
      <c r="E20" s="7" t="str">
        <f t="shared" si="3"/>
        <v/>
      </c>
      <c r="F20" s="7" t="str">
        <f t="shared" si="0"/>
        <v/>
      </c>
      <c r="G20" s="8" t="str">
        <f t="shared" si="1"/>
        <v/>
      </c>
      <c r="H20" s="2"/>
      <c r="I20" s="2" t="str">
        <f t="shared" si="2"/>
        <v/>
      </c>
    </row>
    <row r="21" spans="1:9" x14ac:dyDescent="0.25">
      <c r="A21" s="2"/>
      <c r="B21" s="5" t="str">
        <f>IFERROR(INDEX($B$32:$F$32,SMALL(IF(INDEX($B$33:$F$37,MATCH(LOOKUP("яяя",$A$3:A21),$A$33:$A$37,0),0)&gt;0,{1,2,3,4,5}),ROW()-LOOKUP("яяя",$A$3:A21,ROW($A$3:A21))+1)),"")</f>
        <v/>
      </c>
      <c r="C21" s="6" t="str">
        <f>IF(B21="","",IF(B21="Подготовка",15+3*G21,LOOKUP(9^9,$I$3:I21)/INDEX($B$33:$F$36,MATCH(LOOKUP("яяя",$A$3:A21),$A$33:$A$36,0),MATCH($B21,$B$32:$F$32,0)))/24/60)</f>
        <v/>
      </c>
      <c r="D21" s="2"/>
      <c r="E21" s="7" t="str">
        <f t="shared" si="3"/>
        <v/>
      </c>
      <c r="F21" s="7" t="str">
        <f t="shared" si="0"/>
        <v/>
      </c>
      <c r="G21" s="8" t="str">
        <f t="shared" si="1"/>
        <v/>
      </c>
      <c r="H21" s="2"/>
      <c r="I21" s="2" t="str">
        <f t="shared" si="2"/>
        <v/>
      </c>
    </row>
    <row r="22" spans="1:9" x14ac:dyDescent="0.25">
      <c r="A22" s="2"/>
      <c r="B22" s="5" t="str">
        <f>IFERROR(INDEX($B$32:$F$32,SMALL(IF(INDEX($B$33:$F$37,MATCH(LOOKUP("яяя",$A$3:A22),$A$33:$A$37,0),0)&gt;0,{1,2,3,4,5}),ROW()-LOOKUP("яяя",$A$3:A22,ROW($A$3:A22))+1)),"")</f>
        <v/>
      </c>
      <c r="C22" s="6" t="str">
        <f>IF(B22="","",IF(B22="Подготовка",15+3*G22,LOOKUP(9^9,$I$3:I22)/INDEX($B$33:$F$36,MATCH(LOOKUP("яяя",$A$3:A22),$A$33:$A$36,0),MATCH($B22,$B$32:$F$32,0)))/24/60)</f>
        <v/>
      </c>
      <c r="D22" s="2"/>
      <c r="E22" s="7" t="str">
        <f t="shared" si="3"/>
        <v/>
      </c>
      <c r="F22" s="7" t="str">
        <f t="shared" si="0"/>
        <v/>
      </c>
      <c r="G22" s="8" t="str">
        <f t="shared" si="1"/>
        <v/>
      </c>
      <c r="H22" s="2"/>
      <c r="I22" s="2" t="str">
        <f t="shared" si="2"/>
        <v/>
      </c>
    </row>
    <row r="23" spans="1:9" x14ac:dyDescent="0.25">
      <c r="A23" s="2"/>
      <c r="B23" s="5" t="str">
        <f>IFERROR(INDEX($B$32:$F$32,SMALL(IF(INDEX($B$33:$F$37,MATCH(LOOKUP("яяя",$A$3:A23),$A$33:$A$37,0),0)&gt;0,{1,2,3,4,5}),ROW()-LOOKUP("яяя",$A$3:A23,ROW($A$3:A23))+1)),"")</f>
        <v/>
      </c>
      <c r="C23" s="6" t="str">
        <f>IF(B23="","",IF(B23="Подготовка",15+3*G23,LOOKUP(9^9,$I$3:I23)/INDEX($B$33:$F$36,MATCH(LOOKUP("яяя",$A$3:A23),$A$33:$A$36,0),MATCH($B23,$B$32:$F$32,0)))/24/60)</f>
        <v/>
      </c>
      <c r="D23" s="2"/>
      <c r="E23" s="7" t="str">
        <f t="shared" si="3"/>
        <v/>
      </c>
      <c r="F23" s="7" t="str">
        <f t="shared" si="0"/>
        <v/>
      </c>
      <c r="G23" s="8" t="str">
        <f t="shared" si="1"/>
        <v/>
      </c>
      <c r="H23" s="2"/>
      <c r="I23" s="2" t="str">
        <f t="shared" si="2"/>
        <v/>
      </c>
    </row>
    <row r="24" spans="1:9" x14ac:dyDescent="0.25">
      <c r="A24" s="2"/>
      <c r="B24" s="5" t="str">
        <f>IFERROR(INDEX($B$32:$F$32,SMALL(IF(INDEX($B$33:$F$37,MATCH(LOOKUP("яяя",$A$3:A24),$A$33:$A$37,0),0)&gt;0,{1,2,3,4,5}),ROW()-LOOKUP("яяя",$A$3:A24,ROW($A$3:A24))+1)),"")</f>
        <v/>
      </c>
      <c r="C24" s="6" t="str">
        <f>IF(B24="","",IF(B24="Подготовка",15+3*G24,LOOKUP(9^9,$I$3:I24)/INDEX($B$33:$F$36,MATCH(LOOKUP("яяя",$A$3:A24),$A$33:$A$36,0),MATCH($B24,$B$32:$F$32,0)))/24/60)</f>
        <v/>
      </c>
      <c r="D24" s="2"/>
      <c r="E24" s="7" t="str">
        <f t="shared" si="3"/>
        <v/>
      </c>
      <c r="F24" s="7" t="str">
        <f t="shared" si="0"/>
        <v/>
      </c>
      <c r="G24" s="8" t="str">
        <f t="shared" si="1"/>
        <v/>
      </c>
      <c r="H24" s="2"/>
      <c r="I24" s="2" t="str">
        <f t="shared" si="2"/>
        <v/>
      </c>
    </row>
    <row r="25" spans="1:9" x14ac:dyDescent="0.25">
      <c r="A25" s="2"/>
      <c r="B25" s="5" t="str">
        <f t="array" ref="B25">IFERROR(INDEX($B$32:$F$32,SMALL(IF(INDEX($B$33:$F$36,MATCH(LOOKUP("яяя",$A$3:A25),$A$33:$A$36,0),0)&gt;0,{1,2,3,4,5}),ROW()-LOOKUP("яяя",$A$3:A25,ROW($A$3:A25))+1)),"")</f>
        <v/>
      </c>
      <c r="C25" s="6" t="str">
        <f>IF(B25="","",IF(B25="Подготовка",15+3*G25,LOOKUP(9^9,$I$3:I25)/INDEX($B$33:$F$36,MATCH(LOOKUP("яяя",$A$3:A25),$A$33:$A$36,0),MATCH($B25,$B$32:$F$32,0)))/24/60)</f>
        <v/>
      </c>
      <c r="D25" s="2"/>
      <c r="E25" s="7" t="str">
        <f t="shared" si="3"/>
        <v/>
      </c>
      <c r="F25" s="7" t="str">
        <f t="shared" si="0"/>
        <v/>
      </c>
      <c r="G25" s="8" t="str">
        <f t="shared" si="1"/>
        <v/>
      </c>
      <c r="H25" s="2"/>
      <c r="I25" s="2" t="str">
        <f t="shared" si="2"/>
        <v/>
      </c>
    </row>
    <row r="30" spans="1:9" x14ac:dyDescent="0.25">
      <c r="A30" s="10" t="s">
        <v>17</v>
      </c>
      <c r="B30" s="10"/>
      <c r="C30" s="10"/>
      <c r="D30" s="10"/>
      <c r="E30" s="10"/>
      <c r="F30" s="10"/>
    </row>
    <row r="32" spans="1:9" x14ac:dyDescent="0.25">
      <c r="A32" t="s">
        <v>0</v>
      </c>
      <c r="B32" t="s">
        <v>4</v>
      </c>
      <c r="C32" t="s">
        <v>18</v>
      </c>
      <c r="D32" t="s">
        <v>1</v>
      </c>
      <c r="E32" t="s">
        <v>2</v>
      </c>
      <c r="F32" t="s">
        <v>3</v>
      </c>
    </row>
    <row r="33" spans="1:6" x14ac:dyDescent="0.25">
      <c r="A33" t="s">
        <v>5</v>
      </c>
      <c r="B33" s="1">
        <v>15</v>
      </c>
      <c r="C33">
        <v>12</v>
      </c>
      <c r="D33">
        <v>10</v>
      </c>
      <c r="E33">
        <v>12</v>
      </c>
      <c r="F33">
        <v>12</v>
      </c>
    </row>
    <row r="34" spans="1:6" x14ac:dyDescent="0.25">
      <c r="A34" t="s">
        <v>6</v>
      </c>
      <c r="B34" s="1">
        <v>15</v>
      </c>
      <c r="C34">
        <v>12</v>
      </c>
      <c r="D34">
        <v>10</v>
      </c>
    </row>
    <row r="35" spans="1:6" x14ac:dyDescent="0.25">
      <c r="A35" t="s">
        <v>7</v>
      </c>
      <c r="B35" s="1">
        <v>15</v>
      </c>
      <c r="C35">
        <v>12</v>
      </c>
    </row>
    <row r="36" spans="1:6" x14ac:dyDescent="0.25">
      <c r="A36" t="s">
        <v>8</v>
      </c>
      <c r="B36" s="1">
        <v>15</v>
      </c>
      <c r="C36">
        <v>10</v>
      </c>
    </row>
    <row r="37" spans="1:6" x14ac:dyDescent="0.25">
      <c r="A37" s="11" t="s">
        <v>21</v>
      </c>
      <c r="B37" s="12">
        <v>15</v>
      </c>
      <c r="C37" s="11">
        <v>12</v>
      </c>
      <c r="D37" s="11">
        <v>13</v>
      </c>
      <c r="E37" s="11"/>
      <c r="F37" s="11"/>
    </row>
  </sheetData>
  <mergeCells count="1">
    <mergeCell ref="A30:F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Яцкевич Владислав Геннадьевич</dc:creator>
  <cp:lastModifiedBy>Яцкевич Владислав Геннадьевич</cp:lastModifiedBy>
  <dcterms:created xsi:type="dcterms:W3CDTF">2020-02-01T10:26:47Z</dcterms:created>
  <dcterms:modified xsi:type="dcterms:W3CDTF">2020-02-01T17:18:17Z</dcterms:modified>
</cp:coreProperties>
</file>