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 activeTab="1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ОПМУ'!$A$6:$A$7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11" i="3"/>
  <c r="B12" i="3"/>
  <c r="B13" i="3"/>
  <c r="B14" i="3"/>
  <c r="B15" i="3"/>
  <c r="B16" i="3"/>
  <c r="B17" i="3"/>
  <c r="E1" i="3" l="1"/>
  <c r="E2" i="3"/>
  <c r="F2" i="3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2" i="4"/>
  <c r="E10" i="3" l="1"/>
  <c r="C7" i="2" l="1"/>
  <c r="E17" i="3" l="1"/>
  <c r="C17" i="2"/>
  <c r="E17" i="2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F17" i="2" l="1"/>
  <c r="F17" i="3"/>
  <c r="G17" i="2" s="1"/>
  <c r="E14" i="2"/>
  <c r="E15" i="2"/>
  <c r="E16" i="2"/>
  <c r="C16" i="2" l="1"/>
  <c r="G16" i="2"/>
  <c r="B36" i="2"/>
  <c r="F10" i="3" l="1"/>
  <c r="C12" i="2" l="1"/>
  <c r="F16" i="2" l="1"/>
  <c r="F15" i="2"/>
  <c r="F14" i="2"/>
  <c r="F13" i="2"/>
  <c r="F12" i="2"/>
  <c r="F11" i="2"/>
  <c r="E10" i="2"/>
  <c r="C11" i="2"/>
  <c r="C13" i="2"/>
  <c r="C14" i="2"/>
  <c r="C15" i="2"/>
  <c r="C10" i="2"/>
  <c r="G10" i="2" l="1"/>
  <c r="F10" i="2"/>
  <c r="G11" i="2" l="1"/>
  <c r="E11" i="2"/>
  <c r="G12" i="2"/>
  <c r="E12" i="2"/>
  <c r="E13" i="2"/>
  <c r="G14" i="2"/>
  <c r="G15" i="2"/>
  <c r="G13" i="2" l="1"/>
  <c r="G19" i="2" s="1"/>
</calcChain>
</file>

<file path=xl/sharedStrings.xml><?xml version="1.0" encoding="utf-8"?>
<sst xmlns="http://schemas.openxmlformats.org/spreadsheetml/2006/main" count="119" uniqueCount="91">
  <si>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</si>
  <si>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</si>
  <si>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</si>
  <si>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</si>
  <si>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</si>
  <si>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</si>
  <si>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</si>
  <si>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</si>
  <si>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</si>
  <si>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</si>
  <si>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</si>
  <si>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</si>
  <si>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</si>
  <si>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</si>
  <si>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</si>
  <si>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</si>
  <si>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</si>
  <si>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</si>
  <si>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</si>
  <si>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</si>
  <si>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</si>
  <si>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</si>
  <si>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</si>
  <si>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</si>
  <si>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</si>
  <si>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</si>
  <si>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</si>
  <si>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</si>
  <si>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</si>
  <si>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</si>
  <si>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</si>
  <si>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</si>
  <si>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</si>
  <si>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</si>
  <si>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</si>
  <si>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</si>
  <si>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</si>
  <si>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</si>
  <si>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</si>
  <si>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</si>
  <si>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</si>
  <si>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</si>
  <si>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</si>
  <si>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</si>
  <si>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</si>
  <si>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</si>
  <si>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</si>
  <si>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</si>
  <si>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</si>
  <si>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</si>
  <si>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</si>
  <si>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</si>
  <si>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</si>
  <si>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1. Предмет договора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</si>
  <si>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</si>
  <si>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</si>
  <si>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</si>
  <si>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</si>
  <si>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</si>
  <si>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</si>
  <si>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</si>
  <si>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</si>
  <si>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</si>
  <si>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</si>
  <si>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</si>
  <si>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</si>
  <si>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</si>
  <si>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</si>
  <si>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Месяц</t>
  </si>
  <si>
    <t>форма лица</t>
  </si>
  <si>
    <t>Для МСЧ</t>
  </si>
  <si>
    <t>Дата</t>
  </si>
  <si>
    <t>Номер договора</t>
  </si>
  <si>
    <t>5 февраля</t>
  </si>
  <si>
    <t>Дерябин Николай Петрович</t>
  </si>
  <si>
    <t>28.12.1972г.</t>
  </si>
  <si>
    <t>пилот</t>
  </si>
  <si>
    <t>10.01.2020г.</t>
  </si>
  <si>
    <t>Лишневский Валерий Викторович</t>
  </si>
  <si>
    <t>29.05.1971г.</t>
  </si>
  <si>
    <t>Королев Станислав Михайлович</t>
  </si>
  <si>
    <t>29.04.1966г.</t>
  </si>
  <si>
    <t>Боровой Игорь Евгеньевич</t>
  </si>
  <si>
    <t>22.09.1992г.</t>
  </si>
  <si>
    <t>Аргаузова Алена Викторовна</t>
  </si>
  <si>
    <t>06.08.1998г.</t>
  </si>
  <si>
    <t>б/проводница</t>
  </si>
  <si>
    <t>7 февраля</t>
  </si>
  <si>
    <t>8 февраля</t>
  </si>
  <si>
    <t>9 февраля</t>
  </si>
  <si>
    <t>10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</si>
</sst>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/>
    <xf numFmtId="0" fontId="2" fillId="0" borderId="0"/>
  </cellStyleXfs>
  <cellXfs count="118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8" fillId="0" borderId="0" xfId="2" applyFont="1" applyAlignment="1"/>
    <xf numFmtId="0" fontId="4" fillId="0" borderId="0" xfId="2" applyNumberFormat="1" applyAlignment="1">
      <alignment horizontal="left"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1" fontId="17" fillId="0" borderId="1" xfId="0" applyNumberFormat="1" applyFont="1" applyBorder="1" applyAlignment="1">
      <alignment horizontal="center" vertical="top"/>
    </xf>
    <xf numFmtId="0" fontId="17" fillId="0" borderId="3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5" xfId="0" applyFont="1" applyBorder="1"/>
    <xf numFmtId="4" fontId="15" fillId="0" borderId="0" xfId="0" applyNumberFormat="1" applyFont="1" applyAlignment="1">
      <alignment horizontal="left"/>
    </xf>
    <xf numFmtId="4" fontId="15" fillId="0" borderId="0" xfId="0" applyNumberFormat="1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8" fillId="0" borderId="5" xfId="0" applyFont="1" applyBorder="1" applyAlignment="1">
      <alignment horizontal="center"/>
    </xf>
    <xf numFmtId="0" fontId="14" fillId="0" borderId="0" xfId="0" applyFont="1" applyBorder="1" applyAlignment="1">
      <alignment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4" fontId="17" fillId="0" borderId="3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4" fontId="17" fillId="0" borderId="4" xfId="0" applyNumberFormat="1" applyFont="1" applyBorder="1" applyAlignment="1">
      <alignment horizontal="center"/>
    </xf>
    <xf numFmtId="0" fontId="21" fillId="0" borderId="1" xfId="4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4" applyFont="1" applyFill="1" applyBorder="1" applyAlignment="1">
      <alignment horizontal="center" vertical="center"/>
    </xf>
    <xf numFmtId="14" fontId="21" fillId="0" borderId="1" xfId="4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 applyProtection="1">
      <alignment vertical="top" wrapText="1"/>
    </xf>
    <xf numFmtId="4" fontId="22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4" fontId="23" fillId="0" borderId="0" xfId="0" applyNumberFormat="1" applyFont="1" applyAlignment="1">
      <alignment horizontal="center"/>
    </xf>
    <xf numFmtId="0" fontId="24" fillId="3" borderId="8" xfId="0" applyFont="1" applyFill="1" applyBorder="1" applyAlignment="1">
      <alignment horizontal="left"/>
    </xf>
    <xf numFmtId="0" fontId="24" fillId="4" borderId="8" xfId="0" applyFont="1" applyFill="1" applyBorder="1" applyAlignment="1">
      <alignment horizontal="left"/>
    </xf>
    <xf numFmtId="0" fontId="24" fillId="2" borderId="7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justify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justify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20" fillId="0" borderId="0" xfId="3" applyAlignment="1">
      <alignment horizontal="left"/>
    </xf>
    <xf numFmtId="0" fontId="14" fillId="0" borderId="0" xfId="0" applyFont="1" applyAlignment="1">
      <alignment horizontal="left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8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</cellXfs>
  <cellStyles count="5">
    <cellStyle name="Гиперссылка" xfId="3" builtinId="8"/>
    <cellStyle name="Обычный" xfId="0" builtinId="0"/>
    <cellStyle name="Обычный 2" xfId="4"/>
    <cellStyle name="Обычный_Акт Филонова" xfId="1"/>
    <cellStyle name="Обычный_Лист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80" zoomScaleNormal="80" workbookViewId="0">
      <selection activeCell="F6" sqref="F6"/>
    </sheetView>
  </sheetViews>
  <sheetFormatPr defaultRowHeight="15" x14ac:dyDescent="0.25"/>
  <cols>
    <col min="1" max="1" width="40.7109375" style="85" customWidth="1"/>
    <col min="2" max="2" width="16.85546875" style="85" customWidth="1"/>
    <col min="3" max="3" width="18.42578125" style="85" customWidth="1"/>
    <col min="4" max="4" width="16.85546875" style="85" customWidth="1"/>
    <col min="5" max="5" width="93" style="85" customWidth="1"/>
    <col min="6" max="7" width="14.28515625" style="84" customWidth="1"/>
    <col min="8" max="8" width="16" style="95" customWidth="1"/>
    <col min="9" max="9" width="12.42578125" style="85" customWidth="1"/>
    <col min="10" max="10" width="10.42578125" style="85" customWidth="1"/>
    <col min="11" max="11" width="16.140625" style="85" customWidth="1"/>
    <col min="12" max="12" width="14.7109375" style="85" customWidth="1"/>
    <col min="13" max="13" width="11.140625" style="85" customWidth="1"/>
    <col min="14" max="16384" width="9.140625" style="85"/>
  </cols>
  <sheetData>
    <row r="1" spans="1:13" ht="31.5" x14ac:dyDescent="0.25">
      <c r="A1" s="78" t="s">
        <v>61</v>
      </c>
      <c r="B1" s="79" t="s">
        <v>62</v>
      </c>
      <c r="C1" s="80" t="s">
        <v>63</v>
      </c>
      <c r="D1" s="81" t="s">
        <v>64</v>
      </c>
      <c r="E1" s="78" t="s">
        <v>65</v>
      </c>
      <c r="F1" s="82" t="s">
        <v>66</v>
      </c>
      <c r="G1" s="82" t="s">
        <v>72</v>
      </c>
      <c r="H1" s="79" t="s">
        <v>71</v>
      </c>
      <c r="I1" s="79" t="s">
        <v>67</v>
      </c>
      <c r="J1" s="79" t="s">
        <v>68</v>
      </c>
      <c r="K1" s="79" t="s">
        <v>69</v>
      </c>
      <c r="L1" s="79" t="s">
        <v>70</v>
      </c>
      <c r="M1" s="79" t="s">
        <v>1</v>
      </c>
    </row>
    <row r="2" spans="1:13" ht="15.75" x14ac:dyDescent="0.25">
      <c r="A2" s="94" t="s">
        <v>74</v>
      </c>
      <c r="B2" s="90" t="s">
        <v>75</v>
      </c>
      <c r="C2" s="90" t="s">
        <v>76</v>
      </c>
      <c r="D2" s="90" t="s">
        <v>77</v>
      </c>
      <c r="E2" s="89" t="s">
        <v>58</v>
      </c>
      <c r="F2" s="91">
        <f ca="1">IFERROR(OFFSET('перечень услуг'!$A$2,MATCH(E2,'перечень услуг'!$A$3:$A$44,0),1),"")</f>
        <v>395</v>
      </c>
      <c r="G2" s="86">
        <v>11</v>
      </c>
      <c r="H2" s="95" t="s">
        <v>73</v>
      </c>
      <c r="I2" s="88">
        <v>2020</v>
      </c>
    </row>
    <row r="3" spans="1:13" ht="15.75" x14ac:dyDescent="0.25">
      <c r="A3" s="92" t="s">
        <v>78</v>
      </c>
      <c r="B3" s="90" t="s">
        <v>79</v>
      </c>
      <c r="C3" s="90" t="s">
        <v>76</v>
      </c>
      <c r="D3" s="90" t="s">
        <v>77</v>
      </c>
      <c r="E3" s="89" t="s">
        <v>17</v>
      </c>
      <c r="F3" s="91">
        <f ca="1">IFERROR(OFFSET('перечень услуг'!$A$2,MATCH(E3,'перечень услуг'!$A$3:$A$44,0),1),"")</f>
        <v>675</v>
      </c>
      <c r="G3" s="86">
        <v>22</v>
      </c>
      <c r="H3" s="95" t="s">
        <v>87</v>
      </c>
      <c r="I3" s="88">
        <v>2020</v>
      </c>
    </row>
    <row r="4" spans="1:13" ht="15.75" x14ac:dyDescent="0.25">
      <c r="A4" s="93" t="s">
        <v>80</v>
      </c>
      <c r="B4" s="90" t="s">
        <v>81</v>
      </c>
      <c r="C4" s="90" t="s">
        <v>76</v>
      </c>
      <c r="D4" s="90" t="s">
        <v>77</v>
      </c>
      <c r="E4" s="89" t="s">
        <v>58</v>
      </c>
      <c r="F4" s="91">
        <f ca="1">IFERROR(OFFSET('перечень услуг'!$A$2,MATCH(E4,'перечень услуг'!$A$3:$A$44,0),1),"")</f>
        <v>395</v>
      </c>
      <c r="G4" s="86">
        <v>33</v>
      </c>
      <c r="H4" s="95" t="s">
        <v>88</v>
      </c>
      <c r="I4" s="88">
        <v>2020</v>
      </c>
    </row>
    <row r="5" spans="1:13" ht="15.75" x14ac:dyDescent="0.25">
      <c r="A5" s="92" t="s">
        <v>82</v>
      </c>
      <c r="B5" s="90" t="s">
        <v>83</v>
      </c>
      <c r="C5" s="90" t="s">
        <v>76</v>
      </c>
      <c r="D5" s="90" t="s">
        <v>77</v>
      </c>
      <c r="E5" s="89" t="s">
        <v>18</v>
      </c>
      <c r="F5" s="91">
        <f ca="1">IFERROR(OFFSET('перечень услуг'!$A$2,MATCH(E5,'перечень услуг'!$A$3:$A$44,0),1),"")</f>
        <v>205</v>
      </c>
      <c r="G5" s="86">
        <v>44</v>
      </c>
      <c r="H5" s="95" t="s">
        <v>89</v>
      </c>
      <c r="I5" s="88">
        <v>2020</v>
      </c>
    </row>
    <row r="6" spans="1:13" ht="15.75" x14ac:dyDescent="0.25">
      <c r="A6" s="93" t="s">
        <v>84</v>
      </c>
      <c r="B6" s="90" t="s">
        <v>85</v>
      </c>
      <c r="C6" s="90" t="s">
        <v>86</v>
      </c>
      <c r="D6" s="90" t="s">
        <v>77</v>
      </c>
      <c r="E6" s="89" t="s">
        <v>35</v>
      </c>
      <c r="F6" s="91">
        <f ca="1">IFERROR(OFFSET('перечень услуг'!$A$2,MATCH(E6,'перечень услуг'!$A$3:$A$44,0),1),"")</f>
        <v>4740</v>
      </c>
      <c r="G6" s="86">
        <v>55</v>
      </c>
      <c r="H6" s="95" t="s">
        <v>90</v>
      </c>
      <c r="I6" s="88">
        <v>2020</v>
      </c>
    </row>
    <row r="7" spans="1:13" ht="15.75" x14ac:dyDescent="0.25">
      <c r="A7" s="93"/>
      <c r="B7" s="90" t="s">
        <v>85</v>
      </c>
      <c r="C7" s="90" t="s">
        <v>86</v>
      </c>
      <c r="D7" s="90" t="s">
        <v>77</v>
      </c>
      <c r="E7" s="85" t="s">
        <v>42</v>
      </c>
      <c r="F7" s="91">
        <f ca="1">IFERROR(OFFSET('перечень услуг'!$A$2,MATCH(E7,'перечень услуг'!$A$3:$A$44,0),1),"")</f>
        <v>565</v>
      </c>
      <c r="G7" s="86">
        <v>55</v>
      </c>
      <c r="H7" s="95" t="s">
        <v>90</v>
      </c>
      <c r="I7" s="88">
        <v>2020</v>
      </c>
    </row>
    <row r="8" spans="1:13" ht="15.75" x14ac:dyDescent="0.25">
      <c r="A8" s="93"/>
      <c r="B8" s="90" t="s">
        <v>85</v>
      </c>
      <c r="C8" s="90" t="s">
        <v>86</v>
      </c>
      <c r="D8" s="90" t="s">
        <v>77</v>
      </c>
      <c r="E8" s="85" t="s">
        <v>20</v>
      </c>
      <c r="F8" s="91">
        <f ca="1">IFERROR(OFFSET('перечень услуг'!$A$2,MATCH(E8,'перечень услуг'!$A$3:$A$44,0),1),"")</f>
        <v>175</v>
      </c>
      <c r="G8" s="86">
        <v>66</v>
      </c>
      <c r="H8" s="95" t="s">
        <v>90</v>
      </c>
      <c r="I8" s="88">
        <v>2020</v>
      </c>
    </row>
    <row r="9" spans="1:13" ht="15.75" x14ac:dyDescent="0.25">
      <c r="F9" s="91" t="str">
        <f ca="1">IFERROR(OFFSET('перечень услуг'!$A$2,MATCH(E9,'перечень услуг'!$A$3:$A$44,0),1),"")</f>
        <v/>
      </c>
      <c r="G9" s="86"/>
      <c r="I9" s="88"/>
    </row>
    <row r="10" spans="1:13" ht="15.75" x14ac:dyDescent="0.25">
      <c r="F10" s="91" t="str">
        <f ca="1">IFERROR(OFFSET('перечень услуг'!$A$2,MATCH(E10,'перечень услуг'!$A$3:$A$44,0),1),"")</f>
        <v/>
      </c>
      <c r="G10" s="86"/>
      <c r="I10" s="88"/>
    </row>
    <row r="11" spans="1:13" ht="15.75" x14ac:dyDescent="0.25">
      <c r="F11" s="91" t="str">
        <f ca="1">IFERROR(OFFSET('перечень услуг'!$A$2,MATCH(E11,'перечень услуг'!$A$3:$A$44,0),1),"")</f>
        <v/>
      </c>
      <c r="G11" s="86"/>
      <c r="I11" s="88"/>
    </row>
    <row r="12" spans="1:13" ht="15.75" x14ac:dyDescent="0.25">
      <c r="F12" s="91" t="str">
        <f ca="1">IFERROR(OFFSET('перечень услуг'!$A$2,MATCH(E12,'перечень услуг'!$A$3:$A$44,0),1),"")</f>
        <v/>
      </c>
      <c r="G12" s="86"/>
      <c r="I12" s="88"/>
    </row>
    <row r="13" spans="1:13" ht="15.75" x14ac:dyDescent="0.25">
      <c r="F13" s="91" t="str">
        <f ca="1">IFERROR(OFFSET('перечень услуг'!$A$2,MATCH(E13,'перечень услуг'!$A$3:$A$44,0),1),"")</f>
        <v/>
      </c>
      <c r="G13" s="86"/>
      <c r="I13" s="88"/>
    </row>
    <row r="14" spans="1:13" ht="15.75" x14ac:dyDescent="0.25">
      <c r="F14" s="91" t="str">
        <f ca="1">IFERROR(OFFSET('перечень услуг'!$A$2,MATCH(E14,'перечень услуг'!$A$3:$A$44,0),1),"")</f>
        <v/>
      </c>
      <c r="G14" s="86"/>
      <c r="I14" s="88"/>
    </row>
    <row r="15" spans="1:13" ht="15.75" x14ac:dyDescent="0.25">
      <c r="F15" s="91" t="str">
        <f ca="1">IFERROR(OFFSET('перечень услуг'!$A$2,MATCH(E15,'перечень услуг'!$A$3:$A$44,0),1),"")</f>
        <v/>
      </c>
      <c r="I15" s="88"/>
    </row>
    <row r="16" spans="1:13" ht="15.75" x14ac:dyDescent="0.25">
      <c r="F16" s="91" t="str">
        <f ca="1">IFERROR(OFFSET('перечень услуг'!$A$2,MATCH(E16,'перечень услуг'!$A$3:$A$44,0),1),"")</f>
        <v/>
      </c>
    </row>
    <row r="17" spans="6:6" ht="15.75" x14ac:dyDescent="0.25">
      <c r="F17" s="91" t="str">
        <f ca="1">IFERROR(OFFSET('перечень услуг'!$A$2,MATCH(E17,'перечень услуг'!$A$3:$A$44,0),1),"")</f>
        <v/>
      </c>
    </row>
    <row r="18" spans="6:6" ht="15.75" x14ac:dyDescent="0.25">
      <c r="F18" s="91" t="str">
        <f ca="1">IFERROR(OFFSET('перечень услуг'!$A$2,MATCH(E18,'перечень услуг'!$A$3:$A$44,0),1),"")</f>
        <v/>
      </c>
    </row>
    <row r="19" spans="6:6" ht="15.75" x14ac:dyDescent="0.25">
      <c r="F19" s="91" t="str">
        <f ca="1">IFERROR(OFFSET('перечень услуг'!$A$2,MATCH(E19,'перечень услуг'!$A$3:$A$44,0),1),"")</f>
        <v/>
      </c>
    </row>
    <row r="20" spans="6:6" ht="15.75" x14ac:dyDescent="0.25">
      <c r="F20" s="91" t="str">
        <f ca="1">IFERROR(OFFSET('перечень услуг'!$A$2,MATCH(E20,'перечень услуг'!$A$3:$A$44,0),1),"")</f>
        <v/>
      </c>
    </row>
    <row r="21" spans="6:6" ht="15.75" x14ac:dyDescent="0.25">
      <c r="F21" s="91" t="str">
        <f ca="1">IFERROR(OFFSET('перечень услуг'!$A$2,MATCH(E21,'перечень услуг'!$A$3:$A$44,0),1),"")</f>
        <v/>
      </c>
    </row>
    <row r="22" spans="6:6" ht="15.75" x14ac:dyDescent="0.25">
      <c r="F22" s="91" t="str">
        <f ca="1">IFERROR(OFFSET('перечень услуг'!$A$2,MATCH(E22,'перечень услуг'!$A$3:$A$44,0),1),"")</f>
        <v/>
      </c>
    </row>
    <row r="23" spans="6:6" ht="15.75" x14ac:dyDescent="0.25">
      <c r="F23" s="91" t="str">
        <f ca="1">IFERROR(OFFSET('перечень услуг'!$A$2,MATCH(E23,'перечень услуг'!$A$3:$A$44,0),1),"")</f>
        <v/>
      </c>
    </row>
    <row r="24" spans="6:6" ht="15.75" x14ac:dyDescent="0.25">
      <c r="F24" s="91" t="str">
        <f ca="1">IFERROR(OFFSET('перечень услуг'!$A$2,MATCH(E24,'перечень услуг'!$A$3:$A$44,0),1),"")</f>
        <v/>
      </c>
    </row>
    <row r="25" spans="6:6" ht="15.75" x14ac:dyDescent="0.25">
      <c r="F25" s="91" t="str">
        <f ca="1">IFERROR(OFFSET('перечень услуг'!$A$2,MATCH(E25,'перечень услуг'!$A$3:$A$44,0),1),"")</f>
        <v/>
      </c>
    </row>
    <row r="26" spans="6:6" ht="15.75" x14ac:dyDescent="0.25">
      <c r="F26" s="91" t="str">
        <f ca="1">IFERROR(OFFSET('перечень услуг'!$A$2,MATCH(E26,'перечень услуг'!$A$3:$A$44,0),1),"")</f>
        <v/>
      </c>
    </row>
    <row r="27" spans="6:6" ht="15.75" x14ac:dyDescent="0.25">
      <c r="F27" s="91" t="str">
        <f ca="1">IFERROR(OFFSET('перечень услуг'!$A$2,MATCH(E27,'перечень услуг'!$A$3:$A$44,0),1),"")</f>
        <v/>
      </c>
    </row>
    <row r="28" spans="6:6" ht="15.75" x14ac:dyDescent="0.25">
      <c r="F28" s="91" t="str">
        <f ca="1">IFERROR(OFFSET('перечень услуг'!$A$2,MATCH(E28,'перечень услуг'!$A$3:$A$44,0),1),"")</f>
        <v/>
      </c>
    </row>
    <row r="29" spans="6:6" ht="15.75" x14ac:dyDescent="0.25">
      <c r="F29" s="91" t="str">
        <f ca="1">IFERROR(OFFSET('перечень услуг'!$A$2,MATCH(E29,'перечень услуг'!$A$3:$A$44,0),1),"")</f>
        <v/>
      </c>
    </row>
    <row r="30" spans="6:6" ht="15.75" x14ac:dyDescent="0.25">
      <c r="F30" s="91" t="str">
        <f ca="1">IFERROR(OFFSET('перечень услуг'!$A$2,MATCH(E30,'перечень услуг'!$A$3:$A$44,0),1),"")</f>
        <v/>
      </c>
    </row>
    <row r="31" spans="6:6" ht="15.75" x14ac:dyDescent="0.25">
      <c r="F31" s="91" t="str">
        <f ca="1">IFERROR(OFFSET('перечень услуг'!$A$2,MATCH(E31,'перечень услуг'!$A$3:$A$44,0),1),"")</f>
        <v/>
      </c>
    </row>
    <row r="32" spans="6:6" ht="15.75" x14ac:dyDescent="0.25">
      <c r="F32" s="91" t="str">
        <f ca="1">IFERROR(OFFSET('перечень услуг'!$A$2,MATCH(E32,'перечень услуг'!$A$3:$A$44,0),1),"")</f>
        <v/>
      </c>
    </row>
    <row r="33" spans="6:6" ht="15.75" x14ac:dyDescent="0.25">
      <c r="F33" s="91" t="str">
        <f ca="1">IFERROR(OFFSET('перечень услуг'!$A$2,MATCH(E33,'перечень услуг'!$A$3:$A$44,0),1),"")</f>
        <v/>
      </c>
    </row>
    <row r="34" spans="6:6" ht="15.75" x14ac:dyDescent="0.25">
      <c r="F34" s="91" t="str">
        <f ca="1">IFERROR(OFFSET('перечень услуг'!$A$2,MATCH(E34,'перечень услуг'!$A$3:$A$44,0),1),"")</f>
        <v/>
      </c>
    </row>
  </sheetData>
  <sortState ref="A2:A9">
    <sortCondition ref="A2:A9"/>
  </sortState>
  <conditionalFormatting sqref="A3:A7">
    <cfRule type="duplicateValues" dxfId="3" priority="3"/>
    <cfRule type="duplicateValues" dxfId="2" priority="4"/>
  </conditionalFormatting>
  <conditionalFormatting sqref="A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E2:E23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abSelected="1" zoomScaleNormal="100" zoomScaleSheetLayoutView="150" workbookViewId="0">
      <selection activeCell="B10" sqref="B10"/>
    </sheetView>
  </sheetViews>
  <sheetFormatPr defaultRowHeight="15" x14ac:dyDescent="0.25"/>
  <cols>
    <col min="1" max="1" width="10.85546875" style="39" customWidth="1"/>
    <col min="2" max="2" width="40" style="39" customWidth="1"/>
    <col min="3" max="3" width="5.140625" style="39" customWidth="1"/>
    <col min="4" max="4" width="9.5703125" style="39" customWidth="1"/>
    <col min="5" max="5" width="14.85546875" style="39" customWidth="1"/>
    <col min="6" max="6" width="16.85546875" style="39" customWidth="1"/>
    <col min="7" max="7" width="7.85546875" customWidth="1"/>
    <col min="8" max="8" width="8.85546875" customWidth="1"/>
  </cols>
  <sheetData>
    <row r="1" spans="1:8" ht="18.75" customHeight="1" x14ac:dyDescent="0.25">
      <c r="A1" s="98" t="s">
        <v>51</v>
      </c>
      <c r="B1" s="98"/>
      <c r="C1" s="98"/>
      <c r="D1" s="98"/>
      <c r="E1" s="87">
        <f>VLOOKUP(B4,'реестр ОПМУ'!A:G,7,0)</f>
        <v>55</v>
      </c>
      <c r="F1" s="59"/>
      <c r="G1" s="40"/>
      <c r="H1" s="40"/>
    </row>
    <row r="2" spans="1:8" ht="14.25" customHeight="1" x14ac:dyDescent="0.25">
      <c r="A2" s="68" t="s">
        <v>56</v>
      </c>
      <c r="B2" s="68"/>
      <c r="C2" s="68"/>
      <c r="D2" s="68"/>
      <c r="E2" s="70" t="str">
        <f>VLOOKUP(B4,'реестр ОПМУ'!A:H,8,0)</f>
        <v>10 февраля</v>
      </c>
      <c r="F2" s="69">
        <f>'реестр ОПМУ'!I2</f>
        <v>2020</v>
      </c>
      <c r="G2" s="41"/>
      <c r="H2" s="41"/>
    </row>
    <row r="3" spans="1:8" ht="89.25" customHeight="1" x14ac:dyDescent="0.25">
      <c r="A3" s="96"/>
      <c r="B3" s="96"/>
      <c r="C3" s="96"/>
      <c r="D3" s="96"/>
      <c r="E3" s="96"/>
      <c r="F3" s="96"/>
      <c r="G3" s="42"/>
      <c r="H3" s="42"/>
    </row>
    <row r="4" spans="1:8" ht="13.5" customHeight="1" x14ac:dyDescent="0.25">
      <c r="A4" s="47" t="s">
        <v>52</v>
      </c>
      <c r="B4" s="48" t="s">
        <v>84</v>
      </c>
      <c r="C4" s="49"/>
      <c r="D4" s="50"/>
      <c r="E4" s="50"/>
      <c r="F4" s="50"/>
      <c r="G4" s="43"/>
      <c r="H4" s="43"/>
    </row>
    <row r="5" spans="1:8" ht="11.25" customHeight="1" x14ac:dyDescent="0.25">
      <c r="A5" s="96"/>
      <c r="B5" s="96"/>
      <c r="C5" s="96"/>
      <c r="D5" s="96"/>
      <c r="E5" s="96"/>
      <c r="F5" s="96"/>
    </row>
    <row r="6" spans="1:8" x14ac:dyDescent="0.25">
      <c r="A6" s="97" t="s">
        <v>53</v>
      </c>
      <c r="B6" s="97"/>
      <c r="C6" s="97"/>
      <c r="D6" s="97"/>
      <c r="E6" s="97"/>
      <c r="F6" s="97"/>
    </row>
    <row r="7" spans="1:8" ht="24" customHeight="1" x14ac:dyDescent="0.25">
      <c r="A7" s="96"/>
      <c r="B7" s="96"/>
      <c r="C7" s="96"/>
      <c r="D7" s="96"/>
      <c r="E7" s="96"/>
      <c r="F7" s="96"/>
    </row>
    <row r="8" spans="1:8" ht="8.25" customHeight="1" x14ac:dyDescent="0.25">
      <c r="A8" s="47"/>
      <c r="B8" s="47"/>
      <c r="C8" s="47"/>
      <c r="D8" s="47"/>
      <c r="E8" s="47"/>
      <c r="F8" s="47"/>
    </row>
    <row r="9" spans="1:8" ht="21.75" customHeight="1" x14ac:dyDescent="0.25">
      <c r="A9" s="44" t="s">
        <v>0</v>
      </c>
      <c r="B9" s="45" t="s">
        <v>44</v>
      </c>
      <c r="C9" s="45" t="s">
        <v>46</v>
      </c>
      <c r="D9" s="45" t="s">
        <v>1</v>
      </c>
      <c r="E9" s="46" t="s">
        <v>54</v>
      </c>
      <c r="F9" s="44" t="s">
        <v>55</v>
      </c>
    </row>
    <row r="10" spans="1:8" x14ac:dyDescent="0.25">
      <c r="A10" s="51">
        <v>1</v>
      </c>
      <c r="B10" s="83" t="str">
        <f>IF(AND(SEARCH(B$4,INDEX('реестр ОПМУ'!A:A,MATCH(B$4,'реестр ОПМУ'!A:A,)+ROW(A1)-1)&amp;B$4)=1,INDEX('реестр ОПМУ'!B:B,MATCH(B$4,'реестр ОПМУ'!A:A,)+ROW(A1)-1)&lt;&gt;""),INDEX('реестр ОПМУ'!E:E,MATCH(B$4,'реестр ОПМУ'!A:A,)+ROW(A1)-1),"")</f>
        <v>Заключение ВЛЭК</v>
      </c>
      <c r="C10" s="52"/>
      <c r="D10" s="53">
        <v>1</v>
      </c>
      <c r="E10" s="75">
        <f ca="1">IFERROR(OFFSET('перечень услуг'!$A$2,MATCH(B10,'перечень услуг'!$A$3:$A$44,0),1),"")</f>
        <v>4740</v>
      </c>
      <c r="F10" s="77">
        <f ca="1">D10*E10</f>
        <v>4740</v>
      </c>
    </row>
    <row r="11" spans="1:8" x14ac:dyDescent="0.25">
      <c r="A11" s="51">
        <v>2</v>
      </c>
      <c r="B11" s="83" t="str">
        <f>IF(AND(SEARCH(B$4,INDEX('реестр ОПМУ'!A:A,MATCH(B$4,'реестр ОПМУ'!A:A,)+ROW(A2)-1)&amp;B$4)=1,INDEX('реестр ОПМУ'!B:B,MATCH(B$4,'реестр ОПМУ'!A:A,)+ROW(A2)-1)&lt;&gt;""),INDEX('реестр ОПМУ'!E:E,MATCH(B$4,'реестр ОПМУ'!A:A,)+ROW(A2)-1),"")</f>
        <v>Аудиометрия</v>
      </c>
      <c r="C11" s="55"/>
      <c r="D11" s="53">
        <v>1</v>
      </c>
      <c r="E11" s="75">
        <f ca="1">IFERROR(OFFSET('перечень услуг'!$A$2,MATCH(B11,'перечень услуг'!$A$3:$A$44,0),1),"")</f>
        <v>565</v>
      </c>
      <c r="F11" s="77">
        <f t="shared" ref="F11:F17" ca="1" si="0">D11*E11</f>
        <v>565</v>
      </c>
    </row>
    <row r="12" spans="1:8" x14ac:dyDescent="0.25">
      <c r="A12" s="51">
        <v>3</v>
      </c>
      <c r="B12" s="83" t="str">
        <f>IF(AND(SEARCH(B$4,INDEX('реестр ОПМУ'!A:A,MATCH(B$4,'реестр ОПМУ'!A:A,)+ROW(A3)-1)&amp;B$4)=1,INDEX('реестр ОПМУ'!B:B,MATCH(B$4,'реестр ОПМУ'!A:A,)+ROW(A3)-1)&lt;&gt;""),INDEX('реестр ОПМУ'!E:E,MATCH(B$4,'реестр ОПМУ'!A:A,)+ROW(A3)-1),"")</f>
        <v>Аудиотест</v>
      </c>
      <c r="C12" s="55"/>
      <c r="D12" s="53">
        <v>1</v>
      </c>
      <c r="E12" s="75">
        <f ca="1">IFERROR(OFFSET('перечень услуг'!$A$2,MATCH(B12,'перечень услуг'!$A$3:$A$44,0),1),"")</f>
        <v>175</v>
      </c>
      <c r="F12" s="77">
        <f ca="1">D12*E12</f>
        <v>175</v>
      </c>
    </row>
    <row r="13" spans="1:8" x14ac:dyDescent="0.25">
      <c r="A13" s="51">
        <v>4</v>
      </c>
      <c r="B13" s="83" t="str">
        <f>IF(AND(SEARCH(B$4,INDEX('реестр ОПМУ'!A:A,MATCH(B$4,'реестр ОПМУ'!A:A,)+ROW(A4)-1)&amp;B$4)=1,INDEX('реестр ОПМУ'!B:B,MATCH(B$4,'реестр ОПМУ'!A:A,)+ROW(A4)-1)&lt;&gt;""),INDEX('реестр ОПМУ'!E:E,MATCH(B$4,'реестр ОПМУ'!A:A,)+ROW(A4)-1),"")</f>
        <v/>
      </c>
      <c r="C13" s="55"/>
      <c r="D13" s="53"/>
      <c r="E13" s="75" t="str">
        <f ca="1">IFERROR(OFFSET('перечень услуг'!$A$2,MATCH(B13,'перечень услуг'!$A$3:$A$44,0),1),"")</f>
        <v/>
      </c>
      <c r="F13" s="77" t="e">
        <f t="shared" ca="1" si="0"/>
        <v>#VALUE!</v>
      </c>
    </row>
    <row r="14" spans="1:8" x14ac:dyDescent="0.25">
      <c r="A14" s="51">
        <v>5</v>
      </c>
      <c r="B14" s="83" t="str">
        <f>IF(AND(SEARCH(B$4,INDEX('реестр ОПМУ'!A:A,MATCH(B$4,'реестр ОПМУ'!A:A,)+ROW(A5)-1)&amp;B$4)=1,INDEX('реестр ОПМУ'!B:B,MATCH(B$4,'реестр ОПМУ'!A:A,)+ROW(A5)-1)&lt;&gt;""),INDEX('реестр ОПМУ'!E:E,MATCH(B$4,'реестр ОПМУ'!A:A,)+ROW(A5)-1),"")</f>
        <v/>
      </c>
      <c r="C14" s="55"/>
      <c r="D14" s="53"/>
      <c r="E14" s="75" t="str">
        <f ca="1">IFERROR(OFFSET('перечень услуг'!$A$2,MATCH(B14,'перечень услуг'!$A$3:$A$44,0),1),"")</f>
        <v/>
      </c>
      <c r="F14" s="77" t="e">
        <f t="shared" ca="1" si="0"/>
        <v>#VALUE!</v>
      </c>
    </row>
    <row r="15" spans="1:8" x14ac:dyDescent="0.25">
      <c r="A15" s="51">
        <v>6</v>
      </c>
      <c r="B15" s="83" t="str">
        <f>IF(AND(SEARCH(B$4,INDEX('реестр ОПМУ'!A:A,MATCH(B$4,'реестр ОПМУ'!A:A,)+ROW(A6)-1)&amp;B$4)=1,INDEX('реестр ОПМУ'!B:B,MATCH(B$4,'реестр ОПМУ'!A:A,)+ROW(A6)-1)&lt;&gt;""),INDEX('реестр ОПМУ'!E:E,MATCH(B$4,'реестр ОПМУ'!A:A,)+ROW(A6)-1),"")</f>
        <v/>
      </c>
      <c r="C15" s="55"/>
      <c r="D15" s="53"/>
      <c r="E15" s="75" t="str">
        <f ca="1">IFERROR(OFFSET('перечень услуг'!$A$2,MATCH(B15,'перечень услуг'!$A$3:$A$44,0),1),"")</f>
        <v/>
      </c>
      <c r="F15" s="77" t="e">
        <f t="shared" ca="1" si="0"/>
        <v>#VALUE!</v>
      </c>
    </row>
    <row r="16" spans="1:8" x14ac:dyDescent="0.25">
      <c r="A16" s="51">
        <v>7</v>
      </c>
      <c r="B16" s="83" t="str">
        <f>IF(AND(SEARCH(B$4,INDEX('реестр ОПМУ'!A:A,MATCH(B$4,'реестр ОПМУ'!A:A,)+ROW(A7)-1)&amp;B$4)=1,INDEX('реестр ОПМУ'!B:B,MATCH(B$4,'реестр ОПМУ'!A:A,)+ROW(A7)-1)&lt;&gt;""),INDEX('реестр ОПМУ'!E:E,MATCH(B$4,'реестр ОПМУ'!A:A,)+ROW(A7)-1),"")</f>
        <v/>
      </c>
      <c r="C16" s="55"/>
      <c r="D16" s="53"/>
      <c r="E16" s="75" t="str">
        <f ca="1">IFERROR(OFFSET('перечень услуг'!$A$2,MATCH(B16,'перечень услуг'!$A$3:$A$44,0),1),"")</f>
        <v/>
      </c>
      <c r="F16" s="54" t="e">
        <f t="shared" ca="1" si="0"/>
        <v>#VALUE!</v>
      </c>
    </row>
    <row r="17" spans="1:6" x14ac:dyDescent="0.25">
      <c r="A17" s="51">
        <v>8</v>
      </c>
      <c r="B17" s="83" t="str">
        <f>IF(AND(SEARCH(B$4,INDEX('реестр ОПМУ'!A:A,MATCH(B$4,'реестр ОПМУ'!A:A,)+ROW(A8)-1)&amp;B$4)=1,INDEX('реестр ОПМУ'!B:B,MATCH(B$4,'реестр ОПМУ'!A:A,)+ROW(A8)-1)&lt;&gt;""),INDEX('реестр ОПМУ'!E:E,MATCH(B$4,'реестр ОПМУ'!A:A,)+ROW(A8)-1),"")</f>
        <v/>
      </c>
      <c r="C17" s="55"/>
      <c r="D17" s="53"/>
      <c r="E17" s="75" t="str">
        <f ca="1">IFERROR(OFFSET('перечень услуг'!$A$2,MATCH(B17,'перечень услуг'!$A$3:$A$44,0),1),"")</f>
        <v/>
      </c>
      <c r="F17" s="54" t="e">
        <f t="shared" ca="1" si="0"/>
        <v>#VALUE!</v>
      </c>
    </row>
    <row r="18" spans="1:6" ht="3.75" customHeight="1" x14ac:dyDescent="0.25">
      <c r="A18" s="47"/>
      <c r="B18" s="47"/>
      <c r="C18" s="47"/>
      <c r="D18" s="47"/>
      <c r="E18" s="47"/>
      <c r="F18" s="47"/>
    </row>
    <row r="19" spans="1:6" ht="123.75" customHeight="1" x14ac:dyDescent="0.25">
      <c r="A19" s="96"/>
      <c r="B19" s="96"/>
      <c r="C19" s="96"/>
      <c r="D19" s="96"/>
      <c r="E19" s="96"/>
      <c r="F19" s="96"/>
    </row>
    <row r="20" spans="1:6" ht="12.75" customHeight="1" x14ac:dyDescent="0.25">
      <c r="A20" s="97"/>
      <c r="B20" s="97"/>
      <c r="C20" s="97"/>
      <c r="D20" s="97"/>
      <c r="E20" s="97"/>
      <c r="F20" s="97"/>
    </row>
    <row r="21" spans="1:6" ht="12.75" customHeight="1" x14ac:dyDescent="0.25">
      <c r="A21" s="96"/>
      <c r="B21" s="96"/>
      <c r="C21" s="96"/>
      <c r="D21" s="96"/>
      <c r="E21" s="96"/>
      <c r="F21" s="96"/>
    </row>
    <row r="22" spans="1:6" ht="23.25" customHeight="1" x14ac:dyDescent="0.25">
      <c r="A22" s="96"/>
      <c r="B22" s="96"/>
      <c r="C22" s="96"/>
      <c r="D22" s="96"/>
      <c r="E22" s="96"/>
      <c r="F22" s="96"/>
    </row>
    <row r="23" spans="1:6" ht="14.25" customHeight="1" x14ac:dyDescent="0.25">
      <c r="A23" s="96"/>
      <c r="B23" s="96"/>
      <c r="C23" s="96"/>
      <c r="D23" s="96"/>
      <c r="E23" s="96"/>
      <c r="F23" s="96"/>
    </row>
    <row r="24" spans="1:6" ht="12.75" customHeight="1" x14ac:dyDescent="0.25">
      <c r="A24" s="96"/>
      <c r="B24" s="96"/>
      <c r="C24" s="96"/>
      <c r="D24" s="96"/>
      <c r="E24" s="96"/>
      <c r="F24" s="96"/>
    </row>
    <row r="25" spans="1:6" ht="21" customHeight="1" x14ac:dyDescent="0.25">
      <c r="A25" s="96"/>
      <c r="B25" s="96"/>
      <c r="C25" s="96"/>
      <c r="D25" s="96"/>
      <c r="E25" s="96"/>
      <c r="F25" s="96"/>
    </row>
    <row r="26" spans="1:6" ht="12" customHeight="1" x14ac:dyDescent="0.25">
      <c r="A26" s="99"/>
      <c r="B26" s="99"/>
      <c r="C26" s="99"/>
      <c r="D26" s="99"/>
      <c r="E26" s="99"/>
      <c r="F26" s="99"/>
    </row>
    <row r="27" spans="1:6" ht="13.5" customHeight="1" x14ac:dyDescent="0.25">
      <c r="A27" s="101"/>
      <c r="B27" s="101"/>
      <c r="C27" s="101"/>
      <c r="D27" s="101"/>
      <c r="E27" s="101"/>
      <c r="F27" s="101"/>
    </row>
    <row r="28" spans="1:6" ht="13.5" customHeight="1" x14ac:dyDescent="0.25">
      <c r="A28" s="100"/>
      <c r="B28" s="100"/>
      <c r="C28" s="100"/>
      <c r="D28" s="100"/>
      <c r="E28" s="100"/>
      <c r="F28" s="100"/>
    </row>
    <row r="29" spans="1:6" ht="17.25" customHeight="1" x14ac:dyDescent="0.25">
      <c r="A29" s="96"/>
      <c r="B29" s="96"/>
      <c r="C29" s="96"/>
      <c r="D29" s="96"/>
      <c r="E29" s="96"/>
      <c r="F29" s="96"/>
    </row>
    <row r="30" spans="1:6" ht="13.5" customHeight="1" x14ac:dyDescent="0.25">
      <c r="A30" s="96"/>
      <c r="B30" s="96"/>
      <c r="C30" s="96"/>
      <c r="D30" s="96"/>
      <c r="E30" s="96"/>
      <c r="F30" s="96"/>
    </row>
    <row r="31" spans="1:6" ht="30.75" customHeight="1" x14ac:dyDescent="0.25">
      <c r="A31" s="96"/>
      <c r="B31" s="96"/>
      <c r="C31" s="96"/>
      <c r="D31" s="96"/>
      <c r="E31" s="96"/>
      <c r="F31" s="96"/>
    </row>
    <row r="32" spans="1:6" ht="23.25" customHeight="1" x14ac:dyDescent="0.25">
      <c r="A32" s="96"/>
      <c r="B32" s="96"/>
      <c r="C32" s="96"/>
      <c r="D32" s="96"/>
      <c r="E32" s="96"/>
      <c r="F32" s="96"/>
    </row>
    <row r="33" spans="1:6" ht="21" customHeight="1" x14ac:dyDescent="0.25">
      <c r="A33" s="96"/>
      <c r="B33" s="96"/>
      <c r="C33" s="96"/>
      <c r="D33" s="96"/>
      <c r="E33" s="96"/>
      <c r="F33" s="96"/>
    </row>
    <row r="34" spans="1:6" x14ac:dyDescent="0.25">
      <c r="A34" s="101"/>
      <c r="B34" s="101"/>
      <c r="C34" s="101"/>
      <c r="D34" s="101"/>
      <c r="E34" s="101"/>
      <c r="F34" s="101"/>
    </row>
    <row r="35" spans="1:6" ht="15" customHeight="1" x14ac:dyDescent="0.25">
      <c r="A35" s="96"/>
      <c r="B35" s="96"/>
      <c r="C35" s="96"/>
      <c r="D35" s="96"/>
      <c r="E35" s="96"/>
      <c r="F35" s="96"/>
    </row>
    <row r="36" spans="1:6" x14ac:dyDescent="0.25">
      <c r="A36" s="101"/>
      <c r="B36" s="101"/>
      <c r="C36" s="101"/>
      <c r="D36" s="101"/>
      <c r="E36" s="101"/>
      <c r="F36" s="101"/>
    </row>
    <row r="37" spans="1:6" ht="12" customHeight="1" x14ac:dyDescent="0.25">
      <c r="A37" s="96"/>
      <c r="B37" s="96"/>
      <c r="C37" s="96"/>
      <c r="D37" s="96"/>
      <c r="E37" s="96"/>
      <c r="F37" s="96"/>
    </row>
    <row r="38" spans="1:6" ht="34.5" customHeight="1" x14ac:dyDescent="0.25">
      <c r="A38" s="96"/>
      <c r="B38" s="96"/>
      <c r="C38" s="96"/>
      <c r="D38" s="96"/>
      <c r="E38" s="96"/>
      <c r="F38" s="96"/>
    </row>
    <row r="39" spans="1:6" ht="15" customHeight="1" x14ac:dyDescent="0.25">
      <c r="A39" s="47"/>
      <c r="B39" s="47"/>
      <c r="C39" s="56"/>
      <c r="D39" s="56"/>
      <c r="E39" s="56"/>
      <c r="F39" s="47"/>
    </row>
    <row r="40" spans="1:6" ht="12" customHeight="1" x14ac:dyDescent="0.25">
      <c r="A40" s="103"/>
      <c r="B40" s="103"/>
      <c r="C40" s="103"/>
      <c r="D40" s="103"/>
      <c r="E40" s="103"/>
      <c r="F40" s="103"/>
    </row>
    <row r="41" spans="1:6" x14ac:dyDescent="0.25">
      <c r="A41" s="97"/>
      <c r="B41" s="97"/>
      <c r="C41" s="97"/>
      <c r="D41" s="97"/>
      <c r="E41" s="97"/>
      <c r="F41" s="97"/>
    </row>
    <row r="42" spans="1:6" ht="21.75" customHeight="1" x14ac:dyDescent="0.25">
      <c r="A42" s="104"/>
      <c r="B42" s="104"/>
      <c r="C42" s="104"/>
      <c r="D42" s="104"/>
      <c r="E42" s="104"/>
      <c r="F42" s="104"/>
    </row>
    <row r="43" spans="1:6" x14ac:dyDescent="0.25">
      <c r="A43" s="57"/>
      <c r="B43" s="58"/>
      <c r="C43" s="47"/>
      <c r="D43" s="47"/>
      <c r="E43" s="47"/>
      <c r="F43" s="47"/>
    </row>
    <row r="44" spans="1:6" ht="14.25" customHeight="1" x14ac:dyDescent="0.25">
      <c r="A44" s="102"/>
      <c r="B44" s="102"/>
      <c r="C44" s="102"/>
      <c r="D44" s="102"/>
      <c r="E44" s="102"/>
      <c r="F44" s="102"/>
    </row>
    <row r="45" spans="1:6" ht="14.25" customHeight="1" x14ac:dyDescent="0.25">
      <c r="A45" s="105"/>
      <c r="B45" s="105"/>
      <c r="C45" s="105"/>
      <c r="D45" s="105"/>
      <c r="E45" s="105"/>
      <c r="F45" s="105"/>
    </row>
    <row r="46" spans="1:6" ht="21.75" customHeight="1" x14ac:dyDescent="0.25">
      <c r="A46" s="106"/>
      <c r="B46" s="106"/>
      <c r="C46" s="106"/>
      <c r="D46" s="106"/>
      <c r="E46" s="106"/>
      <c r="F46" s="106"/>
    </row>
    <row r="47" spans="1:6" ht="35.25" customHeight="1" x14ac:dyDescent="0.25">
      <c r="A47" s="104"/>
      <c r="B47" s="104"/>
      <c r="C47" s="104"/>
      <c r="D47" s="104"/>
      <c r="E47" s="104"/>
      <c r="F47" s="104"/>
    </row>
    <row r="48" spans="1:6" ht="13.5" customHeight="1" x14ac:dyDescent="0.25">
      <c r="A48" s="104"/>
      <c r="B48" s="104"/>
      <c r="C48" s="104"/>
      <c r="D48" s="104"/>
      <c r="E48" s="104"/>
      <c r="F48" s="104"/>
    </row>
    <row r="49" spans="1:6" ht="46.5" customHeight="1" x14ac:dyDescent="0.25">
      <c r="A49" s="104"/>
      <c r="B49" s="104"/>
      <c r="C49" s="104"/>
      <c r="D49" s="104"/>
      <c r="E49" s="104"/>
      <c r="F49" s="104"/>
    </row>
    <row r="50" spans="1:6" x14ac:dyDescent="0.25">
      <c r="A50" s="97"/>
      <c r="B50" s="97"/>
      <c r="C50" s="97"/>
      <c r="D50" s="97"/>
      <c r="E50" s="97"/>
      <c r="F50" s="97"/>
    </row>
    <row r="51" spans="1:6" ht="12.75" customHeight="1" x14ac:dyDescent="0.25">
      <c r="A51" s="102"/>
      <c r="B51" s="102"/>
      <c r="C51" s="102"/>
      <c r="D51" s="102"/>
      <c r="E51" s="102"/>
      <c r="F51" s="102"/>
    </row>
    <row r="52" spans="1:6" x14ac:dyDescent="0.25">
      <c r="A52" s="102"/>
      <c r="B52" s="102"/>
      <c r="C52" s="102"/>
      <c r="D52" s="102"/>
      <c r="E52" s="102"/>
      <c r="F52" s="102"/>
    </row>
    <row r="53" spans="1:6" ht="12.75" customHeight="1" x14ac:dyDescent="0.25">
      <c r="A53" s="102"/>
      <c r="B53" s="102"/>
      <c r="C53" s="102"/>
      <c r="D53" s="102"/>
      <c r="E53" s="102"/>
      <c r="F53" s="102"/>
    </row>
    <row r="54" spans="1:6" ht="12.75" customHeight="1" x14ac:dyDescent="0.25">
      <c r="A54" s="102"/>
      <c r="B54" s="102"/>
      <c r="C54" s="102"/>
      <c r="D54" s="102"/>
      <c r="E54" s="102"/>
      <c r="F54" s="102"/>
    </row>
    <row r="55" spans="1:6" ht="40.5" customHeight="1" x14ac:dyDescent="0.25">
      <c r="A55" s="96"/>
      <c r="B55" s="96"/>
      <c r="C55" s="96"/>
      <c r="D55" s="96"/>
      <c r="E55" s="96"/>
      <c r="F55" s="96"/>
    </row>
    <row r="56" spans="1:6" ht="21" customHeight="1" x14ac:dyDescent="0.25">
      <c r="A56" s="96"/>
      <c r="B56" s="96"/>
      <c r="C56" s="96"/>
      <c r="D56" s="96"/>
      <c r="E56" s="96"/>
      <c r="F56" s="96"/>
    </row>
    <row r="57" spans="1:6" x14ac:dyDescent="0.25">
      <c r="A57" s="97"/>
      <c r="B57" s="97"/>
      <c r="C57" s="97"/>
      <c r="D57" s="97"/>
      <c r="E57" s="97"/>
      <c r="F57" s="97"/>
    </row>
    <row r="58" spans="1:6" ht="12" customHeight="1" x14ac:dyDescent="0.25">
      <c r="A58" s="96"/>
      <c r="B58" s="96"/>
      <c r="C58" s="96"/>
      <c r="D58" s="96"/>
      <c r="E58" s="96"/>
      <c r="F58" s="96"/>
    </row>
    <row r="59" spans="1:6" ht="21.75" customHeight="1" x14ac:dyDescent="0.25">
      <c r="A59" s="96"/>
      <c r="B59" s="96"/>
      <c r="C59" s="96"/>
      <c r="D59" s="96"/>
      <c r="E59" s="96"/>
      <c r="F59" s="96"/>
    </row>
    <row r="60" spans="1:6" x14ac:dyDescent="0.25">
      <c r="A60" s="97"/>
      <c r="B60" s="97"/>
      <c r="C60" s="97"/>
      <c r="D60" s="97"/>
      <c r="E60" s="97"/>
      <c r="F60" s="97"/>
    </row>
    <row r="61" spans="1:6" ht="33" customHeight="1" x14ac:dyDescent="0.25">
      <c r="A61" s="96"/>
      <c r="B61" s="96"/>
      <c r="C61" s="96"/>
      <c r="D61" s="96"/>
      <c r="E61" s="96"/>
      <c r="F61" s="96"/>
    </row>
    <row r="62" spans="1:6" ht="22.5" customHeight="1" x14ac:dyDescent="0.25">
      <c r="A62" s="96"/>
      <c r="B62" s="96"/>
      <c r="C62" s="96"/>
      <c r="D62" s="96"/>
      <c r="E62" s="96"/>
      <c r="F62" s="96"/>
    </row>
    <row r="63" spans="1:6" ht="22.5" customHeight="1" x14ac:dyDescent="0.25">
      <c r="A63" s="96"/>
      <c r="B63" s="96"/>
      <c r="C63" s="96"/>
      <c r="D63" s="96"/>
      <c r="E63" s="96"/>
      <c r="F63" s="96"/>
    </row>
    <row r="64" spans="1:6" ht="12.75" customHeight="1" x14ac:dyDescent="0.25">
      <c r="A64" s="102"/>
      <c r="B64" s="102"/>
      <c r="C64" s="102"/>
      <c r="D64" s="102"/>
      <c r="E64" s="102"/>
      <c r="F64" s="102"/>
    </row>
    <row r="65" spans="1:7" ht="11.25" customHeight="1" x14ac:dyDescent="0.25">
      <c r="A65" s="102"/>
      <c r="B65" s="102"/>
      <c r="C65" s="102"/>
      <c r="D65" s="102"/>
      <c r="E65" s="102"/>
      <c r="F65" s="102"/>
    </row>
    <row r="66" spans="1:7" x14ac:dyDescent="0.25">
      <c r="A66" s="97"/>
      <c r="B66" s="97"/>
      <c r="C66" s="97"/>
      <c r="D66" s="97"/>
      <c r="E66" s="97"/>
      <c r="F66" s="97"/>
    </row>
    <row r="67" spans="1:7" x14ac:dyDescent="0.25">
      <c r="A67" s="59"/>
      <c r="B67" s="47"/>
      <c r="D67" s="61"/>
      <c r="E67" s="61"/>
      <c r="F67" s="61"/>
      <c r="G67" s="61"/>
    </row>
    <row r="68" spans="1:7" x14ac:dyDescent="0.25">
      <c r="A68" s="60"/>
      <c r="B68" s="47"/>
      <c r="D68" s="47"/>
      <c r="E68" s="47"/>
      <c r="F68" s="47"/>
      <c r="G68" s="47"/>
    </row>
    <row r="69" spans="1:7" ht="15.75" customHeight="1" x14ac:dyDescent="0.25">
      <c r="A69" s="60"/>
      <c r="B69" s="47"/>
      <c r="D69" s="108"/>
      <c r="E69" s="108"/>
      <c r="F69" s="108"/>
      <c r="G69" s="47"/>
    </row>
    <row r="70" spans="1:7" x14ac:dyDescent="0.25">
      <c r="A70" s="60"/>
      <c r="B70" s="47"/>
      <c r="D70" s="108"/>
      <c r="E70" s="108"/>
      <c r="F70" s="108"/>
      <c r="G70" s="47"/>
    </row>
    <row r="71" spans="1:7" ht="12.75" customHeight="1" x14ac:dyDescent="0.25">
      <c r="A71" s="60"/>
      <c r="B71" s="47"/>
      <c r="D71" s="108"/>
      <c r="E71" s="108"/>
      <c r="F71" s="108"/>
      <c r="G71" s="62"/>
    </row>
    <row r="72" spans="1:7" x14ac:dyDescent="0.25">
      <c r="A72" s="60"/>
      <c r="B72" s="47"/>
      <c r="D72" s="108"/>
      <c r="E72" s="108"/>
      <c r="F72" s="108"/>
      <c r="G72" s="47"/>
    </row>
    <row r="73" spans="1:7" x14ac:dyDescent="0.25">
      <c r="A73" s="60"/>
      <c r="B73" s="47"/>
      <c r="D73" s="102"/>
      <c r="E73" s="102"/>
      <c r="F73" s="102"/>
      <c r="G73" s="47"/>
    </row>
    <row r="74" spans="1:7" x14ac:dyDescent="0.25">
      <c r="A74" s="60"/>
      <c r="B74" s="47"/>
      <c r="D74" s="47"/>
      <c r="E74" s="47"/>
      <c r="F74" s="47"/>
      <c r="G74" s="47"/>
    </row>
    <row r="75" spans="1:7" ht="14.25" customHeight="1" x14ac:dyDescent="0.25">
      <c r="A75" s="60"/>
      <c r="B75" s="47"/>
      <c r="D75" s="47"/>
      <c r="E75" s="47"/>
      <c r="F75" s="47"/>
      <c r="G75" s="47"/>
    </row>
    <row r="76" spans="1:7" ht="14.25" customHeight="1" x14ac:dyDescent="0.25">
      <c r="A76" s="60"/>
      <c r="B76" s="47"/>
      <c r="D76" s="107"/>
      <c r="E76" s="107"/>
      <c r="F76" s="107"/>
      <c r="G76" s="47"/>
    </row>
    <row r="77" spans="1:7" ht="13.5" customHeight="1" x14ac:dyDescent="0.25">
      <c r="A77" s="47"/>
      <c r="B77" s="47"/>
      <c r="D77" s="47"/>
      <c r="E77" s="47"/>
      <c r="F77" s="47"/>
      <c r="G77" s="47"/>
    </row>
    <row r="78" spans="1:7" ht="10.5" customHeight="1" x14ac:dyDescent="0.25">
      <c r="A78" s="47"/>
      <c r="B78" s="47"/>
      <c r="D78" s="47"/>
      <c r="E78" s="47"/>
      <c r="F78" s="47"/>
      <c r="G78" s="47"/>
    </row>
    <row r="79" spans="1:7" x14ac:dyDescent="0.25">
      <c r="A79" s="47"/>
      <c r="B79" s="47"/>
      <c r="D79" s="63"/>
      <c r="E79" s="63"/>
      <c r="F79" s="63"/>
      <c r="G79" s="63"/>
    </row>
    <row r="80" spans="1:7" ht="12.75" customHeight="1" x14ac:dyDescent="0.25">
      <c r="A80" s="47"/>
      <c r="B80" s="47"/>
      <c r="D80" s="47"/>
      <c r="E80" s="47"/>
      <c r="F80" s="47"/>
      <c r="G80" s="47"/>
    </row>
    <row r="81" spans="1:7" ht="12.75" customHeight="1" x14ac:dyDescent="0.25">
      <c r="A81" s="47"/>
      <c r="B81" s="47"/>
      <c r="D81" s="47"/>
      <c r="E81" s="47"/>
      <c r="F81" s="47"/>
      <c r="G81" s="47"/>
    </row>
    <row r="82" spans="1:7" x14ac:dyDescent="0.25">
      <c r="A82" s="47"/>
      <c r="B82" s="47"/>
      <c r="D82" s="64"/>
      <c r="E82" s="64"/>
      <c r="F82" s="65"/>
      <c r="G82" s="47"/>
    </row>
    <row r="83" spans="1:7" ht="9" customHeight="1" x14ac:dyDescent="0.25"/>
    <row r="84" spans="1:7" ht="33" customHeight="1" x14ac:dyDescent="0.25">
      <c r="B84" s="67"/>
    </row>
    <row r="85" spans="1:7" ht="11.25" customHeight="1" x14ac:dyDescent="0.25">
      <c r="B85" s="66"/>
    </row>
  </sheetData>
  <mergeCells count="55">
    <mergeCell ref="D76:F76"/>
    <mergeCell ref="D69:F70"/>
    <mergeCell ref="D71:F72"/>
    <mergeCell ref="D73:F73"/>
    <mergeCell ref="A65:F65"/>
    <mergeCell ref="A66:F66"/>
    <mergeCell ref="A64:F64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52:F52"/>
    <mergeCell ref="A40:F40"/>
    <mergeCell ref="A41:F41"/>
    <mergeCell ref="A42:F42"/>
    <mergeCell ref="A44:F44"/>
    <mergeCell ref="A45:F45"/>
    <mergeCell ref="A46:F46"/>
    <mergeCell ref="A47:F47"/>
    <mergeCell ref="A49:F49"/>
    <mergeCell ref="A50:F50"/>
    <mergeCell ref="A51:F51"/>
    <mergeCell ref="A48:F48"/>
    <mergeCell ref="A35:F35"/>
    <mergeCell ref="A36:F36"/>
    <mergeCell ref="A37:F37"/>
    <mergeCell ref="A38:F38"/>
    <mergeCell ref="A27:F27"/>
    <mergeCell ref="A32:F32"/>
    <mergeCell ref="A33:F33"/>
    <mergeCell ref="A34:F34"/>
    <mergeCell ref="A26:F26"/>
    <mergeCell ref="A28:F28"/>
    <mergeCell ref="A29:F29"/>
    <mergeCell ref="A30:F30"/>
    <mergeCell ref="A31:F31"/>
    <mergeCell ref="A19:F19"/>
    <mergeCell ref="A21:F21"/>
    <mergeCell ref="A22:F22"/>
    <mergeCell ref="A24:F24"/>
    <mergeCell ref="A25:F25"/>
    <mergeCell ref="A20:F20"/>
    <mergeCell ref="A23:F23"/>
    <mergeCell ref="A7:F7"/>
    <mergeCell ref="A6:F6"/>
    <mergeCell ref="A3:F3"/>
    <mergeCell ref="A5:F5"/>
    <mergeCell ref="A1:D1"/>
  </mergeCell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  <x14:dataValidation type="list" allowBlank="1" showInputMessage="1" showErrorMessage="1">
          <x14:formula1>
            <xm:f>'реестр ОПМУ'!$A$2:$A$588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22" sqref="B22:C22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57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09"/>
      <c r="D3" s="109"/>
      <c r="E3" s="109"/>
      <c r="F3" s="109"/>
      <c r="G3" s="109"/>
    </row>
    <row r="5" spans="1:7" ht="19.5" customHeight="1" x14ac:dyDescent="0.25">
      <c r="B5" s="19" t="s">
        <v>6</v>
      </c>
      <c r="C5" s="116"/>
      <c r="D5" s="116"/>
      <c r="E5" s="116"/>
      <c r="F5" s="116"/>
      <c r="G5" s="116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09" t="str">
        <f>IF(COUNTBLANK(договор!E2)=1,("Договор № ________ от ______________2020г."),("Договор № "&amp;договор!E1&amp;" от "&amp;TEXT(договор!E2,"ММ")&amp;" "&amp;договор!F2))</f>
        <v>Договор № 55 от 10 февраля 2020</v>
      </c>
      <c r="D7" s="109"/>
      <c r="E7" s="109"/>
      <c r="F7" s="109"/>
      <c r="G7" s="109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6" t="s">
        <v>0</v>
      </c>
      <c r="C9" s="37" t="s">
        <v>44</v>
      </c>
      <c r="D9" s="38" t="s">
        <v>46</v>
      </c>
      <c r="E9" s="37" t="s">
        <v>1</v>
      </c>
      <c r="F9" s="37" t="s">
        <v>2</v>
      </c>
      <c r="G9" s="36" t="s">
        <v>3</v>
      </c>
    </row>
    <row r="10" spans="1:7" x14ac:dyDescent="0.25">
      <c r="B10" s="4">
        <v>1</v>
      </c>
      <c r="C10" s="5" t="str">
        <f>договор!B10</f>
        <v>Заключение ВЛЭК</v>
      </c>
      <c r="D10" s="6"/>
      <c r="E10" s="7">
        <f>договор!D10</f>
        <v>1</v>
      </c>
      <c r="F10" s="8">
        <f ca="1">договор!F10</f>
        <v>4740</v>
      </c>
      <c r="G10" s="9">
        <f ca="1">договор!F10</f>
        <v>4740</v>
      </c>
    </row>
    <row r="11" spans="1:7" x14ac:dyDescent="0.25">
      <c r="B11" s="4">
        <v>2</v>
      </c>
      <c r="C11" s="5" t="str">
        <f>договор!B11</f>
        <v>Аудиометрия</v>
      </c>
      <c r="D11" s="10"/>
      <c r="E11" s="7">
        <f>договор!D11</f>
        <v>1</v>
      </c>
      <c r="F11" s="8">
        <f ca="1">договор!E11</f>
        <v>565</v>
      </c>
      <c r="G11" s="9">
        <f ca="1">договор!F11</f>
        <v>565</v>
      </c>
    </row>
    <row r="12" spans="1:7" x14ac:dyDescent="0.25">
      <c r="B12" s="4">
        <v>3</v>
      </c>
      <c r="C12" s="5" t="str">
        <f>договор!B12</f>
        <v>Аудиотест</v>
      </c>
      <c r="D12" s="10"/>
      <c r="E12" s="7">
        <f>договор!D12</f>
        <v>1</v>
      </c>
      <c r="F12" s="8">
        <f ca="1">договор!E12</f>
        <v>175</v>
      </c>
      <c r="G12" s="9">
        <f ca="1">договор!F12</f>
        <v>175</v>
      </c>
    </row>
    <row r="13" spans="1:7" ht="25.5" x14ac:dyDescent="0.25">
      <c r="B13" s="4">
        <v>4</v>
      </c>
      <c r="C13" s="5" t="str">
        <f>договор!B13</f>
        <v/>
      </c>
      <c r="D13" s="10"/>
      <c r="E13" s="7">
        <f>договор!D13</f>
        <v>0</v>
      </c>
      <c r="F13" s="8" t="str">
        <f ca="1">договор!E13</f>
        <v/>
      </c>
      <c r="G13" s="9" t="e">
        <f ca="1">договор!F13</f>
        <v>#VALUE!</v>
      </c>
    </row>
    <row r="14" spans="1:7" x14ac:dyDescent="0.25">
      <c r="B14" s="4">
        <v>5</v>
      </c>
      <c r="C14" s="5" t="str">
        <f>договор!B14</f>
        <v/>
      </c>
      <c r="D14" s="10"/>
      <c r="E14" s="7">
        <f>договор!D14</f>
        <v>0</v>
      </c>
      <c r="F14" s="8" t="str">
        <f ca="1">договор!E14</f>
        <v/>
      </c>
      <c r="G14" s="9" t="e">
        <f ca="1">договор!F14</f>
        <v>#VALUE!</v>
      </c>
    </row>
    <row r="15" spans="1:7" ht="25.5" x14ac:dyDescent="0.25">
      <c r="B15" s="4">
        <v>6</v>
      </c>
      <c r="C15" s="5" t="str">
        <f>договор!B15</f>
        <v/>
      </c>
      <c r="D15" s="10"/>
      <c r="E15" s="7">
        <f>договор!D15</f>
        <v>0</v>
      </c>
      <c r="F15" s="8" t="str">
        <f ca="1">договор!E15</f>
        <v/>
      </c>
      <c r="G15" s="9" t="e">
        <f ca="1">договор!F15</f>
        <v>#VALUE!</v>
      </c>
    </row>
    <row r="16" spans="1:7" ht="25.5" x14ac:dyDescent="0.25">
      <c r="B16" s="4">
        <v>7</v>
      </c>
      <c r="C16" s="5" t="str">
        <f>договор!B16</f>
        <v/>
      </c>
      <c r="D16" s="10"/>
      <c r="E16" s="7">
        <f>договор!D16</f>
        <v>0</v>
      </c>
      <c r="F16" s="8" t="str">
        <f ca="1">договор!E16</f>
        <v/>
      </c>
      <c r="G16" s="9" t="e">
        <f ca="1">договор!F16</f>
        <v>#VALUE!</v>
      </c>
    </row>
    <row r="17" spans="1:8" x14ac:dyDescent="0.25">
      <c r="B17" s="4">
        <v>8</v>
      </c>
      <c r="C17" s="5" t="str">
        <f>договор!B17</f>
        <v/>
      </c>
      <c r="D17" s="10"/>
      <c r="E17" s="7">
        <f>договор!D17</f>
        <v>0</v>
      </c>
      <c r="F17" s="8" t="str">
        <f ca="1">договор!E17</f>
        <v/>
      </c>
      <c r="G17" s="9" t="e">
        <f ca="1">договор!F17</f>
        <v>#VALUE!</v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 t="e">
        <f ca="1">SUM(G10:G17)</f>
        <v>#VALUE!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17"/>
      <c r="C22" s="117"/>
      <c r="D22" s="76"/>
      <c r="E22" s="76"/>
      <c r="F22" s="76"/>
      <c r="G22" s="76"/>
    </row>
    <row r="23" spans="1:8" ht="15" customHeight="1" x14ac:dyDescent="0.25">
      <c r="B23" s="114"/>
      <c r="C23" s="115"/>
      <c r="D23" s="115"/>
      <c r="E23" s="115"/>
      <c r="F23" s="115"/>
      <c r="G23" s="115"/>
    </row>
    <row r="24" spans="1:8" ht="6" customHeight="1" x14ac:dyDescent="0.25">
      <c r="B24" s="21"/>
      <c r="C24" s="21"/>
      <c r="D24" s="21"/>
      <c r="E24" s="21"/>
      <c r="F24" s="21"/>
      <c r="G24" s="21"/>
    </row>
    <row r="25" spans="1:8" customFormat="1" ht="30.75" customHeight="1" x14ac:dyDescent="0.25">
      <c r="A25" s="22"/>
      <c r="B25" s="115"/>
      <c r="C25" s="115"/>
      <c r="D25" s="115"/>
      <c r="E25" s="115"/>
      <c r="F25" s="115"/>
      <c r="G25" s="115"/>
    </row>
    <row r="26" spans="1:8" customFormat="1" ht="8.25" customHeight="1" thickBot="1" x14ac:dyDescent="0.3">
      <c r="A26" s="22"/>
      <c r="B26" s="23"/>
      <c r="C26" s="23"/>
      <c r="D26" s="23"/>
      <c r="E26" s="23"/>
      <c r="F26" s="23"/>
      <c r="G26" s="23"/>
    </row>
    <row r="27" spans="1:8" ht="9" customHeight="1" x14ac:dyDescent="0.25">
      <c r="B27" s="17"/>
      <c r="C27" s="17"/>
      <c r="D27" s="17"/>
      <c r="E27" s="17"/>
      <c r="F27" s="17"/>
      <c r="G27" s="17"/>
    </row>
    <row r="28" spans="1:8" x14ac:dyDescent="0.25">
      <c r="B28" s="33"/>
      <c r="C28" s="33"/>
      <c r="D28" s="33"/>
      <c r="E28" s="112"/>
      <c r="F28" s="112"/>
      <c r="G28" s="112"/>
    </row>
    <row r="29" spans="1:8" ht="22.5" customHeight="1" x14ac:dyDescent="0.25">
      <c r="B29" s="110"/>
      <c r="C29" s="110"/>
      <c r="D29" s="32"/>
      <c r="E29" s="113"/>
      <c r="F29" s="113"/>
      <c r="G29" s="113"/>
    </row>
    <row r="30" spans="1:8" ht="22.5" customHeight="1" x14ac:dyDescent="0.25">
      <c r="B30" s="34"/>
      <c r="C30" s="34"/>
      <c r="D30" s="32"/>
    </row>
    <row r="31" spans="1:8" ht="15" customHeight="1" x14ac:dyDescent="0.25">
      <c r="B31" s="18"/>
      <c r="C31" s="35"/>
      <c r="D31" s="32"/>
      <c r="E31" s="24"/>
      <c r="F31" s="24"/>
      <c r="G31" s="24"/>
    </row>
    <row r="32" spans="1:8" ht="13.5" customHeight="1" x14ac:dyDescent="0.25">
      <c r="B32" s="111"/>
      <c r="C32" s="111"/>
    </row>
    <row r="36" spans="2:2" hidden="1" x14ac:dyDescent="0.25">
      <c r="B36" s="1" t="e">
        <f>LEFT(договор!B43,SEARCH(")",договор!B43)-1)</f>
        <v>#VALUE!</v>
      </c>
    </row>
  </sheetData>
  <sheetProtection selectLockedCells="1" selectUnlockedCells="1"/>
  <mergeCells count="10">
    <mergeCell ref="C3:G3"/>
    <mergeCell ref="C7:G7"/>
    <mergeCell ref="B29:C29"/>
    <mergeCell ref="B32:C32"/>
    <mergeCell ref="E28:G28"/>
    <mergeCell ref="E29:G29"/>
    <mergeCell ref="B23:G23"/>
    <mergeCell ref="B25:G25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5"/>
  <sheetViews>
    <sheetView workbookViewId="0">
      <selection activeCell="F25" sqref="F25"/>
    </sheetView>
  </sheetViews>
  <sheetFormatPr defaultRowHeight="15" x14ac:dyDescent="0.25"/>
  <cols>
    <col min="1" max="1" width="50.42578125" customWidth="1"/>
    <col min="6" max="6" width="28.42578125" customWidth="1"/>
    <col min="7" max="7" width="72.42578125" customWidth="1"/>
  </cols>
  <sheetData>
    <row r="3" spans="1:7" ht="36.75" customHeight="1" x14ac:dyDescent="0.25">
      <c r="A3" s="39" t="s">
        <v>42</v>
      </c>
      <c r="B3" s="71">
        <v>565</v>
      </c>
      <c r="C3" s="39"/>
      <c r="D3" s="39"/>
      <c r="E3" s="39"/>
      <c r="F3" s="39"/>
      <c r="G3" s="72"/>
    </row>
    <row r="4" spans="1:7" x14ac:dyDescent="0.25">
      <c r="A4" s="39" t="s">
        <v>20</v>
      </c>
      <c r="B4" s="71">
        <v>175</v>
      </c>
      <c r="C4" s="39"/>
      <c r="D4" s="39"/>
      <c r="E4" s="39"/>
      <c r="F4" s="39"/>
      <c r="G4" s="72"/>
    </row>
    <row r="5" spans="1:7" x14ac:dyDescent="0.25">
      <c r="A5" s="39" t="s">
        <v>15</v>
      </c>
      <c r="B5" s="71">
        <v>2150</v>
      </c>
      <c r="C5" s="39"/>
      <c r="D5" s="39"/>
      <c r="E5" s="39"/>
      <c r="F5" s="39"/>
      <c r="G5" s="72"/>
    </row>
    <row r="6" spans="1:7" x14ac:dyDescent="0.25">
      <c r="A6" s="39" t="s">
        <v>35</v>
      </c>
      <c r="B6" s="71">
        <v>4740</v>
      </c>
      <c r="C6" s="39"/>
      <c r="D6" s="39"/>
      <c r="E6" s="39"/>
      <c r="F6" s="39"/>
      <c r="G6" s="39"/>
    </row>
    <row r="7" spans="1:7" x14ac:dyDescent="0.25">
      <c r="A7" s="39" t="s">
        <v>21</v>
      </c>
      <c r="B7" s="71">
        <v>185</v>
      </c>
      <c r="C7" s="39"/>
      <c r="D7" s="39"/>
      <c r="E7" s="39"/>
      <c r="F7" s="39"/>
      <c r="G7" s="39"/>
    </row>
    <row r="8" spans="1:7" x14ac:dyDescent="0.25">
      <c r="A8" s="39" t="s">
        <v>58</v>
      </c>
      <c r="B8" s="71">
        <v>395</v>
      </c>
      <c r="C8" s="39"/>
      <c r="D8" s="39"/>
      <c r="E8" s="39"/>
      <c r="F8" s="39"/>
      <c r="G8" s="39"/>
    </row>
    <row r="9" spans="1:7" x14ac:dyDescent="0.25">
      <c r="A9" s="39" t="s">
        <v>18</v>
      </c>
      <c r="B9" s="71">
        <v>205</v>
      </c>
      <c r="C9" s="39"/>
      <c r="D9" s="39"/>
      <c r="E9" s="39"/>
      <c r="F9" s="39"/>
      <c r="G9" s="39"/>
    </row>
    <row r="10" spans="1:7" x14ac:dyDescent="0.25">
      <c r="A10" s="39" t="s">
        <v>26</v>
      </c>
      <c r="B10" s="71">
        <v>165</v>
      </c>
      <c r="C10" s="39"/>
      <c r="D10" s="39"/>
      <c r="E10" s="39"/>
      <c r="F10" s="39"/>
      <c r="G10" s="39"/>
    </row>
    <row r="11" spans="1:7" x14ac:dyDescent="0.25">
      <c r="A11" s="39" t="s">
        <v>40</v>
      </c>
      <c r="B11" s="71">
        <v>1355</v>
      </c>
      <c r="C11" s="39"/>
      <c r="D11" s="39"/>
      <c r="E11" s="39"/>
      <c r="F11" s="39"/>
      <c r="G11" s="39"/>
    </row>
    <row r="12" spans="1:7" x14ac:dyDescent="0.25">
      <c r="A12" s="39" t="s">
        <v>30</v>
      </c>
      <c r="B12" s="71">
        <v>1125</v>
      </c>
      <c r="C12" s="39"/>
      <c r="D12" s="39"/>
      <c r="E12" s="39"/>
      <c r="F12" s="39"/>
      <c r="G12" s="39"/>
    </row>
    <row r="13" spans="1:7" x14ac:dyDescent="0.25">
      <c r="A13" s="39" t="s">
        <v>29</v>
      </c>
      <c r="B13" s="71">
        <v>175</v>
      </c>
      <c r="C13" s="39"/>
      <c r="D13" s="39"/>
      <c r="E13" s="39"/>
      <c r="F13" s="39"/>
      <c r="G13" s="39"/>
    </row>
    <row r="14" spans="1:7" x14ac:dyDescent="0.25">
      <c r="A14" s="73" t="s">
        <v>28</v>
      </c>
      <c r="B14" s="71">
        <v>260</v>
      </c>
      <c r="C14" s="39"/>
      <c r="D14" s="39"/>
      <c r="E14" s="39"/>
      <c r="F14" s="39"/>
      <c r="G14" s="39"/>
    </row>
    <row r="15" spans="1:7" x14ac:dyDescent="0.25">
      <c r="A15" s="39" t="s">
        <v>27</v>
      </c>
      <c r="B15" s="71">
        <v>230</v>
      </c>
      <c r="C15" s="39"/>
      <c r="D15" s="39"/>
      <c r="E15" s="39"/>
      <c r="F15" s="39"/>
      <c r="G15" s="39"/>
    </row>
    <row r="16" spans="1:7" x14ac:dyDescent="0.25">
      <c r="A16" s="39" t="s">
        <v>60</v>
      </c>
      <c r="B16" s="71">
        <v>385</v>
      </c>
      <c r="C16" s="39"/>
      <c r="D16" s="39"/>
      <c r="E16" s="39"/>
      <c r="F16" s="39"/>
      <c r="G16" s="39"/>
    </row>
    <row r="17" spans="1:7" x14ac:dyDescent="0.25">
      <c r="A17" s="73" t="s">
        <v>41</v>
      </c>
      <c r="B17" s="71">
        <v>765</v>
      </c>
      <c r="C17" s="39"/>
      <c r="D17" s="39"/>
      <c r="E17" s="39"/>
      <c r="F17" s="39"/>
      <c r="G17" s="39"/>
    </row>
    <row r="18" spans="1:7" x14ac:dyDescent="0.25">
      <c r="A18" s="39" t="s">
        <v>38</v>
      </c>
      <c r="B18" s="71">
        <v>1195</v>
      </c>
      <c r="C18" s="39"/>
      <c r="D18" s="39"/>
      <c r="E18" s="39"/>
      <c r="F18" s="39"/>
      <c r="G18" s="39"/>
    </row>
    <row r="19" spans="1:7" x14ac:dyDescent="0.25">
      <c r="A19" s="39" t="s">
        <v>39</v>
      </c>
      <c r="B19" s="71">
        <v>1465</v>
      </c>
      <c r="C19" s="39"/>
      <c r="D19" s="39"/>
      <c r="E19" s="39"/>
      <c r="F19" s="39"/>
      <c r="G19" s="39"/>
    </row>
    <row r="20" spans="1:7" x14ac:dyDescent="0.25">
      <c r="A20" s="39" t="s">
        <v>37</v>
      </c>
      <c r="B20" s="71">
        <v>1085</v>
      </c>
      <c r="C20" s="39"/>
      <c r="D20" s="39"/>
      <c r="E20" s="39"/>
      <c r="F20" s="39"/>
      <c r="G20" s="73"/>
    </row>
    <row r="21" spans="1:7" x14ac:dyDescent="0.25">
      <c r="A21" s="39" t="s">
        <v>36</v>
      </c>
      <c r="B21" s="71">
        <v>705</v>
      </c>
      <c r="C21" s="39"/>
      <c r="D21" s="39"/>
      <c r="E21" s="39"/>
      <c r="F21" s="39"/>
      <c r="G21" s="73"/>
    </row>
    <row r="22" spans="1:7" x14ac:dyDescent="0.25">
      <c r="A22" s="39" t="s">
        <v>59</v>
      </c>
      <c r="B22" s="74">
        <v>185</v>
      </c>
      <c r="C22" s="39"/>
      <c r="D22" s="39"/>
      <c r="E22" s="39"/>
      <c r="F22" s="39"/>
      <c r="G22" s="73"/>
    </row>
    <row r="23" spans="1:7" x14ac:dyDescent="0.25">
      <c r="A23" s="39" t="s">
        <v>23</v>
      </c>
      <c r="B23" s="71">
        <v>335</v>
      </c>
      <c r="C23" s="39"/>
      <c r="D23" s="39"/>
      <c r="E23" s="39"/>
      <c r="F23" s="39"/>
      <c r="G23" s="39"/>
    </row>
    <row r="24" spans="1:7" x14ac:dyDescent="0.25">
      <c r="A24" s="39" t="s">
        <v>31</v>
      </c>
      <c r="B24" s="71">
        <v>1020</v>
      </c>
      <c r="C24" s="39"/>
      <c r="D24" s="39"/>
      <c r="E24" s="39"/>
      <c r="F24" s="39"/>
      <c r="G24" s="39"/>
    </row>
    <row r="25" spans="1:7" x14ac:dyDescent="0.25">
      <c r="A25" s="73" t="s">
        <v>25</v>
      </c>
      <c r="B25" s="74">
        <v>305</v>
      </c>
      <c r="C25" s="39"/>
      <c r="D25" s="39"/>
      <c r="E25" s="39"/>
      <c r="F25" s="39"/>
      <c r="G25" s="39"/>
    </row>
    <row r="26" spans="1:7" x14ac:dyDescent="0.25">
      <c r="A26" s="73" t="s">
        <v>32</v>
      </c>
      <c r="B26" s="71">
        <v>1685</v>
      </c>
      <c r="C26" s="39"/>
      <c r="D26" s="39"/>
      <c r="E26" s="39"/>
      <c r="F26" s="39"/>
      <c r="G26" s="39"/>
    </row>
    <row r="27" spans="1:7" x14ac:dyDescent="0.25">
      <c r="A27" s="73" t="s">
        <v>33</v>
      </c>
      <c r="B27" s="74">
        <v>2025</v>
      </c>
      <c r="C27" s="39"/>
      <c r="D27" s="39"/>
      <c r="E27" s="39"/>
      <c r="F27" s="39"/>
      <c r="G27" s="39"/>
    </row>
    <row r="28" spans="1:7" x14ac:dyDescent="0.25">
      <c r="A28" s="73" t="s">
        <v>34</v>
      </c>
      <c r="B28" s="71">
        <v>2255</v>
      </c>
      <c r="C28" s="39"/>
      <c r="D28" s="39"/>
      <c r="E28" s="39"/>
      <c r="F28" s="39"/>
      <c r="G28" s="39"/>
    </row>
    <row r="29" spans="1:7" x14ac:dyDescent="0.25">
      <c r="A29" s="73" t="s">
        <v>50</v>
      </c>
      <c r="B29" s="71">
        <v>160</v>
      </c>
      <c r="C29" s="39"/>
      <c r="D29" s="39"/>
      <c r="E29" s="39"/>
      <c r="F29" s="39"/>
      <c r="G29" s="39"/>
    </row>
    <row r="30" spans="1:7" x14ac:dyDescent="0.25">
      <c r="A30" s="73" t="s">
        <v>49</v>
      </c>
      <c r="B30" s="71">
        <v>160</v>
      </c>
      <c r="C30" s="39"/>
      <c r="D30" s="39"/>
      <c r="E30" s="39"/>
      <c r="F30" s="39"/>
      <c r="G30" s="39"/>
    </row>
    <row r="31" spans="1:7" x14ac:dyDescent="0.25">
      <c r="A31" s="73" t="s">
        <v>48</v>
      </c>
      <c r="B31" s="71">
        <v>160</v>
      </c>
      <c r="C31" s="39"/>
      <c r="D31" s="39"/>
      <c r="E31" s="39"/>
      <c r="F31" s="39"/>
      <c r="G31" s="39"/>
    </row>
    <row r="32" spans="1:7" x14ac:dyDescent="0.25">
      <c r="A32" s="73" t="s">
        <v>10</v>
      </c>
      <c r="B32" s="71">
        <v>445</v>
      </c>
      <c r="C32" s="39"/>
      <c r="D32" s="39"/>
      <c r="E32" s="39"/>
      <c r="F32" s="39"/>
      <c r="G32" s="39"/>
    </row>
    <row r="33" spans="1:7" x14ac:dyDescent="0.25">
      <c r="A33" s="73" t="s">
        <v>8</v>
      </c>
      <c r="B33" s="71">
        <v>510</v>
      </c>
      <c r="C33" s="39"/>
      <c r="D33" s="39"/>
      <c r="E33" s="39"/>
      <c r="F33" s="39"/>
      <c r="G33" s="39"/>
    </row>
    <row r="34" spans="1:7" x14ac:dyDescent="0.25">
      <c r="A34" s="73" t="s">
        <v>9</v>
      </c>
      <c r="B34" s="71">
        <v>445</v>
      </c>
      <c r="C34" s="39"/>
      <c r="D34" s="39"/>
      <c r="E34" s="39"/>
      <c r="F34" s="39"/>
      <c r="G34" s="39"/>
    </row>
    <row r="35" spans="1:7" x14ac:dyDescent="0.25">
      <c r="A35" s="73" t="s">
        <v>7</v>
      </c>
      <c r="B35" s="71">
        <v>385</v>
      </c>
      <c r="C35" s="39"/>
      <c r="D35" s="39"/>
      <c r="E35" s="39"/>
      <c r="F35" s="39"/>
      <c r="G35" s="39"/>
    </row>
    <row r="36" spans="1:7" x14ac:dyDescent="0.25">
      <c r="A36" s="73" t="s">
        <v>11</v>
      </c>
      <c r="B36" s="71">
        <v>385</v>
      </c>
      <c r="C36" s="39"/>
      <c r="D36" s="39"/>
      <c r="E36" s="39"/>
      <c r="F36" s="39"/>
      <c r="G36" s="39"/>
    </row>
    <row r="37" spans="1:7" x14ac:dyDescent="0.25">
      <c r="A37" s="73" t="s">
        <v>19</v>
      </c>
      <c r="B37" s="71">
        <v>205</v>
      </c>
      <c r="C37" s="39"/>
      <c r="D37" s="39"/>
      <c r="E37" s="39"/>
      <c r="F37" s="39"/>
      <c r="G37" s="39"/>
    </row>
    <row r="38" spans="1:7" x14ac:dyDescent="0.25">
      <c r="A38" s="73" t="s">
        <v>12</v>
      </c>
      <c r="B38" s="71">
        <v>250</v>
      </c>
      <c r="C38" s="39"/>
      <c r="D38" s="39"/>
      <c r="E38" s="39"/>
      <c r="F38" s="39"/>
      <c r="G38" s="39"/>
    </row>
    <row r="39" spans="1:7" x14ac:dyDescent="0.25">
      <c r="A39" s="73" t="s">
        <v>24</v>
      </c>
      <c r="B39" s="71">
        <v>250</v>
      </c>
      <c r="C39" s="39"/>
      <c r="D39" s="39"/>
      <c r="E39" s="39"/>
      <c r="F39" s="39"/>
      <c r="G39" s="39"/>
    </row>
    <row r="40" spans="1:7" ht="24.75" x14ac:dyDescent="0.25">
      <c r="A40" s="73" t="s">
        <v>17</v>
      </c>
      <c r="B40" s="71">
        <v>675</v>
      </c>
      <c r="C40" s="39"/>
      <c r="D40" s="39"/>
      <c r="E40" s="39"/>
      <c r="F40" s="39"/>
      <c r="G40" s="39"/>
    </row>
    <row r="41" spans="1:7" x14ac:dyDescent="0.25">
      <c r="A41" s="73" t="s">
        <v>16</v>
      </c>
      <c r="B41" s="74">
        <v>385</v>
      </c>
      <c r="C41" s="39"/>
      <c r="D41" s="39"/>
      <c r="E41" s="39"/>
      <c r="F41" s="39"/>
      <c r="G41" s="39"/>
    </row>
    <row r="42" spans="1:7" ht="17.25" customHeight="1" x14ac:dyDescent="0.25">
      <c r="A42" s="73" t="s">
        <v>22</v>
      </c>
      <c r="B42" s="71">
        <v>260</v>
      </c>
      <c r="C42" s="39"/>
      <c r="D42" s="39"/>
      <c r="E42" s="39"/>
      <c r="F42" s="39"/>
      <c r="G42" s="39"/>
    </row>
    <row r="43" spans="1:7" x14ac:dyDescent="0.25">
      <c r="A43" s="73" t="s">
        <v>13</v>
      </c>
      <c r="B43" s="71">
        <v>385</v>
      </c>
      <c r="C43" s="39"/>
      <c r="D43" s="39"/>
      <c r="E43" s="39"/>
      <c r="F43" s="39"/>
      <c r="G43" s="39"/>
    </row>
    <row r="44" spans="1:7" x14ac:dyDescent="0.25">
      <c r="A44" s="73" t="s">
        <v>14</v>
      </c>
      <c r="B44" s="71">
        <v>565</v>
      </c>
      <c r="C44" s="39"/>
      <c r="D44" s="39"/>
      <c r="E44" s="39"/>
      <c r="F44" s="39"/>
      <c r="G44" s="39"/>
    </row>
    <row r="45" spans="1:7" x14ac:dyDescent="0.25">
      <c r="A45" s="39"/>
      <c r="B45" s="39"/>
      <c r="C45" s="39"/>
      <c r="D45" s="39"/>
      <c r="E45" s="39"/>
      <c r="F45" s="39"/>
      <c r="G45" s="3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a 6 9 a 2 0 1 7 - 1 c 7 9 - 4 7 6 1 - b 5 9 5 - 2 6 3 a 9 d b 9 5 0 1 1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A22FD14C-62FE-476B-801D-8253C745E1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Intel</cp:lastModifiedBy>
  <cp:lastPrinted>2019-10-24T05:17:59Z</cp:lastPrinted>
  <dcterms:created xsi:type="dcterms:W3CDTF">2019-07-31T08:11:11Z</dcterms:created>
  <dcterms:modified xsi:type="dcterms:W3CDTF">2020-02-11T12:12:40Z</dcterms:modified>
</cp:coreProperties>
</file>