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айсы\"/>
    </mc:Choice>
  </mc:AlternateContent>
  <bookViews>
    <workbookView xWindow="0" yWindow="0" windowWidth="20490" windowHeight="7185"/>
  </bookViews>
  <sheets>
    <sheet name="Лист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46" i="1" l="1"/>
  <c r="E46" i="1" s="1"/>
  <c r="D47" i="1"/>
  <c r="E47" i="1"/>
  <c r="D10" i="1"/>
  <c r="E10" i="1" s="1"/>
  <c r="A6" i="3" l="1" a="1"/>
  <c r="A6" i="3" s="1"/>
  <c r="A2" i="3" l="1" a="1"/>
  <c r="A2" i="3" s="1"/>
  <c r="B2" i="3" a="1"/>
  <c r="B2" i="3" s="1"/>
  <c r="A3" i="3" a="1"/>
  <c r="A3" i="3" s="1"/>
  <c r="B3" i="3" a="1"/>
  <c r="B3" i="3" s="1"/>
  <c r="A4" i="3" a="1"/>
  <c r="A4" i="3" s="1"/>
  <c r="B4" i="3" a="1"/>
  <c r="B4" i="3" s="1"/>
  <c r="A5" i="3" a="1"/>
  <c r="A5" i="3" s="1"/>
  <c r="B5" i="3" a="1"/>
  <c r="B5" i="3" s="1"/>
  <c r="B6" i="3" a="1"/>
  <c r="B6" i="3" s="1"/>
  <c r="A7" i="3" a="1"/>
  <c r="A7" i="3" s="1"/>
  <c r="B7" i="3" a="1"/>
  <c r="B7" i="3" s="1"/>
  <c r="A8" i="3" a="1"/>
  <c r="A8" i="3" s="1"/>
  <c r="B8" i="3" a="1"/>
  <c r="B8" i="3" s="1"/>
  <c r="A9" i="3" a="1"/>
  <c r="A9" i="3" s="1"/>
  <c r="B9" i="3" a="1"/>
  <c r="B9" i="3" s="1"/>
  <c r="C9" i="3" a="1"/>
  <c r="C9" i="3" s="1"/>
  <c r="A10" i="3" a="1"/>
  <c r="A10" i="3" s="1"/>
  <c r="B10" i="3" a="1"/>
  <c r="B10" i="3" s="1"/>
  <c r="C10" i="3" a="1"/>
  <c r="C10" i="3" s="1"/>
  <c r="A11" i="3" a="1"/>
  <c r="A11" i="3" s="1"/>
  <c r="B11" i="3" a="1"/>
  <c r="B11" i="3" s="1"/>
  <c r="C11" i="3" a="1"/>
  <c r="C11" i="3" s="1"/>
  <c r="D11" i="3" a="1"/>
  <c r="D11" i="3" s="1"/>
  <c r="A12" i="3" a="1"/>
  <c r="A12" i="3" s="1"/>
  <c r="B12" i="3" a="1"/>
  <c r="B12" i="3" s="1"/>
  <c r="C12" i="3" a="1"/>
  <c r="C12" i="3" s="1"/>
  <c r="A13" i="3" a="1"/>
  <c r="A13" i="3" s="1"/>
  <c r="B13" i="3" a="1"/>
  <c r="B13" i="3" s="1"/>
  <c r="C13" i="3" a="1"/>
  <c r="C13" i="3" s="1"/>
  <c r="D13" i="3" a="1"/>
  <c r="D13" i="3" s="1"/>
  <c r="A14" i="3" a="1"/>
  <c r="A14" i="3" s="1"/>
  <c r="B14" i="3" a="1"/>
  <c r="B14" i="3" s="1"/>
  <c r="C14" i="3" a="1"/>
  <c r="C14" i="3" s="1"/>
  <c r="D14" i="3" a="1"/>
  <c r="D14" i="3" s="1"/>
  <c r="A15" i="3" a="1"/>
  <c r="A15" i="3" s="1"/>
  <c r="B15" i="3" a="1"/>
  <c r="B15" i="3" s="1"/>
  <c r="C15" i="3" a="1"/>
  <c r="C15" i="3" s="1"/>
  <c r="D15" i="3" a="1"/>
  <c r="D15" i="3" s="1"/>
  <c r="A16" i="3" a="1"/>
  <c r="A16" i="3" s="1"/>
  <c r="B16" i="3" a="1"/>
  <c r="B16" i="3" s="1"/>
  <c r="C16" i="3" a="1"/>
  <c r="C16" i="3" s="1"/>
  <c r="D16" i="3" a="1"/>
  <c r="D16" i="3" s="1"/>
  <c r="A17" i="3" a="1"/>
  <c r="A17" i="3" s="1"/>
  <c r="B17" i="3" a="1"/>
  <c r="B17" i="3" s="1"/>
  <c r="C17" i="3" a="1"/>
  <c r="C17" i="3" s="1"/>
  <c r="D17" i="3" a="1"/>
  <c r="D17" i="3" s="1"/>
  <c r="A18" i="3" a="1"/>
  <c r="A18" i="3" s="1"/>
  <c r="B18" i="3" a="1"/>
  <c r="B18" i="3" s="1"/>
  <c r="C18" i="3" a="1"/>
  <c r="C18" i="3" s="1"/>
  <c r="D18" i="3" a="1"/>
  <c r="D18" i="3" s="1"/>
  <c r="A19" i="3" a="1"/>
  <c r="A19" i="3" s="1"/>
  <c r="B19" i="3" a="1"/>
  <c r="B19" i="3" s="1"/>
  <c r="C19" i="3" a="1"/>
  <c r="C19" i="3" s="1"/>
  <c r="D19" i="3" a="1"/>
  <c r="D19" i="3" s="1"/>
  <c r="A20" i="3" a="1"/>
  <c r="A20" i="3" s="1"/>
  <c r="B20" i="3" a="1"/>
  <c r="B20" i="3" s="1"/>
  <c r="C20" i="3" a="1"/>
  <c r="C20" i="3" s="1"/>
  <c r="D20" i="3" a="1"/>
  <c r="D20" i="3" s="1"/>
  <c r="A21" i="3" a="1"/>
  <c r="A21" i="3" s="1"/>
  <c r="B21" i="3" a="1"/>
  <c r="B21" i="3" s="1"/>
  <c r="C21" i="3" a="1"/>
  <c r="C21" i="3" s="1"/>
  <c r="D21" i="3" a="1"/>
  <c r="D21" i="3" s="1"/>
  <c r="A22" i="3" a="1"/>
  <c r="A22" i="3" s="1"/>
  <c r="B22" i="3" a="1"/>
  <c r="B22" i="3" s="1"/>
  <c r="C22" i="3" a="1"/>
  <c r="C22" i="3" s="1"/>
  <c r="D22" i="3" a="1"/>
  <c r="D22" i="3" s="1"/>
  <c r="A23" i="3" a="1"/>
  <c r="A23" i="3" s="1"/>
  <c r="B23" i="3" a="1"/>
  <c r="B23" i="3" s="1"/>
  <c r="C23" i="3" a="1"/>
  <c r="C23" i="3" s="1"/>
  <c r="D23" i="3" a="1"/>
  <c r="D23" i="3" s="1"/>
  <c r="A24" i="3" a="1"/>
  <c r="A24" i="3" s="1"/>
  <c r="B24" i="3" a="1"/>
  <c r="B24" i="3" s="1"/>
  <c r="C24" i="3" a="1"/>
  <c r="C24" i="3" s="1"/>
  <c r="D24" i="3" a="1"/>
  <c r="D24" i="3" s="1"/>
  <c r="A25" i="3" a="1"/>
  <c r="A25" i="3" s="1"/>
  <c r="B25" i="3" a="1"/>
  <c r="B25" i="3" s="1"/>
  <c r="C25" i="3" a="1"/>
  <c r="C25" i="3" s="1"/>
  <c r="D25" i="3" a="1"/>
  <c r="D25" i="3" s="1"/>
  <c r="A26" i="3" a="1"/>
  <c r="A26" i="3" s="1"/>
  <c r="B26" i="3" a="1"/>
  <c r="B26" i="3" s="1"/>
  <c r="C26" i="3" a="1"/>
  <c r="C26" i="3" s="1"/>
  <c r="D26" i="3" a="1"/>
  <c r="D26" i="3" s="1"/>
  <c r="A27" i="3" a="1"/>
  <c r="A27" i="3" s="1"/>
  <c r="B27" i="3" a="1"/>
  <c r="B27" i="3" s="1"/>
  <c r="C27" i="3" a="1"/>
  <c r="C27" i="3" s="1"/>
  <c r="D27" i="3" a="1"/>
  <c r="D27" i="3" s="1"/>
  <c r="A28" i="3" a="1"/>
  <c r="A28" i="3" s="1"/>
  <c r="B28" i="3" a="1"/>
  <c r="B28" i="3" s="1"/>
  <c r="C28" i="3" a="1"/>
  <c r="C28" i="3" s="1"/>
  <c r="D28" i="3" a="1"/>
  <c r="D28" i="3" s="1"/>
  <c r="A29" i="3" a="1"/>
  <c r="A29" i="3" s="1"/>
  <c r="B29" i="3" a="1"/>
  <c r="B29" i="3" s="1"/>
  <c r="C29" i="3" a="1"/>
  <c r="C29" i="3" s="1"/>
  <c r="D29" i="3" a="1"/>
  <c r="D29" i="3" s="1"/>
  <c r="A1" i="3" a="1"/>
  <c r="A1" i="3" s="1"/>
  <c r="B1" i="3" a="1"/>
  <c r="B1" i="3" s="1"/>
  <c r="D23" i="1" l="1"/>
  <c r="E23" i="1" s="1"/>
  <c r="D24" i="1"/>
  <c r="E24" i="1" s="1"/>
  <c r="D25" i="1"/>
  <c r="E25" i="1" s="1"/>
  <c r="D26" i="1"/>
  <c r="E26" i="1" s="1"/>
  <c r="D40" i="1"/>
  <c r="E40" i="1" s="1"/>
  <c r="D39" i="1"/>
  <c r="E39" i="1" s="1"/>
  <c r="D38" i="1"/>
  <c r="E38" i="1" s="1"/>
  <c r="D36" i="1"/>
  <c r="E36" i="1" s="1"/>
  <c r="D37" i="1"/>
  <c r="E37" i="1" s="1"/>
  <c r="D14" i="1"/>
  <c r="E14" i="1" s="1"/>
  <c r="D15" i="1"/>
  <c r="E15" i="1" s="1"/>
  <c r="E49" i="1"/>
  <c r="D9" i="1"/>
  <c r="E9" i="1" s="1"/>
  <c r="D55" i="1" l="1"/>
  <c r="E55" i="1" s="1"/>
  <c r="D56" i="1"/>
  <c r="E56" i="1" s="1"/>
  <c r="D57" i="1"/>
  <c r="E57" i="1" s="1"/>
  <c r="D58" i="1"/>
  <c r="E58" i="1" s="1"/>
  <c r="D59" i="1"/>
  <c r="E59" i="1" s="1"/>
  <c r="D61" i="1"/>
  <c r="E61" i="1" s="1"/>
  <c r="D62" i="1"/>
  <c r="E62" i="1" s="1"/>
  <c r="D63" i="1"/>
  <c r="D64" i="1"/>
  <c r="D65" i="1"/>
  <c r="E65" i="1" s="1"/>
  <c r="D66" i="1"/>
  <c r="E45" i="1"/>
  <c r="D45" i="1"/>
  <c r="D48" i="1"/>
  <c r="E48" i="1" s="1"/>
  <c r="D16" i="1"/>
  <c r="E16" i="1" s="1"/>
  <c r="D9" i="3" l="1" a="1"/>
  <c r="D9" i="3" s="1"/>
  <c r="E63" i="1"/>
  <c r="D12" i="3" a="1"/>
  <c r="D12" i="3" s="1"/>
  <c r="E66" i="1"/>
  <c r="D10" i="3" a="1"/>
  <c r="D10" i="3" s="1"/>
  <c r="E64" i="1"/>
  <c r="D8" i="3" a="1"/>
  <c r="D8" i="3" s="1"/>
  <c r="C8" i="3" a="1"/>
  <c r="C8" i="3" s="1"/>
  <c r="D7" i="3" a="1"/>
  <c r="D7" i="3" s="1"/>
  <c r="C7" i="3" a="1"/>
  <c r="C7" i="3" s="1"/>
  <c r="D43" i="1"/>
  <c r="D44" i="1"/>
  <c r="D42" i="1"/>
  <c r="C3" i="3" s="1" a="1"/>
  <c r="C3" i="3" s="1"/>
  <c r="D28" i="1"/>
  <c r="D29" i="1"/>
  <c r="D30" i="1"/>
  <c r="D31" i="1"/>
  <c r="D32" i="1"/>
  <c r="D33" i="1"/>
  <c r="D34" i="1"/>
  <c r="D35" i="1"/>
  <c r="C5" i="3" s="1" a="1"/>
  <c r="C5" i="3" s="1"/>
  <c r="D27" i="1"/>
  <c r="D4" i="1"/>
  <c r="D5" i="1"/>
  <c r="D6" i="1"/>
  <c r="D7" i="1"/>
  <c r="D8" i="1"/>
  <c r="D11" i="1"/>
  <c r="D12" i="1"/>
  <c r="D13" i="1"/>
  <c r="D3" i="1"/>
  <c r="C1" i="3" s="1" a="1"/>
  <c r="C1" i="3" s="1"/>
  <c r="C2" i="3" l="1" a="1"/>
  <c r="C2" i="3" s="1"/>
  <c r="E44" i="1"/>
  <c r="D6" i="3" s="1" a="1"/>
  <c r="D6" i="3" s="1"/>
  <c r="C6" i="3" a="1"/>
  <c r="C6" i="3" s="1"/>
  <c r="C4" i="3" a="1"/>
  <c r="C4" i="3" s="1"/>
  <c r="E42" i="1"/>
  <c r="E43" i="1"/>
  <c r="E27" i="1"/>
  <c r="E28" i="1"/>
  <c r="E29" i="1"/>
  <c r="E30" i="1"/>
  <c r="E31" i="1"/>
  <c r="E32" i="1"/>
  <c r="E33" i="1"/>
  <c r="E34" i="1"/>
  <c r="E35" i="1"/>
  <c r="D5" i="3" s="1" a="1"/>
  <c r="D5" i="3" s="1"/>
  <c r="E13" i="1"/>
  <c r="E12" i="1"/>
  <c r="E11" i="1"/>
  <c r="E8" i="1"/>
  <c r="E7" i="1"/>
  <c r="E6" i="1"/>
  <c r="E5" i="1"/>
  <c r="E4" i="1"/>
  <c r="E3" i="1"/>
  <c r="D2" i="3" l="1" a="1"/>
  <c r="D2" i="3" s="1"/>
  <c r="D4" i="3" a="1"/>
  <c r="D4" i="3" s="1"/>
  <c r="D3" i="3" a="1"/>
  <c r="D3" i="3" s="1"/>
  <c r="D1" i="3" a="1"/>
  <c r="D1" i="3" s="1"/>
  <c r="E67" i="1"/>
  <c r="D30" i="3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<sst xmlns="http://schemas.openxmlformats.org/spreadsheetml/2006/main" count="90" uniqueCount="81">
  <si>
    <t>рассчет стоимости стеклопакетов и отделки</t>
  </si>
  <si>
    <t>материал</t>
  </si>
  <si>
    <t xml:space="preserve">сумма </t>
  </si>
  <si>
    <t>наценка</t>
  </si>
  <si>
    <t>водоотлив оконный полиэстер белый (9003)</t>
  </si>
  <si>
    <t>СП однокамерный 4-16-4</t>
  </si>
  <si>
    <t>СП двухкамерный 4-10-4-10-4</t>
  </si>
  <si>
    <t>СП двухкамерный 4-14-4-14-4</t>
  </si>
  <si>
    <t>сэндвич 10 мм. откосы</t>
  </si>
  <si>
    <t>сэндвич 24 мм. откосы</t>
  </si>
  <si>
    <t>сэндвич 32 мм. откосы</t>
  </si>
  <si>
    <r>
      <t xml:space="preserve">стоимость </t>
    </r>
    <r>
      <rPr>
        <b/>
        <i/>
        <sz val="18"/>
        <color rgb="FFFF0000"/>
        <rFont val="Calibri"/>
        <family val="2"/>
        <charset val="204"/>
        <scheme val="minor"/>
      </rPr>
      <t>м2</t>
    </r>
  </si>
  <si>
    <r>
      <t xml:space="preserve">кол-во </t>
    </r>
    <r>
      <rPr>
        <b/>
        <i/>
        <sz val="18"/>
        <color rgb="FFFF0000"/>
        <rFont val="Calibri"/>
        <family val="2"/>
        <charset val="204"/>
        <scheme val="minor"/>
      </rPr>
      <t>м2</t>
    </r>
  </si>
  <si>
    <r>
      <t xml:space="preserve">кол-во </t>
    </r>
    <r>
      <rPr>
        <b/>
        <i/>
        <sz val="18"/>
        <color rgb="FFFF0000"/>
        <rFont val="Calibri"/>
        <family val="2"/>
        <charset val="204"/>
        <scheme val="minor"/>
      </rPr>
      <t>пог.м.</t>
    </r>
  </si>
  <si>
    <r>
      <t xml:space="preserve">стоимость </t>
    </r>
    <r>
      <rPr>
        <b/>
        <i/>
        <sz val="18"/>
        <color rgb="FFFF0000"/>
        <rFont val="Calibri"/>
        <family val="2"/>
        <charset val="204"/>
        <scheme val="minor"/>
      </rPr>
      <t>пог.м.</t>
    </r>
  </si>
  <si>
    <t>подоконник ширина 300 мм белый</t>
  </si>
  <si>
    <t>подоконник ширина 350 мм белый</t>
  </si>
  <si>
    <t>подоконник ширина 400 мм белый</t>
  </si>
  <si>
    <t>подоконник ширина 450 мм белый</t>
  </si>
  <si>
    <t>подоконник ширина 500 мм белый</t>
  </si>
  <si>
    <t>подоконник ширина 550 мм белый</t>
  </si>
  <si>
    <t>подоконник ширина 600 мм белый</t>
  </si>
  <si>
    <t>подоконник ширина 700 мм белый</t>
  </si>
  <si>
    <t>подоконник ширина 800 мм белый</t>
  </si>
  <si>
    <r>
      <t xml:space="preserve">кол-во </t>
    </r>
    <r>
      <rPr>
        <b/>
        <i/>
        <sz val="18"/>
        <color rgb="FFFF0000"/>
        <rFont val="Calibri"/>
        <family val="2"/>
        <charset val="204"/>
        <scheme val="minor"/>
      </rPr>
      <t>шт.</t>
    </r>
  </si>
  <si>
    <r>
      <t xml:space="preserve">стоимость </t>
    </r>
    <r>
      <rPr>
        <b/>
        <i/>
        <sz val="18"/>
        <color rgb="FFFF0000"/>
        <rFont val="Calibri"/>
        <family val="2"/>
        <charset val="204"/>
        <scheme val="minor"/>
      </rPr>
      <t>шт.</t>
    </r>
  </si>
  <si>
    <t>стартовый профиль 3 м.</t>
  </si>
  <si>
    <t>финишный профиль 3 м.</t>
  </si>
  <si>
    <t>заглушка для подоконника белая 1 комплект</t>
  </si>
  <si>
    <t xml:space="preserve">Категории покупателей </t>
  </si>
  <si>
    <t>Наценка</t>
  </si>
  <si>
    <t xml:space="preserve">частники 1 изделие </t>
  </si>
  <si>
    <t xml:space="preserve">частники от 1 до 4 изделий </t>
  </si>
  <si>
    <t>частики более 4 изделий</t>
  </si>
  <si>
    <t xml:space="preserve">юр. лица 1 изделие </t>
  </si>
  <si>
    <t>юр. лица более 4 изделий</t>
  </si>
  <si>
    <t>по согласованию</t>
  </si>
  <si>
    <t xml:space="preserve">юр. лица от 1 до 4 изделий </t>
  </si>
  <si>
    <t xml:space="preserve">бюджетные учреждения </t>
  </si>
  <si>
    <t>СП однокамерный 4-16-4 энергосб. (LOW)</t>
  </si>
  <si>
    <t>СП двухкамерный 4-10-4-10-4 энергосб. (LOW)</t>
  </si>
  <si>
    <t>гребенка</t>
  </si>
  <si>
    <t>москитная сетка, белая рама</t>
  </si>
  <si>
    <t>расчет монтажа с монтажными материалами</t>
  </si>
  <si>
    <t>под ключ</t>
  </si>
  <si>
    <r>
      <rPr>
        <b/>
        <i/>
        <sz val="14"/>
        <color theme="1"/>
        <rFont val="Calibri"/>
        <family val="2"/>
        <charset val="204"/>
        <scheme val="minor"/>
      </rPr>
      <t xml:space="preserve">кол-во </t>
    </r>
    <r>
      <rPr>
        <b/>
        <i/>
        <sz val="14"/>
        <color rgb="FFFF0000"/>
        <rFont val="Calibri"/>
        <family val="2"/>
        <charset val="204"/>
        <scheme val="minor"/>
      </rPr>
      <t>шт.</t>
    </r>
  </si>
  <si>
    <r>
      <t xml:space="preserve">стоимость </t>
    </r>
    <r>
      <rPr>
        <b/>
        <i/>
        <sz val="14"/>
        <color rgb="FFFF0000"/>
        <rFont val="Calibri"/>
        <family val="2"/>
        <charset val="204"/>
        <scheme val="minor"/>
      </rPr>
      <t>шт.</t>
    </r>
  </si>
  <si>
    <r>
      <t xml:space="preserve">* СП от </t>
    </r>
    <r>
      <rPr>
        <b/>
        <sz val="11"/>
        <color theme="1"/>
        <rFont val="Calibri"/>
        <family val="2"/>
        <charset val="204"/>
        <scheme val="minor"/>
      </rPr>
      <t>0-0,2 м2 - к-т 2; от 0,2 до 0,4 м2 - к-т 1,1; от 2 м2 - к-т 1,1</t>
    </r>
  </si>
  <si>
    <t>СУММА ПО ЗАКАЗУ</t>
  </si>
  <si>
    <t>коврик грязезащитный</t>
  </si>
  <si>
    <t>доставка по городу на 1 адрес</t>
  </si>
  <si>
    <r>
      <t xml:space="preserve">доставка за городом </t>
    </r>
    <r>
      <rPr>
        <sz val="11"/>
        <color rgb="FFFF0000"/>
        <rFont val="Calibri"/>
        <family val="2"/>
        <charset val="204"/>
        <scheme val="minor"/>
      </rPr>
      <t>КМ в одну сторону</t>
    </r>
  </si>
  <si>
    <t>алюминиевая лоджия стекло 4мм раздвижная</t>
  </si>
  <si>
    <t>алюминиевая лоджия стекло 4мм глухая</t>
  </si>
  <si>
    <t>подоконник ширина 100 мм белый</t>
  </si>
  <si>
    <t>подоконник ширина 150 мм белый</t>
  </si>
  <si>
    <t>подоконник ширина 200 мм белый</t>
  </si>
  <si>
    <t>подоконник ширина 250 мм белый</t>
  </si>
  <si>
    <r>
      <t>свыше 4 м2 по 510 руб.</t>
    </r>
    <r>
      <rPr>
        <sz val="11"/>
        <color rgb="FFFF0000"/>
        <rFont val="Calibri"/>
        <family val="2"/>
        <charset val="204"/>
        <scheme val="minor"/>
      </rPr>
      <t xml:space="preserve"> за м2</t>
    </r>
  </si>
  <si>
    <t>Итого</t>
  </si>
  <si>
    <t>нащельник белый (9003)</t>
  </si>
  <si>
    <t xml:space="preserve">козырек для лоджии, белый (9003) </t>
  </si>
  <si>
    <t xml:space="preserve">угловой соединитель на алюминиевую лоджию, белый </t>
  </si>
  <si>
    <t>угловой соединитель на пластиковую лоджию, белый</t>
  </si>
  <si>
    <t>статический соединитель, белый</t>
  </si>
  <si>
    <t>межрамный соединитель на алюминиевую лоджию, белый</t>
  </si>
  <si>
    <t>межрамный соединитель на изделия из ПВХ, белый</t>
  </si>
  <si>
    <t>ручка с замком</t>
  </si>
  <si>
    <t>детский замок врезной</t>
  </si>
  <si>
    <t>детский замок Penkid флажковый</t>
  </si>
  <si>
    <t>монтаж с монтажными материалами одностворчатое окно до 1 м2</t>
  </si>
  <si>
    <t>монтаж с монтажными материалами двустворчатое окно (от 1,5 до 2,4м2)</t>
  </si>
  <si>
    <t xml:space="preserve">монтаж с монтажными материалами трехстворчатое окно (от 2,4 до 3,2м2) </t>
  </si>
  <si>
    <t>монтаж с монтажными материалами трехстворчатое окно большое (свыше 3,2 до 4 м2)</t>
  </si>
  <si>
    <t>монтаж с монтажными материалами балконный блок с одностворчатым окном</t>
  </si>
  <si>
    <t>монтаж с монтажными материалами балконный блок с двустворчатым окном</t>
  </si>
  <si>
    <t>монтаж с монтажными материалами алюминиевая лоджия 4500 м.и меньше</t>
  </si>
  <si>
    <t>монтаж с монтажными материалами алюминиевая лоджия более 4500 м</t>
  </si>
  <si>
    <t>монтаж с монтажными материалами лоджия ПВХ до 4500 м</t>
  </si>
  <si>
    <t xml:space="preserve">монтаж с монтажными материалами лоджия ПВХ свыше 4500 м. </t>
  </si>
  <si>
    <t>монтаж с монтажными материалами одностворчатое окно (от 1 до 1,5 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</si>
</sst>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2" fillId="0" borderId="1" xfId="0" applyFont="1" applyBorder="1" applyAlignment="1"/>
    <xf numFmtId="0" fontId="0" fillId="0" borderId="1" xfId="0" applyFont="1" applyBorder="1"/>
    <xf numFmtId="0" fontId="0" fillId="0" borderId="1" xfId="0" applyFont="1" applyFill="1" applyBorder="1"/>
    <xf numFmtId="0" fontId="2" fillId="0" borderId="1" xfId="0" applyFont="1" applyBorder="1"/>
    <xf numFmtId="0" fontId="0" fillId="0" borderId="1" xfId="0" applyFill="1" applyBorder="1"/>
    <xf numFmtId="0" fontId="2" fillId="0" borderId="2" xfId="0" applyFont="1" applyFill="1" applyBorder="1" applyAlignment="1"/>
    <xf numFmtId="0" fontId="0" fillId="0" borderId="0" xfId="0" applyFont="1"/>
    <xf numFmtId="0" fontId="0" fillId="0" borderId="0" xfId="0" applyFont="1" applyFill="1" applyBorder="1"/>
    <xf numFmtId="0" fontId="4" fillId="0" borderId="1" xfId="0" applyFont="1" applyBorder="1"/>
    <xf numFmtId="0" fontId="0" fillId="0" borderId="0" xfId="0" applyBorder="1"/>
    <xf numFmtId="0" fontId="0" fillId="0" borderId="0" xfId="0" applyFont="1" applyBorder="1"/>
    <xf numFmtId="0" fontId="2" fillId="0" borderId="1" xfId="0" applyFont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5" fillId="0" borderId="1" xfId="0" applyFont="1" applyBorder="1"/>
    <xf numFmtId="0" fontId="1" fillId="0" borderId="1" xfId="0" applyFont="1" applyFill="1" applyBorder="1"/>
    <xf numFmtId="0" fontId="0" fillId="0" borderId="0" xfId="0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Border="1"/>
    <xf numFmtId="0" fontId="0" fillId="2" borderId="1" xfId="0" applyFont="1" applyFill="1" applyBorder="1"/>
    <xf numFmtId="0" fontId="2" fillId="0" borderId="0" xfId="0" applyFont="1" applyFill="1" applyBorder="1"/>
    <xf numFmtId="0" fontId="0" fillId="0" borderId="1" xfId="0" applyFont="1" applyBorder="1" applyAlignment="1"/>
    <xf numFmtId="0" fontId="11" fillId="2" borderId="1" xfId="0" applyFont="1" applyFill="1" applyBorder="1"/>
    <xf numFmtId="0" fontId="0" fillId="0" borderId="1" xfId="0" applyFont="1" applyBorder="1" applyAlignment="1" applyProtection="1">
      <protection locked="0"/>
    </xf>
    <xf numFmtId="0" fontId="2" fillId="0" borderId="1" xfId="0" applyFont="1" applyBorder="1" applyAlignment="1" applyProtection="1"/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1" xfId="0" applyBorder="1" applyProtection="1"/>
    <xf numFmtId="0" fontId="0" fillId="0" borderId="1" xfId="0" applyFill="1" applyBorder="1" applyProtection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/>
    <xf numFmtId="0" fontId="1" fillId="0" borderId="0" xfId="0" applyFont="1" applyFill="1" applyBorder="1" applyAlignment="1"/>
    <xf numFmtId="0" fontId="0" fillId="0" borderId="0" xfId="0" applyAlignment="1"/>
    <xf numFmtId="0" fontId="0" fillId="0" borderId="4" xfId="0" applyFont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F4" sqref="F4"/>
    </sheetView>
  </sheetViews>
  <sheetFormatPr defaultRowHeight="15" x14ac:dyDescent="0.25"/>
  <cols>
    <col min="1" max="1" width="55.7109375" customWidth="1"/>
    <col min="2" max="2" width="23.140625" customWidth="1"/>
    <col min="3" max="3" width="19.85546875" customWidth="1"/>
    <col min="4" max="4" width="11" customWidth="1"/>
    <col min="5" max="5" width="13.85546875" customWidth="1"/>
    <col min="7" max="7" width="32" customWidth="1"/>
    <col min="8" max="8" width="17.42578125" customWidth="1"/>
  </cols>
  <sheetData>
    <row r="1" spans="1:8" ht="18.75" x14ac:dyDescent="0.3">
      <c r="A1" s="43" t="s">
        <v>0</v>
      </c>
      <c r="B1" s="43"/>
      <c r="C1" s="43"/>
      <c r="D1" s="43"/>
      <c r="E1" s="43"/>
      <c r="F1" s="43"/>
    </row>
    <row r="2" spans="1:8" ht="23.25" x14ac:dyDescent="0.35">
      <c r="A2" s="32" t="s">
        <v>1</v>
      </c>
      <c r="B2" s="2" t="s">
        <v>11</v>
      </c>
      <c r="C2" s="13" t="s">
        <v>12</v>
      </c>
      <c r="D2" s="2" t="s">
        <v>3</v>
      </c>
      <c r="E2" s="2" t="s">
        <v>2</v>
      </c>
      <c r="F2" s="23"/>
      <c r="G2" s="7" t="s">
        <v>29</v>
      </c>
      <c r="H2" s="7" t="s">
        <v>30</v>
      </c>
    </row>
    <row r="3" spans="1:8" x14ac:dyDescent="0.25">
      <c r="A3" s="33" t="s">
        <v>5</v>
      </c>
      <c r="B3" s="3">
        <v>935</v>
      </c>
      <c r="C3" s="14">
        <v>1</v>
      </c>
      <c r="D3" s="3">
        <f>$F$3</f>
        <v>40</v>
      </c>
      <c r="E3" s="3">
        <f t="shared" ref="E3:E16" si="0">B3*C3*(1+D3/100)</f>
        <v>1309</v>
      </c>
      <c r="F3" s="24">
        <v>40</v>
      </c>
      <c r="G3" s="8" t="s">
        <v>31</v>
      </c>
      <c r="H3" s="8">
        <v>50</v>
      </c>
    </row>
    <row r="4" spans="1:8" x14ac:dyDescent="0.25">
      <c r="A4" s="33" t="s">
        <v>6</v>
      </c>
      <c r="B4" s="3">
        <v>1292</v>
      </c>
      <c r="C4" s="14">
        <v>1</v>
      </c>
      <c r="D4" s="3">
        <f t="shared" ref="D4:D66" si="1">$F$3</f>
        <v>40</v>
      </c>
      <c r="E4" s="3">
        <f t="shared" si="0"/>
        <v>1808.8</v>
      </c>
      <c r="F4" s="17"/>
      <c r="G4" s="8" t="s">
        <v>32</v>
      </c>
      <c r="H4" s="8">
        <v>45</v>
      </c>
    </row>
    <row r="5" spans="1:8" x14ac:dyDescent="0.25">
      <c r="A5" s="33" t="s">
        <v>7</v>
      </c>
      <c r="B5" s="3">
        <v>1320</v>
      </c>
      <c r="C5" s="14">
        <v>1</v>
      </c>
      <c r="D5" s="3">
        <f t="shared" si="1"/>
        <v>40</v>
      </c>
      <c r="E5" s="3">
        <f t="shared" si="0"/>
        <v>1847.9999999999998</v>
      </c>
      <c r="F5" s="17"/>
      <c r="G5" s="9" t="s">
        <v>33</v>
      </c>
      <c r="H5" s="8" t="s">
        <v>36</v>
      </c>
    </row>
    <row r="6" spans="1:8" x14ac:dyDescent="0.25">
      <c r="A6" s="33" t="s">
        <v>39</v>
      </c>
      <c r="B6" s="3">
        <v>1055</v>
      </c>
      <c r="C6" s="14">
        <v>1</v>
      </c>
      <c r="D6" s="3">
        <f t="shared" si="1"/>
        <v>40</v>
      </c>
      <c r="E6" s="3">
        <f t="shared" si="0"/>
        <v>1477</v>
      </c>
      <c r="F6" s="17"/>
      <c r="G6" s="9" t="s">
        <v>34</v>
      </c>
      <c r="H6" s="9">
        <v>40</v>
      </c>
    </row>
    <row r="7" spans="1:8" x14ac:dyDescent="0.25">
      <c r="A7" s="33" t="s">
        <v>40</v>
      </c>
      <c r="B7" s="3">
        <v>1415</v>
      </c>
      <c r="C7" s="14"/>
      <c r="D7" s="3">
        <f t="shared" si="1"/>
        <v>40</v>
      </c>
      <c r="E7" s="3">
        <f t="shared" si="0"/>
        <v>0</v>
      </c>
      <c r="F7" s="17"/>
      <c r="G7" s="9" t="s">
        <v>37</v>
      </c>
      <c r="H7" s="9">
        <v>35</v>
      </c>
    </row>
    <row r="8" spans="1:8" x14ac:dyDescent="0.25">
      <c r="A8" s="33" t="s">
        <v>4</v>
      </c>
      <c r="B8" s="3">
        <v>420</v>
      </c>
      <c r="C8" s="14"/>
      <c r="D8" s="3">
        <f t="shared" si="1"/>
        <v>40</v>
      </c>
      <c r="E8" s="3">
        <f t="shared" si="0"/>
        <v>0</v>
      </c>
      <c r="F8" s="17"/>
      <c r="G8" s="9" t="s">
        <v>35</v>
      </c>
      <c r="H8" s="8" t="s">
        <v>36</v>
      </c>
    </row>
    <row r="9" spans="1:8" x14ac:dyDescent="0.25">
      <c r="A9" s="33" t="s">
        <v>60</v>
      </c>
      <c r="B9" s="3">
        <v>420</v>
      </c>
      <c r="C9" s="14"/>
      <c r="D9" s="3">
        <f t="shared" si="1"/>
        <v>40</v>
      </c>
      <c r="E9" s="3">
        <f t="shared" ref="E9" si="2">B9*C9*(1+D9/100)</f>
        <v>0</v>
      </c>
      <c r="F9" s="17"/>
      <c r="G9" s="9"/>
      <c r="H9" s="8"/>
    </row>
    <row r="10" spans="1:8" x14ac:dyDescent="0.25">
      <c r="A10" s="33" t="s">
        <v>61</v>
      </c>
      <c r="B10" s="3">
        <v>420</v>
      </c>
      <c r="C10" s="14"/>
      <c r="D10" s="3">
        <f t="shared" si="1"/>
        <v>40</v>
      </c>
      <c r="E10" s="3">
        <f t="shared" ref="E10" si="3">B10*C10*(1+D10/100)</f>
        <v>0</v>
      </c>
      <c r="F10" s="17"/>
      <c r="G10" s="9"/>
      <c r="H10" s="8"/>
    </row>
    <row r="11" spans="1:8" x14ac:dyDescent="0.25">
      <c r="A11" s="33" t="s">
        <v>8</v>
      </c>
      <c r="B11" s="3">
        <v>195</v>
      </c>
      <c r="C11" s="14"/>
      <c r="D11" s="3">
        <f t="shared" si="1"/>
        <v>40</v>
      </c>
      <c r="E11" s="3">
        <f t="shared" si="0"/>
        <v>0</v>
      </c>
      <c r="F11" s="17"/>
      <c r="G11" s="9" t="s">
        <v>38</v>
      </c>
      <c r="H11" s="8">
        <v>35</v>
      </c>
    </row>
    <row r="12" spans="1:8" x14ac:dyDescent="0.25">
      <c r="A12" s="33" t="s">
        <v>9</v>
      </c>
      <c r="B12" s="3">
        <v>404</v>
      </c>
      <c r="C12" s="14"/>
      <c r="D12" s="3">
        <f t="shared" si="1"/>
        <v>40</v>
      </c>
      <c r="E12" s="3">
        <f t="shared" si="0"/>
        <v>0</v>
      </c>
      <c r="F12" s="17"/>
      <c r="G12" s="8"/>
      <c r="H12" s="8"/>
    </row>
    <row r="13" spans="1:8" x14ac:dyDescent="0.25">
      <c r="A13" s="33" t="s">
        <v>10</v>
      </c>
      <c r="B13" s="3">
        <v>490</v>
      </c>
      <c r="C13" s="14"/>
      <c r="D13" s="3">
        <f t="shared" si="1"/>
        <v>40</v>
      </c>
      <c r="E13" s="3">
        <f t="shared" si="0"/>
        <v>0</v>
      </c>
      <c r="F13" s="17"/>
      <c r="G13" s="8"/>
      <c r="H13" s="8"/>
    </row>
    <row r="14" spans="1:8" x14ac:dyDescent="0.25">
      <c r="A14" s="33" t="s">
        <v>52</v>
      </c>
      <c r="B14" s="3">
        <v>1200</v>
      </c>
      <c r="C14" s="14"/>
      <c r="D14" s="3">
        <f t="shared" si="1"/>
        <v>40</v>
      </c>
      <c r="E14" s="3">
        <f t="shared" ref="E14:E15" si="4">B14*C14*(1+D14/100)</f>
        <v>0</v>
      </c>
      <c r="F14" s="17"/>
      <c r="G14" s="8"/>
      <c r="H14" s="8"/>
    </row>
    <row r="15" spans="1:8" x14ac:dyDescent="0.25">
      <c r="A15" s="33" t="s">
        <v>53</v>
      </c>
      <c r="B15" s="3">
        <v>1000</v>
      </c>
      <c r="C15" s="14"/>
      <c r="D15" s="3">
        <f t="shared" si="1"/>
        <v>40</v>
      </c>
      <c r="E15" s="3">
        <f t="shared" si="4"/>
        <v>0</v>
      </c>
      <c r="F15" s="17"/>
      <c r="G15" s="8"/>
      <c r="H15" s="8"/>
    </row>
    <row r="16" spans="1:8" x14ac:dyDescent="0.25">
      <c r="A16" s="33" t="s">
        <v>42</v>
      </c>
      <c r="B16" s="3">
        <v>360</v>
      </c>
      <c r="C16" s="14"/>
      <c r="D16" s="3">
        <f>$F$3</f>
        <v>40</v>
      </c>
      <c r="E16" s="3">
        <f t="shared" si="0"/>
        <v>0</v>
      </c>
      <c r="F16" s="17"/>
      <c r="G16" s="8"/>
      <c r="H16" s="8"/>
    </row>
    <row r="17" spans="1:8" x14ac:dyDescent="0.25">
      <c r="A17" s="33" t="s">
        <v>49</v>
      </c>
      <c r="B17" s="10"/>
      <c r="C17" s="14"/>
      <c r="D17" s="3"/>
      <c r="E17" s="3"/>
      <c r="F17" s="17"/>
      <c r="G17" s="8"/>
      <c r="H17" s="8"/>
    </row>
    <row r="18" spans="1:8" x14ac:dyDescent="0.25">
      <c r="A18" s="33"/>
      <c r="B18" s="10"/>
      <c r="C18" s="14"/>
      <c r="D18" s="3"/>
      <c r="E18" s="3"/>
      <c r="F18" s="17"/>
      <c r="G18" s="8"/>
      <c r="H18" s="8"/>
    </row>
    <row r="19" spans="1:8" x14ac:dyDescent="0.25">
      <c r="A19" s="33"/>
      <c r="B19" s="10"/>
      <c r="C19" s="14"/>
      <c r="D19" s="3"/>
      <c r="E19" s="3"/>
      <c r="F19" s="17"/>
      <c r="G19" s="8"/>
      <c r="H19" s="8"/>
    </row>
    <row r="20" spans="1:8" x14ac:dyDescent="0.25">
      <c r="A20" s="33"/>
      <c r="B20" s="10"/>
      <c r="C20" s="14"/>
      <c r="D20" s="3"/>
      <c r="E20" s="3"/>
      <c r="F20" s="17"/>
      <c r="G20" s="8"/>
      <c r="H20" s="8"/>
    </row>
    <row r="21" spans="1:8" x14ac:dyDescent="0.25">
      <c r="A21" s="46" t="s">
        <v>47</v>
      </c>
      <c r="B21" s="47"/>
      <c r="C21" s="47"/>
      <c r="D21" s="47"/>
      <c r="E21" s="48"/>
      <c r="F21" s="17"/>
      <c r="G21" s="8"/>
      <c r="H21" s="8"/>
    </row>
    <row r="22" spans="1:8" ht="23.25" x14ac:dyDescent="0.35">
      <c r="A22" s="13" t="s">
        <v>1</v>
      </c>
      <c r="B22" s="2" t="s">
        <v>14</v>
      </c>
      <c r="C22" s="13" t="s">
        <v>13</v>
      </c>
      <c r="D22" s="2" t="s">
        <v>3</v>
      </c>
      <c r="E22" s="5" t="s">
        <v>2</v>
      </c>
      <c r="F22" s="11"/>
      <c r="G22" s="28"/>
    </row>
    <row r="23" spans="1:8" ht="18.75" x14ac:dyDescent="0.3">
      <c r="A23" s="34" t="s">
        <v>54</v>
      </c>
      <c r="B23" s="29">
        <v>56</v>
      </c>
      <c r="C23" s="31"/>
      <c r="D23" s="3">
        <f t="shared" si="1"/>
        <v>40</v>
      </c>
      <c r="E23" s="3">
        <f t="shared" ref="E23:E26" si="5">B23*C23*(1+D23/100)</f>
        <v>0</v>
      </c>
      <c r="G23" s="28"/>
    </row>
    <row r="24" spans="1:8" ht="18.75" x14ac:dyDescent="0.3">
      <c r="A24" s="34" t="s">
        <v>55</v>
      </c>
      <c r="B24" s="29">
        <v>85.5</v>
      </c>
      <c r="C24" s="31"/>
      <c r="D24" s="3">
        <f t="shared" si="1"/>
        <v>40</v>
      </c>
      <c r="E24" s="3">
        <f t="shared" si="5"/>
        <v>0</v>
      </c>
      <c r="G24" s="28"/>
    </row>
    <row r="25" spans="1:8" ht="18.75" x14ac:dyDescent="0.3">
      <c r="A25" s="34" t="s">
        <v>56</v>
      </c>
      <c r="B25" s="29">
        <v>114</v>
      </c>
      <c r="C25" s="31"/>
      <c r="D25" s="3">
        <f t="shared" si="1"/>
        <v>40</v>
      </c>
      <c r="E25" s="3">
        <f t="shared" si="5"/>
        <v>0</v>
      </c>
      <c r="G25" s="28"/>
    </row>
    <row r="26" spans="1:8" ht="18.75" x14ac:dyDescent="0.3">
      <c r="A26" s="34" t="s">
        <v>57</v>
      </c>
      <c r="B26" s="29">
        <v>142.5</v>
      </c>
      <c r="C26" s="31"/>
      <c r="D26" s="3">
        <f t="shared" si="1"/>
        <v>40</v>
      </c>
      <c r="E26" s="3">
        <f t="shared" si="5"/>
        <v>0</v>
      </c>
      <c r="G26" s="28"/>
    </row>
    <row r="27" spans="1:8" x14ac:dyDescent="0.25">
      <c r="A27" s="34" t="s">
        <v>15</v>
      </c>
      <c r="B27" s="4">
        <v>171</v>
      </c>
      <c r="C27" s="15"/>
      <c r="D27" s="3">
        <f t="shared" si="1"/>
        <v>40</v>
      </c>
      <c r="E27" s="3">
        <f t="shared" ref="E27:E48" si="6">B27*C27*(1+D27/100)</f>
        <v>0</v>
      </c>
    </row>
    <row r="28" spans="1:8" x14ac:dyDescent="0.25">
      <c r="A28" s="34" t="s">
        <v>16</v>
      </c>
      <c r="B28" s="4">
        <v>199.5</v>
      </c>
      <c r="C28" s="15"/>
      <c r="D28" s="3">
        <f t="shared" si="1"/>
        <v>40</v>
      </c>
      <c r="E28" s="3">
        <f t="shared" si="6"/>
        <v>0</v>
      </c>
    </row>
    <row r="29" spans="1:8" x14ac:dyDescent="0.25">
      <c r="A29" s="34" t="s">
        <v>17</v>
      </c>
      <c r="B29" s="4">
        <v>228</v>
      </c>
      <c r="C29" s="15"/>
      <c r="D29" s="3">
        <f t="shared" si="1"/>
        <v>40</v>
      </c>
      <c r="E29" s="3">
        <f t="shared" si="6"/>
        <v>0</v>
      </c>
    </row>
    <row r="30" spans="1:8" x14ac:dyDescent="0.25">
      <c r="A30" s="34" t="s">
        <v>18</v>
      </c>
      <c r="B30" s="4">
        <v>256.5</v>
      </c>
      <c r="C30" s="15"/>
      <c r="D30" s="3">
        <f t="shared" si="1"/>
        <v>40</v>
      </c>
      <c r="E30" s="3">
        <f t="shared" si="6"/>
        <v>0</v>
      </c>
    </row>
    <row r="31" spans="1:8" x14ac:dyDescent="0.25">
      <c r="A31" s="34" t="s">
        <v>19</v>
      </c>
      <c r="B31" s="4">
        <v>275</v>
      </c>
      <c r="C31" s="15"/>
      <c r="D31" s="3">
        <f t="shared" si="1"/>
        <v>40</v>
      </c>
      <c r="E31" s="3">
        <f t="shared" si="6"/>
        <v>0</v>
      </c>
    </row>
    <row r="32" spans="1:8" x14ac:dyDescent="0.25">
      <c r="A32" s="34" t="s">
        <v>20</v>
      </c>
      <c r="B32" s="4">
        <v>313.5</v>
      </c>
      <c r="C32" s="15"/>
      <c r="D32" s="3">
        <f t="shared" si="1"/>
        <v>40</v>
      </c>
      <c r="E32" s="3">
        <f t="shared" si="6"/>
        <v>0</v>
      </c>
    </row>
    <row r="33" spans="1:5" x14ac:dyDescent="0.25">
      <c r="A33" s="34" t="s">
        <v>21</v>
      </c>
      <c r="B33" s="4">
        <v>342</v>
      </c>
      <c r="C33" s="15"/>
      <c r="D33" s="3">
        <f t="shared" si="1"/>
        <v>40</v>
      </c>
      <c r="E33" s="3">
        <f t="shared" si="6"/>
        <v>0</v>
      </c>
    </row>
    <row r="34" spans="1:5" x14ac:dyDescent="0.25">
      <c r="A34" s="34" t="s">
        <v>22</v>
      </c>
      <c r="B34" s="4">
        <v>399</v>
      </c>
      <c r="C34" s="15"/>
      <c r="D34" s="3">
        <f t="shared" si="1"/>
        <v>40</v>
      </c>
      <c r="E34" s="3">
        <f t="shared" si="6"/>
        <v>0</v>
      </c>
    </row>
    <row r="35" spans="1:5" x14ac:dyDescent="0.25">
      <c r="A35" s="34" t="s">
        <v>23</v>
      </c>
      <c r="B35" s="1">
        <v>520</v>
      </c>
      <c r="C35" s="15">
        <v>1</v>
      </c>
      <c r="D35" s="3">
        <f t="shared" si="1"/>
        <v>40</v>
      </c>
      <c r="E35" s="3">
        <f t="shared" si="6"/>
        <v>728</v>
      </c>
    </row>
    <row r="36" spans="1:5" x14ac:dyDescent="0.25">
      <c r="A36" s="34" t="s">
        <v>62</v>
      </c>
      <c r="B36" s="1">
        <v>200</v>
      </c>
      <c r="C36" s="15"/>
      <c r="D36" s="3">
        <f t="shared" si="1"/>
        <v>40</v>
      </c>
      <c r="E36" s="3">
        <f t="shared" ref="E36:E37" si="7">B36*C36*(1+D36/100)</f>
        <v>0</v>
      </c>
    </row>
    <row r="37" spans="1:5" x14ac:dyDescent="0.25">
      <c r="A37" s="34" t="s">
        <v>63</v>
      </c>
      <c r="B37" s="1">
        <v>350</v>
      </c>
      <c r="C37" s="15"/>
      <c r="D37" s="3">
        <f t="shared" si="1"/>
        <v>40</v>
      </c>
      <c r="E37" s="3">
        <f t="shared" si="7"/>
        <v>0</v>
      </c>
    </row>
    <row r="38" spans="1:5" x14ac:dyDescent="0.25">
      <c r="A38" s="34" t="s">
        <v>64</v>
      </c>
      <c r="B38" s="1">
        <v>300</v>
      </c>
      <c r="C38" s="15"/>
      <c r="D38" s="3">
        <f t="shared" si="1"/>
        <v>40</v>
      </c>
      <c r="E38" s="3">
        <f t="shared" ref="E38:E39" si="8">B38*C38*(1+D38/100)</f>
        <v>0</v>
      </c>
    </row>
    <row r="39" spans="1:5" x14ac:dyDescent="0.25">
      <c r="A39" s="34" t="s">
        <v>65</v>
      </c>
      <c r="B39" s="1">
        <v>70</v>
      </c>
      <c r="C39" s="15"/>
      <c r="D39" s="3">
        <f t="shared" si="1"/>
        <v>40</v>
      </c>
      <c r="E39" s="3">
        <f t="shared" si="8"/>
        <v>0</v>
      </c>
    </row>
    <row r="40" spans="1:5" x14ac:dyDescent="0.25">
      <c r="A40" s="34" t="s">
        <v>66</v>
      </c>
      <c r="B40" s="1">
        <v>75</v>
      </c>
      <c r="C40" s="15"/>
      <c r="D40" s="3">
        <f t="shared" si="1"/>
        <v>40</v>
      </c>
      <c r="E40" s="3">
        <f t="shared" ref="E40" si="9">B40*C40*(1+D40/100)</f>
        <v>0</v>
      </c>
    </row>
    <row r="41" spans="1:5" ht="23.25" x14ac:dyDescent="0.35">
      <c r="A41" s="13" t="s">
        <v>1</v>
      </c>
      <c r="B41" s="2" t="s">
        <v>25</v>
      </c>
      <c r="C41" s="13" t="s">
        <v>24</v>
      </c>
      <c r="D41" s="2" t="s">
        <v>3</v>
      </c>
      <c r="E41" s="5" t="s">
        <v>2</v>
      </c>
    </row>
    <row r="42" spans="1:5" x14ac:dyDescent="0.25">
      <c r="A42" s="34" t="s">
        <v>26</v>
      </c>
      <c r="B42" s="6">
        <v>31</v>
      </c>
      <c r="C42" s="15"/>
      <c r="D42" s="3">
        <f t="shared" si="1"/>
        <v>40</v>
      </c>
      <c r="E42" s="3">
        <f t="shared" si="6"/>
        <v>0</v>
      </c>
    </row>
    <row r="43" spans="1:5" x14ac:dyDescent="0.25">
      <c r="A43" s="34" t="s">
        <v>27</v>
      </c>
      <c r="B43" s="6">
        <v>37</v>
      </c>
      <c r="C43" s="15"/>
      <c r="D43" s="3">
        <f t="shared" si="1"/>
        <v>40</v>
      </c>
      <c r="E43" s="3">
        <f t="shared" si="6"/>
        <v>0</v>
      </c>
    </row>
    <row r="44" spans="1:5" x14ac:dyDescent="0.25">
      <c r="A44" s="35" t="s">
        <v>28</v>
      </c>
      <c r="B44" s="1">
        <v>15</v>
      </c>
      <c r="C44" s="15">
        <v>1</v>
      </c>
      <c r="D44" s="3">
        <f t="shared" si="1"/>
        <v>40</v>
      </c>
      <c r="E44" s="1">
        <f>B44*C44*(1+D44/100)</f>
        <v>21</v>
      </c>
    </row>
    <row r="45" spans="1:5" x14ac:dyDescent="0.25">
      <c r="A45" s="36" t="s">
        <v>69</v>
      </c>
      <c r="B45" s="3">
        <v>150</v>
      </c>
      <c r="C45" s="15"/>
      <c r="D45" s="3">
        <f t="shared" si="1"/>
        <v>40</v>
      </c>
      <c r="E45" s="3">
        <f t="shared" si="6"/>
        <v>0</v>
      </c>
    </row>
    <row r="46" spans="1:5" x14ac:dyDescent="0.25">
      <c r="A46" s="36" t="s">
        <v>68</v>
      </c>
      <c r="B46" s="10">
        <v>150</v>
      </c>
      <c r="C46" s="15"/>
      <c r="D46" s="3">
        <f t="shared" si="1"/>
        <v>40</v>
      </c>
      <c r="E46" s="1">
        <f>B46*C46*(1+D46/100)</f>
        <v>0</v>
      </c>
    </row>
    <row r="47" spans="1:5" x14ac:dyDescent="0.25">
      <c r="A47" s="36" t="s">
        <v>67</v>
      </c>
      <c r="B47" s="10">
        <v>180</v>
      </c>
      <c r="C47" s="15"/>
      <c r="D47" s="3">
        <f t="shared" si="1"/>
        <v>40</v>
      </c>
      <c r="E47" s="3">
        <f t="shared" ref="E47" si="10">B47*C47*(1+D47/100)</f>
        <v>0</v>
      </c>
    </row>
    <row r="48" spans="1:5" x14ac:dyDescent="0.25">
      <c r="A48" s="36" t="s">
        <v>41</v>
      </c>
      <c r="B48" s="10">
        <v>40</v>
      </c>
      <c r="C48" s="15"/>
      <c r="D48" s="3">
        <f t="shared" si="1"/>
        <v>40</v>
      </c>
      <c r="E48" s="3">
        <f t="shared" si="6"/>
        <v>0</v>
      </c>
    </row>
    <row r="49" spans="1:6" x14ac:dyDescent="0.25">
      <c r="A49" s="36" t="s">
        <v>50</v>
      </c>
      <c r="B49" s="27">
        <v>400</v>
      </c>
      <c r="C49" s="15"/>
      <c r="D49" s="3">
        <v>0</v>
      </c>
      <c r="E49" s="3">
        <f>B49*C49</f>
        <v>0</v>
      </c>
    </row>
    <row r="50" spans="1:6" x14ac:dyDescent="0.25">
      <c r="A50" s="36" t="s">
        <v>51</v>
      </c>
      <c r="B50" s="30">
        <v>30</v>
      </c>
      <c r="C50" s="15"/>
      <c r="D50" s="3">
        <v>0</v>
      </c>
      <c r="E50" s="3">
        <f>B50*C50</f>
        <v>0</v>
      </c>
    </row>
    <row r="51" spans="1:6" x14ac:dyDescent="0.25">
      <c r="A51" s="25"/>
      <c r="B51" s="26"/>
      <c r="C51" s="18"/>
      <c r="D51" s="12"/>
      <c r="E51" s="12"/>
    </row>
    <row r="52" spans="1:6" x14ac:dyDescent="0.25">
      <c r="A52" s="11"/>
      <c r="B52" s="11"/>
      <c r="C52" s="18"/>
      <c r="D52" s="12"/>
      <c r="E52" s="12"/>
      <c r="F52" s="11"/>
    </row>
    <row r="53" spans="1:6" ht="18.75" x14ac:dyDescent="0.3">
      <c r="A53" s="44" t="s">
        <v>43</v>
      </c>
      <c r="B53" s="45"/>
      <c r="C53" s="17"/>
      <c r="D53" s="12"/>
      <c r="E53" s="12"/>
    </row>
    <row r="54" spans="1:6" ht="18.75" x14ac:dyDescent="0.3">
      <c r="A54" s="16" t="s">
        <v>44</v>
      </c>
      <c r="B54" s="5" t="s">
        <v>46</v>
      </c>
      <c r="C54" s="19" t="s">
        <v>45</v>
      </c>
      <c r="D54" s="2" t="s">
        <v>3</v>
      </c>
      <c r="E54" s="5" t="s">
        <v>2</v>
      </c>
    </row>
    <row r="55" spans="1:6" ht="31.5" x14ac:dyDescent="0.25">
      <c r="A55" s="40" t="s">
        <v>70</v>
      </c>
      <c r="B55" s="1">
        <v>1100</v>
      </c>
      <c r="C55" s="15"/>
      <c r="D55" s="3">
        <f t="shared" si="1"/>
        <v>40</v>
      </c>
      <c r="E55" s="3">
        <f>B55*C55*(1+D55/100)+400*C55*(1+D55/100)</f>
        <v>0</v>
      </c>
    </row>
    <row r="56" spans="1:6" ht="31.5" x14ac:dyDescent="0.25">
      <c r="A56" s="40" t="s">
        <v>80</v>
      </c>
      <c r="B56" s="1">
        <v>1200</v>
      </c>
      <c r="C56" s="15"/>
      <c r="D56" s="3">
        <f t="shared" si="1"/>
        <v>40</v>
      </c>
      <c r="E56" s="3">
        <f>B56*C56*(1+D56/100)+540*C56*(1+D56/100)</f>
        <v>0</v>
      </c>
    </row>
    <row r="57" spans="1:6" ht="30" x14ac:dyDescent="0.25">
      <c r="A57" s="41" t="s">
        <v>71</v>
      </c>
      <c r="B57" s="1">
        <v>1400</v>
      </c>
      <c r="C57" s="15"/>
      <c r="D57" s="3">
        <f t="shared" si="1"/>
        <v>40</v>
      </c>
      <c r="E57" s="3">
        <f>B57*C57*(1+D57/100)+700*C57*(1+D57/100)</f>
        <v>0</v>
      </c>
    </row>
    <row r="58" spans="1:6" ht="30" x14ac:dyDescent="0.25">
      <c r="A58" s="41" t="s">
        <v>72</v>
      </c>
      <c r="B58" s="1">
        <v>1600</v>
      </c>
      <c r="C58" s="15"/>
      <c r="D58" s="3">
        <f t="shared" si="1"/>
        <v>40</v>
      </c>
      <c r="E58" s="3">
        <f>B58*C58*(1+D58/100)+975*C58*(1+D58/100)</f>
        <v>0</v>
      </c>
    </row>
    <row r="59" spans="1:6" ht="30" x14ac:dyDescent="0.25">
      <c r="A59" s="41" t="s">
        <v>73</v>
      </c>
      <c r="B59" s="1">
        <v>1900</v>
      </c>
      <c r="C59" s="15"/>
      <c r="D59" s="3">
        <f t="shared" si="1"/>
        <v>40</v>
      </c>
      <c r="E59" s="1">
        <f>B59*C59*(1+D59/100)+1110*C59*(1+D59/100)</f>
        <v>0</v>
      </c>
    </row>
    <row r="60" spans="1:6" x14ac:dyDescent="0.25">
      <c r="A60" s="41" t="s">
        <v>58</v>
      </c>
      <c r="B60" s="1"/>
      <c r="C60" s="15"/>
      <c r="D60" s="3"/>
      <c r="E60" s="3"/>
    </row>
    <row r="61" spans="1:6" ht="30" x14ac:dyDescent="0.25">
      <c r="A61" s="41" t="s">
        <v>74</v>
      </c>
      <c r="B61" s="1">
        <v>2000</v>
      </c>
      <c r="C61" s="15"/>
      <c r="D61" s="3">
        <f t="shared" si="1"/>
        <v>40</v>
      </c>
      <c r="E61" s="3">
        <f>B61*C61*(1+D61/100)+990*C61*(1+D61/100)</f>
        <v>0</v>
      </c>
    </row>
    <row r="62" spans="1:6" ht="30" x14ac:dyDescent="0.25">
      <c r="A62" s="41" t="s">
        <v>75</v>
      </c>
      <c r="B62" s="1">
        <v>2200</v>
      </c>
      <c r="C62" s="15"/>
      <c r="D62" s="3">
        <f t="shared" si="1"/>
        <v>40</v>
      </c>
      <c r="E62" s="3">
        <f>B62*C62*(1+D62/100)+1050*C62*(1+D62/100)</f>
        <v>0</v>
      </c>
    </row>
    <row r="63" spans="1:6" ht="30" x14ac:dyDescent="0.25">
      <c r="A63" s="41" t="s">
        <v>76</v>
      </c>
      <c r="B63" s="1">
        <v>1800</v>
      </c>
      <c r="C63" s="15"/>
      <c r="D63" s="3">
        <f t="shared" si="1"/>
        <v>40</v>
      </c>
      <c r="E63" s="3">
        <f>B63*C63*(1+D63/100)+480*C63*(1+D63/100)</f>
        <v>0</v>
      </c>
    </row>
    <row r="64" spans="1:6" ht="30" x14ac:dyDescent="0.25">
      <c r="A64" s="41" t="s">
        <v>77</v>
      </c>
      <c r="B64" s="1">
        <v>2200</v>
      </c>
      <c r="C64" s="15"/>
      <c r="D64" s="3">
        <f t="shared" si="1"/>
        <v>40</v>
      </c>
      <c r="E64" s="1">
        <f>B64*C64*(1+D64/100)+620*C64*(1+D64/100)</f>
        <v>0</v>
      </c>
    </row>
    <row r="65" spans="1:5" ht="30" x14ac:dyDescent="0.25">
      <c r="A65" s="41" t="s">
        <v>78</v>
      </c>
      <c r="B65" s="1">
        <v>2000</v>
      </c>
      <c r="C65" s="15"/>
      <c r="D65" s="3">
        <f t="shared" si="1"/>
        <v>40</v>
      </c>
      <c r="E65" s="3">
        <f>B65*C65*(1+D65/100)+480*C65*(1+D65/100)</f>
        <v>0</v>
      </c>
    </row>
    <row r="66" spans="1:5" ht="30" x14ac:dyDescent="0.25">
      <c r="A66" s="41" t="s">
        <v>79</v>
      </c>
      <c r="B66" s="1">
        <v>2500</v>
      </c>
      <c r="C66" s="15"/>
      <c r="D66" s="3">
        <f t="shared" si="1"/>
        <v>40</v>
      </c>
      <c r="E66" s="3">
        <f>B66*C66*(1+D66/100)+620*C66*(1+D66/100)</f>
        <v>0</v>
      </c>
    </row>
    <row r="67" spans="1:5" ht="18.75" x14ac:dyDescent="0.3">
      <c r="A67" s="20" t="s">
        <v>48</v>
      </c>
      <c r="B67" s="21"/>
      <c r="C67" s="21"/>
      <c r="D67" s="21"/>
      <c r="E67" s="22">
        <f>SUM(E3:E16,E23:E40,E42:E50,E55:E66)</f>
        <v>7191.8</v>
      </c>
    </row>
  </sheetData>
  <mergeCells count="3">
    <mergeCell ref="A1:F1"/>
    <mergeCell ref="A53:B53"/>
    <mergeCell ref="A21:E2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sqref="A1:XFD1"/>
    </sheetView>
  </sheetViews>
  <sheetFormatPr defaultRowHeight="15" x14ac:dyDescent="0.25"/>
  <cols>
    <col min="1" max="1" width="40.7109375" customWidth="1"/>
    <col min="2" max="2" width="27.42578125" customWidth="1"/>
    <col min="3" max="3" width="0" hidden="1" customWidth="1"/>
    <col min="4" max="4" width="11.140625" customWidth="1"/>
  </cols>
  <sheetData>
    <row r="1" spans="1:4" ht="30" x14ac:dyDescent="0.25">
      <c r="A1" s="42" t="str">
        <f t="array" ref="A1">IFERROR(INDEX(Лист1!A$3:A$67,SMALL(IF(ISNUMBER(Лист1!$C$3:$C$67),ROW(Лист1!$C$3:$C$67)-2),ROW(A1))),0)</f>
        <v>СП однокамерный 4-16-4</v>
      </c>
      <c r="B1" s="37">
        <f t="array" ref="B1">IFERROR(INDEX(Лист1!C$3:C$67,SMALL(IF(ISNUMBER(Лист1!$C$3:$C$67),ROW(Лист1!$C$3:$C$67)-2),ROW(A1))),0)</f>
        <v>1</v>
      </c>
      <c r="C1" s="37">
        <f t="array" ref="C1">IFERROR(INDEX(Лист1!D$3:D$67,SMALL(IF(ISNUMBER(Лист1!$C$3:$C$67),ROW(Лист1!$C$3:$C$67)-2),ROW(B1))),0)</f>
        <v>40</v>
      </c>
      <c r="D1" s="37">
        <f t="array" ref="D1">IFERROR(INDEX(Лист1!E$3:E$67,SMALL(IF(ISNUMBER(Лист1!$C$3:$C$67),ROW(Лист1!$C$3:$C$67)-2),ROW(C1))),0)</f>
        <v>1309</v>
      </c>
    </row>
    <row r="2" spans="1:4" ht="30" x14ac:dyDescent="0.25">
      <c r="A2" s="42" t="str">
        <f t="array" ref="A2">IFERROR(INDEX(Лист1!A$3:A$67,SMALL(IF(ISNUMBER(Лист1!$C$3:$C$67),ROW(Лист1!$C$3:$C$67)-2),ROW(A2))),0)</f>
        <v>СП двухкамерный 4-10-4-10-4</v>
      </c>
      <c r="B2" s="37">
        <f t="array" ref="B2">IFERROR(INDEX(Лист1!C$3:C$67,SMALL(IF(ISNUMBER(Лист1!$C$3:$C$67),ROW(Лист1!$C$3:$C$67)-2),ROW(A2))),0)</f>
        <v>1</v>
      </c>
      <c r="C2" s="37">
        <f t="array" ref="C2">IFERROR(INDEX(Лист1!D$3:D$67,SMALL(IF(ISNUMBER(Лист1!$C$3:$C$67),ROW(Лист1!$C$3:$C$67)-2),ROW(B2))),0)</f>
        <v>40</v>
      </c>
      <c r="D2" s="37">
        <f t="array" ref="D2">IFERROR(INDEX(Лист1!E$3:E$67,SMALL(IF(ISNUMBER(Лист1!$C$3:$C$67),ROW(Лист1!$C$3:$C$67)-2),ROW(C2))),0)</f>
        <v>1808.8</v>
      </c>
    </row>
    <row r="3" spans="1:4" x14ac:dyDescent="0.25">
      <c r="A3" s="42" t="str">
        <f t="array" ref="A3">IFERROR(INDEX(Лист1!A$3:A$67,SMALL(IF(ISNUMBER(Лист1!$C$3:$C$67),ROW(Лист1!$C$3:$C$67)-2),ROW(A3))),0)</f>
        <v>СП двухкамерный 4-14-4-14-4</v>
      </c>
      <c r="B3" s="37">
        <f t="array" ref="B3">IFERROR(INDEX(Лист1!C$3:C$67,SMALL(IF(ISNUMBER(Лист1!$C$3:$C$67),ROW(Лист1!$C$3:$C$67)-2),ROW(A3))),0)</f>
        <v>1</v>
      </c>
      <c r="C3" s="37">
        <f t="array" ref="C3">IFERROR(INDEX(Лист1!D$3:D$67,SMALL(IF(ISNUMBER(Лист1!$C$3:$C$67),ROW(Лист1!$C$3:$C$67)-2),ROW(B3))),0)</f>
        <v>40</v>
      </c>
      <c r="D3" s="37">
        <f t="array" ref="D3">IFERROR(INDEX(Лист1!E$3:E$67,SMALL(IF(ISNUMBER(Лист1!$C$3:$C$67),ROW(Лист1!$C$3:$C$67)-2),ROW(C3))),0)</f>
        <v>1847.9999999999998</v>
      </c>
    </row>
    <row r="4" spans="1:4" x14ac:dyDescent="0.25">
      <c r="A4" s="42" t="str">
        <f t="array" ref="A4">IFERROR(INDEX(Лист1!A$3:A$67,SMALL(IF(ISNUMBER(Лист1!$C$3:$C$67),ROW(Лист1!$C$3:$C$67)-2),ROW(A4))),0)</f>
        <v>СП однокамерный 4-16-4 энергосб. (LOW)</v>
      </c>
      <c r="B4" s="37">
        <f t="array" ref="B4">IFERROR(INDEX(Лист1!C$3:C$67,SMALL(IF(ISNUMBER(Лист1!$C$3:$C$67),ROW(Лист1!$C$3:$C$67)-2),ROW(A4))),0)</f>
        <v>1</v>
      </c>
      <c r="C4" s="37">
        <f t="array" ref="C4">IFERROR(INDEX(Лист1!D$3:D$67,SMALL(IF(ISNUMBER(Лист1!$C$3:$C$67),ROW(Лист1!$C$3:$C$67)-2),ROW(B4))),0)</f>
        <v>40</v>
      </c>
      <c r="D4" s="37">
        <f t="array" ref="D4">IFERROR(INDEX(Лист1!E$3:E$67,SMALL(IF(ISNUMBER(Лист1!$C$3:$C$67),ROW(Лист1!$C$3:$C$67)-2),ROW(C4))),0)</f>
        <v>1477</v>
      </c>
    </row>
    <row r="5" spans="1:4" x14ac:dyDescent="0.25">
      <c r="A5" s="42" t="str">
        <f t="array" ref="A5">IFERROR(INDEX(Лист1!A$3:A$67,SMALL(IF(ISNUMBER(Лист1!$C$3:$C$67),ROW(Лист1!$C$3:$C$67)-2),ROW(A5))),0)</f>
        <v>подоконник ширина 800 мм белый</v>
      </c>
      <c r="B5" s="37">
        <f t="array" ref="B5">IFERROR(INDEX(Лист1!C$3:C$67,SMALL(IF(ISNUMBER(Лист1!$C$3:$C$67),ROW(Лист1!$C$3:$C$67)-2),ROW(A5))),0)</f>
        <v>1</v>
      </c>
      <c r="C5" s="37">
        <f t="array" ref="C5">IFERROR(INDEX(Лист1!D$3:D$67,SMALL(IF(ISNUMBER(Лист1!$C$3:$C$67),ROW(Лист1!$C$3:$C$67)-2),ROW(B5))),0)</f>
        <v>40</v>
      </c>
      <c r="D5" s="37">
        <f t="array" ref="D5">IFERROR(INDEX(Лист1!E$3:E$67,SMALL(IF(ISNUMBER(Лист1!$C$3:$C$67),ROW(Лист1!$C$3:$C$67)-2),ROW(C5))),0)</f>
        <v>728</v>
      </c>
    </row>
    <row r="6" spans="1:4" x14ac:dyDescent="0.25">
      <c r="A6" s="42" t="str">
        <f t="array" ref="A6">IFERROR(INDEX(Лист1!A$3:A$67,SMALL(IF(ISNUMBER(Лист1!$C$3:$C$67),ROW(Лист1!$C$3:$C$67)-2),ROW(A6))),0)</f>
        <v>заглушка для подоконника белая 1 комплект</v>
      </c>
      <c r="B6" s="37">
        <f t="array" ref="B6">IFERROR(INDEX(Лист1!C$3:C$67,SMALL(IF(ISNUMBER(Лист1!$C$3:$C$67),ROW(Лист1!$C$3:$C$67)-2),ROW(A6))),0)</f>
        <v>1</v>
      </c>
      <c r="C6" s="37">
        <f t="array" ref="C6">IFERROR(INDEX(Лист1!D$3:D$67,SMALL(IF(ISNUMBER(Лист1!$C$3:$C$67),ROW(Лист1!$C$3:$C$67)-2),ROW(B6))),0)</f>
        <v>40</v>
      </c>
      <c r="D6" s="37">
        <f t="array" ref="D6">IFERROR(INDEX(Лист1!E$3:E$67,SMALL(IF(ISNUMBER(Лист1!$C$3:$C$67),ROW(Лист1!$C$3:$C$67)-2),ROW(C6))),0)</f>
        <v>21</v>
      </c>
    </row>
    <row r="7" spans="1:4" x14ac:dyDescent="0.25">
      <c r="A7" s="42">
        <f t="array" ref="A7">IFERROR(INDEX(Лист1!A$3:A$67,SMALL(IF(ISNUMBER(Лист1!$C$3:$C$67),ROW(Лист1!$C$3:$C$67)-2),ROW(A7))),0)</f>
        <v>0</v>
      </c>
      <c r="B7" s="37">
        <f t="array" ref="B7">IFERROR(INDEX(Лист1!C$3:C$67,SMALL(IF(ISNUMBER(Лист1!$C$3:$C$67),ROW(Лист1!$C$3:$C$67)-2),ROW(A7))),0)</f>
        <v>0</v>
      </c>
      <c r="C7" s="37">
        <f t="array" ref="C7">IFERROR(INDEX(Лист1!D$3:D$67,SMALL(IF(ISNUMBER(Лист1!$C$3:$C$67),ROW(Лист1!$C$3:$C$67)-2),ROW(B7))),0)</f>
        <v>0</v>
      </c>
      <c r="D7" s="37">
        <f t="array" ref="D7">IFERROR(INDEX(Лист1!E$3:E$67,SMALL(IF(ISNUMBER(Лист1!$C$3:$C$67),ROW(Лист1!$C$3:$C$67)-2),ROW(C7))),0)</f>
        <v>0</v>
      </c>
    </row>
    <row r="8" spans="1:4" x14ac:dyDescent="0.25">
      <c r="A8" s="42">
        <f t="array" ref="A8">IFERROR(INDEX(Лист1!A$3:A$67,SMALL(IF(ISNUMBER(Лист1!$C$3:$C$67),ROW(Лист1!$C$3:$C$67)-2),ROW(A8))),0)</f>
        <v>0</v>
      </c>
      <c r="B8" s="37">
        <f t="array" ref="B8">IFERROR(INDEX(Лист1!C$3:C$67,SMALL(IF(ISNUMBER(Лист1!$C$3:$C$67),ROW(Лист1!$C$3:$C$67)-2),ROW(A8))),0)</f>
        <v>0</v>
      </c>
      <c r="C8" s="37">
        <f t="array" ref="C8">IFERROR(INDEX(Лист1!D$3:D$67,SMALL(IF(ISNUMBER(Лист1!$C$3:$C$67),ROW(Лист1!$C$3:$C$67)-2),ROW(B8))),0)</f>
        <v>0</v>
      </c>
      <c r="D8" s="37">
        <f t="array" ref="D8">IFERROR(INDEX(Лист1!E$3:E$67,SMALL(IF(ISNUMBER(Лист1!$C$3:$C$67),ROW(Лист1!$C$3:$C$67)-2),ROW(C8))),0)</f>
        <v>0</v>
      </c>
    </row>
    <row r="9" spans="1:4" x14ac:dyDescent="0.25">
      <c r="A9" s="42">
        <f t="array" ref="A9">IFERROR(INDEX(Лист1!A$3:A$67,SMALL(IF(ISNUMBER(Лист1!$C$3:$C$67),ROW(Лист1!$C$3:$C$67)-2),ROW(A9))),0)</f>
        <v>0</v>
      </c>
      <c r="B9" s="37">
        <f t="array" ref="B9">IFERROR(INDEX(Лист1!C$3:C$67,SMALL(IF(ISNUMBER(Лист1!$C$3:$C$67),ROW(Лист1!$C$3:$C$67)-2),ROW(A9))),0)</f>
        <v>0</v>
      </c>
      <c r="C9" s="37">
        <f t="array" ref="C9">IFERROR(INDEX(Лист1!D$3:D$67,SMALL(IF(ISNUMBER(Лист1!$C$3:$C$67),ROW(Лист1!$C$3:$C$67)-2),ROW(B9))),0)</f>
        <v>0</v>
      </c>
      <c r="D9" s="37">
        <f t="array" ref="D9">IFERROR(INDEX(Лист1!E$3:E$67,SMALL(IF(ISNUMBER(Лист1!$C$3:$C$67),ROW(Лист1!$C$3:$C$67)-2),ROW(C9))),0)</f>
        <v>0</v>
      </c>
    </row>
    <row r="10" spans="1:4" x14ac:dyDescent="0.25">
      <c r="A10" s="42">
        <f t="array" ref="A10">IFERROR(INDEX(Лист1!A$3:A$67,SMALL(IF(ISNUMBER(Лист1!$C$3:$C$67),ROW(Лист1!$C$3:$C$67)-2),ROW(A10))),0)</f>
        <v>0</v>
      </c>
      <c r="B10" s="37">
        <f t="array" ref="B10">IFERROR(INDEX(Лист1!C$3:C$67,SMALL(IF(ISNUMBER(Лист1!$C$3:$C$67),ROW(Лист1!$C$3:$C$67)-2),ROW(A10))),0)</f>
        <v>0</v>
      </c>
      <c r="C10" s="37">
        <f t="array" ref="C10">IFERROR(INDEX(Лист1!D$3:D$67,SMALL(IF(ISNUMBER(Лист1!$C$3:$C$67),ROW(Лист1!$C$3:$C$67)-2),ROW(B10))),0)</f>
        <v>0</v>
      </c>
      <c r="D10" s="37">
        <f t="array" ref="D10">IFERROR(INDEX(Лист1!E$3:E$67,SMALL(IF(ISNUMBER(Лист1!$C$3:$C$67),ROW(Лист1!$C$3:$C$67)-2),ROW(C10))),0)</f>
        <v>0</v>
      </c>
    </row>
    <row r="11" spans="1:4" x14ac:dyDescent="0.25">
      <c r="A11" s="42">
        <f t="array" ref="A11">IFERROR(INDEX(Лист1!A$3:A$67,SMALL(IF(ISNUMBER(Лист1!$C$3:$C$67),ROW(Лист1!$C$3:$C$67)-2),ROW(A11))),0)</f>
        <v>0</v>
      </c>
      <c r="B11" s="37">
        <f t="array" ref="B11">IFERROR(INDEX(Лист1!C$3:C$67,SMALL(IF(ISNUMBER(Лист1!$C$3:$C$67),ROW(Лист1!$C$3:$C$67)-2),ROW(A11))),0)</f>
        <v>0</v>
      </c>
      <c r="C11" s="37">
        <f t="array" ref="C11">IFERROR(INDEX(Лист1!D$3:D$67,SMALL(IF(ISNUMBER(Лист1!$C$3:$C$67),ROW(Лист1!$C$3:$C$67)-2),ROW(B11))),0)</f>
        <v>0</v>
      </c>
      <c r="D11" s="37">
        <f t="array" ref="D11">IFERROR(INDEX(Лист1!E$3:E$67,SMALL(IF(ISNUMBER(Лист1!$C$3:$C$67),ROW(Лист1!$C$3:$C$67)-2),ROW(C11))),0)</f>
        <v>0</v>
      </c>
    </row>
    <row r="12" spans="1:4" x14ac:dyDescent="0.25">
      <c r="A12" s="42">
        <f t="array" ref="A12">IFERROR(INDEX(Лист1!A$3:A$67,SMALL(IF(ISNUMBER(Лист1!$C$3:$C$67),ROW(Лист1!$C$3:$C$67)-2),ROW(A12))),0)</f>
        <v>0</v>
      </c>
      <c r="B12" s="37">
        <f t="array" ref="B12">IFERROR(INDEX(Лист1!C$3:C$67,SMALL(IF(ISNUMBER(Лист1!$C$3:$C$67),ROW(Лист1!$C$3:$C$67)-2),ROW(A12))),0)</f>
        <v>0</v>
      </c>
      <c r="C12" s="37">
        <f t="array" ref="C12">IFERROR(INDEX(Лист1!D$3:D$67,SMALL(IF(ISNUMBER(Лист1!$C$3:$C$67),ROW(Лист1!$C$3:$C$67)-2),ROW(B12))),0)</f>
        <v>0</v>
      </c>
      <c r="D12" s="37">
        <f t="array" ref="D12">IFERROR(INDEX(Лист1!E$3:E$67,SMALL(IF(ISNUMBER(Лист1!$C$3:$C$67),ROW(Лист1!$C$3:$C$67)-2),ROW(C12))),0)</f>
        <v>0</v>
      </c>
    </row>
    <row r="13" spans="1:4" x14ac:dyDescent="0.25">
      <c r="A13" s="42">
        <f t="array" ref="A13">IFERROR(INDEX(Лист1!A$3:A$67,SMALL(IF(ISNUMBER(Лист1!$C$3:$C$67),ROW(Лист1!$C$3:$C$67)-2),ROW(A13))),0)</f>
        <v>0</v>
      </c>
      <c r="B13" s="37">
        <f t="array" ref="B13">IFERROR(INDEX(Лист1!C$3:C$67,SMALL(IF(ISNUMBER(Лист1!$C$3:$C$67),ROW(Лист1!$C$3:$C$67)-2),ROW(A13))),0)</f>
        <v>0</v>
      </c>
      <c r="C13" s="37">
        <f t="array" ref="C13">IFERROR(INDEX(Лист1!D$3:D$67,SMALL(IF(ISNUMBER(Лист1!$C$3:$C$67),ROW(Лист1!$C$3:$C$67)-2),ROW(B13))),0)</f>
        <v>0</v>
      </c>
      <c r="D13" s="37">
        <f t="array" ref="D13">IFERROR(INDEX(Лист1!E$3:E$67,SMALL(IF(ISNUMBER(Лист1!$C$3:$C$67),ROW(Лист1!$C$3:$C$67)-2),ROW(C13))),0)</f>
        <v>0</v>
      </c>
    </row>
    <row r="14" spans="1:4" x14ac:dyDescent="0.25">
      <c r="A14" s="42">
        <f t="array" ref="A14">IFERROR(INDEX(Лист1!A$3:A$67,SMALL(IF(ISNUMBER(Лист1!$C$3:$C$67),ROW(Лист1!$C$3:$C$67)-2),ROW(A14))),0)</f>
        <v>0</v>
      </c>
      <c r="B14" s="37">
        <f t="array" ref="B14">IFERROR(INDEX(Лист1!C$3:C$67,SMALL(IF(ISNUMBER(Лист1!$C$3:$C$67),ROW(Лист1!$C$3:$C$67)-2),ROW(A14))),0)</f>
        <v>0</v>
      </c>
      <c r="C14" s="37">
        <f t="array" ref="C14">IFERROR(INDEX(Лист1!D$3:D$67,SMALL(IF(ISNUMBER(Лист1!$C$3:$C$67),ROW(Лист1!$C$3:$C$67)-2),ROW(B14))),0)</f>
        <v>0</v>
      </c>
      <c r="D14" s="37">
        <f t="array" ref="D14">IFERROR(INDEX(Лист1!E$3:E$67,SMALL(IF(ISNUMBER(Лист1!$C$3:$C$67),ROW(Лист1!$C$3:$C$67)-2),ROW(C14))),0)</f>
        <v>0</v>
      </c>
    </row>
    <row r="15" spans="1:4" x14ac:dyDescent="0.25">
      <c r="A15" s="42">
        <f t="array" ref="A15">IFERROR(INDEX(Лист1!A$3:A$67,SMALL(IF(ISNUMBER(Лист1!$C$3:$C$67),ROW(Лист1!$C$3:$C$67)-2),ROW(A15))),0)</f>
        <v>0</v>
      </c>
      <c r="B15" s="37">
        <f t="array" ref="B15">IFERROR(INDEX(Лист1!C$3:C$67,SMALL(IF(ISNUMBER(Лист1!$C$3:$C$67),ROW(Лист1!$C$3:$C$67)-2),ROW(A15))),0)</f>
        <v>0</v>
      </c>
      <c r="C15" s="37">
        <f t="array" ref="C15">IFERROR(INDEX(Лист1!D$3:D$67,SMALL(IF(ISNUMBER(Лист1!$C$3:$C$67),ROW(Лист1!$C$3:$C$67)-2),ROW(B15))),0)</f>
        <v>0</v>
      </c>
      <c r="D15" s="37">
        <f t="array" ref="D15">IFERROR(INDEX(Лист1!E$3:E$67,SMALL(IF(ISNUMBER(Лист1!$C$3:$C$67),ROW(Лист1!$C$3:$C$67)-2),ROW(C15))),0)</f>
        <v>0</v>
      </c>
    </row>
    <row r="16" spans="1:4" x14ac:dyDescent="0.25">
      <c r="A16" s="42">
        <f t="array" ref="A16">IFERROR(INDEX(Лист1!A$3:A$67,SMALL(IF(ISNUMBER(Лист1!$C$3:$C$67),ROW(Лист1!$C$3:$C$67)-2),ROW(A16))),0)</f>
        <v>0</v>
      </c>
      <c r="B16" s="37">
        <f t="array" ref="B16">IFERROR(INDEX(Лист1!C$3:C$67,SMALL(IF(ISNUMBER(Лист1!$C$3:$C$67),ROW(Лист1!$C$3:$C$67)-2),ROW(A16))),0)</f>
        <v>0</v>
      </c>
      <c r="C16" s="37">
        <f t="array" ref="C16">IFERROR(INDEX(Лист1!D$3:D$67,SMALL(IF(ISNUMBER(Лист1!$C$3:$C$67),ROW(Лист1!$C$3:$C$67)-2),ROW(B16))),0)</f>
        <v>0</v>
      </c>
      <c r="D16" s="37">
        <f t="array" ref="D16">IFERROR(INDEX(Лист1!E$3:E$67,SMALL(IF(ISNUMBER(Лист1!$C$3:$C$67),ROW(Лист1!$C$3:$C$67)-2),ROW(C16))),0)</f>
        <v>0</v>
      </c>
    </row>
    <row r="17" spans="1:4" x14ac:dyDescent="0.25">
      <c r="A17" s="42">
        <f t="array" ref="A17">IFERROR(INDEX(Лист1!A$3:A$67,SMALL(IF(ISNUMBER(Лист1!$C$3:$C$67),ROW(Лист1!$C$3:$C$67)-2),ROW(A17))),0)</f>
        <v>0</v>
      </c>
      <c r="B17" s="37">
        <f t="array" ref="B17">IFERROR(INDEX(Лист1!C$3:C$67,SMALL(IF(ISNUMBER(Лист1!$C$3:$C$67),ROW(Лист1!$C$3:$C$67)-2),ROW(A17))),0)</f>
        <v>0</v>
      </c>
      <c r="C17" s="37">
        <f t="array" ref="C17">IFERROR(INDEX(Лист1!D$3:D$67,SMALL(IF(ISNUMBER(Лист1!$C$3:$C$67),ROW(Лист1!$C$3:$C$67)-2),ROW(B17))),0)</f>
        <v>0</v>
      </c>
      <c r="D17" s="37">
        <f t="array" ref="D17">IFERROR(INDEX(Лист1!E$3:E$67,SMALL(IF(ISNUMBER(Лист1!$C$3:$C$67),ROW(Лист1!$C$3:$C$67)-2),ROW(C17))),0)</f>
        <v>0</v>
      </c>
    </row>
    <row r="18" spans="1:4" x14ac:dyDescent="0.25">
      <c r="A18" s="42">
        <f t="array" ref="A18">IFERROR(INDEX(Лист1!A$3:A$67,SMALL(IF(ISNUMBER(Лист1!$C$3:$C$67),ROW(Лист1!$C$3:$C$67)-2),ROW(A18))),0)</f>
        <v>0</v>
      </c>
      <c r="B18" s="37">
        <f t="array" ref="B18">IFERROR(INDEX(Лист1!C$3:C$67,SMALL(IF(ISNUMBER(Лист1!$C$3:$C$67),ROW(Лист1!$C$3:$C$67)-2),ROW(A18))),0)</f>
        <v>0</v>
      </c>
      <c r="C18" s="37">
        <f t="array" ref="C18">IFERROR(INDEX(Лист1!D$3:D$67,SMALL(IF(ISNUMBER(Лист1!$C$3:$C$67),ROW(Лист1!$C$3:$C$67)-2),ROW(B18))),0)</f>
        <v>0</v>
      </c>
      <c r="D18" s="37">
        <f t="array" ref="D18">IFERROR(INDEX(Лист1!E$3:E$67,SMALL(IF(ISNUMBER(Лист1!$C$3:$C$67),ROW(Лист1!$C$3:$C$67)-2),ROW(C18))),0)</f>
        <v>0</v>
      </c>
    </row>
    <row r="19" spans="1:4" x14ac:dyDescent="0.25">
      <c r="A19" s="42">
        <f t="array" ref="A19">IFERROR(INDEX(Лист1!A$3:A$67,SMALL(IF(ISNUMBER(Лист1!$C$3:$C$67),ROW(Лист1!$C$3:$C$67)-2),ROW(A19))),0)</f>
        <v>0</v>
      </c>
      <c r="B19" s="37">
        <f t="array" ref="B19">IFERROR(INDEX(Лист1!C$3:C$67,SMALL(IF(ISNUMBER(Лист1!$C$3:$C$67),ROW(Лист1!$C$3:$C$67)-2),ROW(A19))),0)</f>
        <v>0</v>
      </c>
      <c r="C19" s="37">
        <f t="array" ref="C19">IFERROR(INDEX(Лист1!D$3:D$67,SMALL(IF(ISNUMBER(Лист1!$C$3:$C$67),ROW(Лист1!$C$3:$C$67)-2),ROW(B19))),0)</f>
        <v>0</v>
      </c>
      <c r="D19" s="37">
        <f t="array" ref="D19">IFERROR(INDEX(Лист1!E$3:E$67,SMALL(IF(ISNUMBER(Лист1!$C$3:$C$67),ROW(Лист1!$C$3:$C$67)-2),ROW(C19))),0)</f>
        <v>0</v>
      </c>
    </row>
    <row r="20" spans="1:4" x14ac:dyDescent="0.25">
      <c r="A20" s="42">
        <f t="array" ref="A20">IFERROR(INDEX(Лист1!A$3:A$67,SMALL(IF(ISNUMBER(Лист1!$C$3:$C$67),ROW(Лист1!$C$3:$C$67)-2),ROW(A20))),0)</f>
        <v>0</v>
      </c>
      <c r="B20" s="37">
        <f t="array" ref="B20">IFERROR(INDEX(Лист1!C$3:C$67,SMALL(IF(ISNUMBER(Лист1!$C$3:$C$67),ROW(Лист1!$C$3:$C$67)-2),ROW(A20))),0)</f>
        <v>0</v>
      </c>
      <c r="C20" s="37">
        <f t="array" ref="C20">IFERROR(INDEX(Лист1!D$3:D$67,SMALL(IF(ISNUMBER(Лист1!$C$3:$C$67),ROW(Лист1!$C$3:$C$67)-2),ROW(B20))),0)</f>
        <v>0</v>
      </c>
      <c r="D20" s="37">
        <f t="array" ref="D20">IFERROR(INDEX(Лист1!E$3:E$67,SMALL(IF(ISNUMBER(Лист1!$C$3:$C$67),ROW(Лист1!$C$3:$C$67)-2),ROW(C20))),0)</f>
        <v>0</v>
      </c>
    </row>
    <row r="21" spans="1:4" x14ac:dyDescent="0.25">
      <c r="A21" s="42">
        <f t="array" ref="A21">IFERROR(INDEX(Лист1!A$3:A$67,SMALL(IF(ISNUMBER(Лист1!$C$3:$C$67),ROW(Лист1!$C$3:$C$67)-2),ROW(A21))),0)</f>
        <v>0</v>
      </c>
      <c r="B21" s="37">
        <f t="array" ref="B21">IFERROR(INDEX(Лист1!C$3:C$67,SMALL(IF(ISNUMBER(Лист1!$C$3:$C$67),ROW(Лист1!$C$3:$C$67)-2),ROW(A21))),0)</f>
        <v>0</v>
      </c>
      <c r="C21" s="37">
        <f t="array" ref="C21">IFERROR(INDEX(Лист1!D$3:D$67,SMALL(IF(ISNUMBER(Лист1!$C$3:$C$67),ROW(Лист1!$C$3:$C$67)-2),ROW(B21))),0)</f>
        <v>0</v>
      </c>
      <c r="D21" s="37">
        <f t="array" ref="D21">IFERROR(INDEX(Лист1!E$3:E$67,SMALL(IF(ISNUMBER(Лист1!$C$3:$C$67),ROW(Лист1!$C$3:$C$67)-2),ROW(C21))),0)</f>
        <v>0</v>
      </c>
    </row>
    <row r="22" spans="1:4" x14ac:dyDescent="0.25">
      <c r="A22" s="42">
        <f t="array" ref="A22">IFERROR(INDEX(Лист1!A$3:A$67,SMALL(IF(ISNUMBER(Лист1!$C$3:$C$67),ROW(Лист1!$C$3:$C$67)-2),ROW(A22))),0)</f>
        <v>0</v>
      </c>
      <c r="B22" s="37">
        <f t="array" ref="B22">IFERROR(INDEX(Лист1!C$3:C$67,SMALL(IF(ISNUMBER(Лист1!$C$3:$C$67),ROW(Лист1!$C$3:$C$67)-2),ROW(A22))),0)</f>
        <v>0</v>
      </c>
      <c r="C22" s="37">
        <f t="array" ref="C22">IFERROR(INDEX(Лист1!D$3:D$67,SMALL(IF(ISNUMBER(Лист1!$C$3:$C$67),ROW(Лист1!$C$3:$C$67)-2),ROW(B22))),0)</f>
        <v>0</v>
      </c>
      <c r="D22" s="37">
        <f t="array" ref="D22">IFERROR(INDEX(Лист1!E$3:E$67,SMALL(IF(ISNUMBER(Лист1!$C$3:$C$67),ROW(Лист1!$C$3:$C$67)-2),ROW(C22))),0)</f>
        <v>0</v>
      </c>
    </row>
    <row r="23" spans="1:4" x14ac:dyDescent="0.25">
      <c r="A23" s="42">
        <f t="array" ref="A23">IFERROR(INDEX(Лист1!A$3:A$67,SMALL(IF(ISNUMBER(Лист1!$C$3:$C$67),ROW(Лист1!$C$3:$C$67)-2),ROW(A23))),0)</f>
        <v>0</v>
      </c>
      <c r="B23" s="37">
        <f t="array" ref="B23">IFERROR(INDEX(Лист1!C$3:C$67,SMALL(IF(ISNUMBER(Лист1!$C$3:$C$67),ROW(Лист1!$C$3:$C$67)-2),ROW(A23))),0)</f>
        <v>0</v>
      </c>
      <c r="C23" s="37">
        <f t="array" ref="C23">IFERROR(INDEX(Лист1!D$3:D$67,SMALL(IF(ISNUMBER(Лист1!$C$3:$C$67),ROW(Лист1!$C$3:$C$67)-2),ROW(B23))),0)</f>
        <v>0</v>
      </c>
      <c r="D23" s="37">
        <f t="array" ref="D23">IFERROR(INDEX(Лист1!E$3:E$67,SMALL(IF(ISNUMBER(Лист1!$C$3:$C$67),ROW(Лист1!$C$3:$C$67)-2),ROW(C23))),0)</f>
        <v>0</v>
      </c>
    </row>
    <row r="24" spans="1:4" x14ac:dyDescent="0.25">
      <c r="A24" s="42">
        <f t="array" ref="A24">IFERROR(INDEX(Лист1!A$3:A$67,SMALL(IF(ISNUMBER(Лист1!$C$3:$C$67),ROW(Лист1!$C$3:$C$67)-2),ROW(A24))),0)</f>
        <v>0</v>
      </c>
      <c r="B24" s="37">
        <f t="array" ref="B24">IFERROR(INDEX(Лист1!C$3:C$67,SMALL(IF(ISNUMBER(Лист1!$C$3:$C$67),ROW(Лист1!$C$3:$C$67)-2),ROW(A24))),0)</f>
        <v>0</v>
      </c>
      <c r="C24" s="37">
        <f t="array" ref="C24">IFERROR(INDEX(Лист1!D$3:D$67,SMALL(IF(ISNUMBER(Лист1!$C$3:$C$67),ROW(Лист1!$C$3:$C$67)-2),ROW(B24))),0)</f>
        <v>0</v>
      </c>
      <c r="D24" s="37">
        <f t="array" ref="D24">IFERROR(INDEX(Лист1!E$3:E$67,SMALL(IF(ISNUMBER(Лист1!$C$3:$C$67),ROW(Лист1!$C$3:$C$67)-2),ROW(C24))),0)</f>
        <v>0</v>
      </c>
    </row>
    <row r="25" spans="1:4" x14ac:dyDescent="0.25">
      <c r="A25" s="42">
        <f t="array" ref="A25">IFERROR(INDEX(Лист1!A$3:A$67,SMALL(IF(ISNUMBER(Лист1!$C$3:$C$67),ROW(Лист1!$C$3:$C$67)-2),ROW(A25))),0)</f>
        <v>0</v>
      </c>
      <c r="B25" s="37">
        <f t="array" ref="B25">IFERROR(INDEX(Лист1!C$3:C$67,SMALL(IF(ISNUMBER(Лист1!$C$3:$C$67),ROW(Лист1!$C$3:$C$67)-2),ROW(A25))),0)</f>
        <v>0</v>
      </c>
      <c r="C25" s="37">
        <f t="array" ref="C25">IFERROR(INDEX(Лист1!D$3:D$67,SMALL(IF(ISNUMBER(Лист1!$C$3:$C$67),ROW(Лист1!$C$3:$C$67)-2),ROW(B25))),0)</f>
        <v>0</v>
      </c>
      <c r="D25" s="37">
        <f t="array" ref="D25">IFERROR(INDEX(Лист1!E$3:E$67,SMALL(IF(ISNUMBER(Лист1!$C$3:$C$67),ROW(Лист1!$C$3:$C$67)-2),ROW(C25))),0)</f>
        <v>0</v>
      </c>
    </row>
    <row r="26" spans="1:4" x14ac:dyDescent="0.25">
      <c r="A26" s="42">
        <f t="array" ref="A26">IFERROR(INDEX(Лист1!A$3:A$67,SMALL(IF(ISNUMBER(Лист1!$C$3:$C$67),ROW(Лист1!$C$3:$C$67)-2),ROW(A26))),0)</f>
        <v>0</v>
      </c>
      <c r="B26" s="37">
        <f t="array" ref="B26">IFERROR(INDEX(Лист1!C$3:C$67,SMALL(IF(ISNUMBER(Лист1!$C$3:$C$67),ROW(Лист1!$C$3:$C$67)-2),ROW(A26))),0)</f>
        <v>0</v>
      </c>
      <c r="C26" s="37">
        <f t="array" ref="C26">IFERROR(INDEX(Лист1!D$3:D$67,SMALL(IF(ISNUMBER(Лист1!$C$3:$C$67),ROW(Лист1!$C$3:$C$67)-2),ROW(B26))),0)</f>
        <v>0</v>
      </c>
      <c r="D26" s="37">
        <f t="array" ref="D26">IFERROR(INDEX(Лист1!E$3:E$67,SMALL(IF(ISNUMBER(Лист1!$C$3:$C$67),ROW(Лист1!$C$3:$C$67)-2),ROW(C26))),0)</f>
        <v>0</v>
      </c>
    </row>
    <row r="27" spans="1:4" x14ac:dyDescent="0.25">
      <c r="A27" s="42">
        <f t="array" ref="A27">IFERROR(INDEX(Лист1!A$3:A$67,SMALL(IF(ISNUMBER(Лист1!$C$3:$C$67),ROW(Лист1!$C$3:$C$67)-2),ROW(A27))),0)</f>
        <v>0</v>
      </c>
      <c r="B27" s="37">
        <f t="array" ref="B27">IFERROR(INDEX(Лист1!C$3:C$67,SMALL(IF(ISNUMBER(Лист1!$C$3:$C$67),ROW(Лист1!$C$3:$C$67)-2),ROW(A27))),0)</f>
        <v>0</v>
      </c>
      <c r="C27" s="37">
        <f t="array" ref="C27">IFERROR(INDEX(Лист1!D$3:D$67,SMALL(IF(ISNUMBER(Лист1!$C$3:$C$67),ROW(Лист1!$C$3:$C$67)-2),ROW(B27))),0)</f>
        <v>0</v>
      </c>
      <c r="D27" s="37">
        <f t="array" ref="D27">IFERROR(INDEX(Лист1!E$3:E$67,SMALL(IF(ISNUMBER(Лист1!$C$3:$C$67),ROW(Лист1!$C$3:$C$67)-2),ROW(C27))),0)</f>
        <v>0</v>
      </c>
    </row>
    <row r="28" spans="1:4" x14ac:dyDescent="0.25">
      <c r="A28" s="42">
        <f t="array" ref="A28">IFERROR(INDEX(Лист1!A$3:A$67,SMALL(IF(ISNUMBER(Лист1!$C$3:$C$67),ROW(Лист1!$C$3:$C$67)-2),ROW(A28))),0)</f>
        <v>0</v>
      </c>
      <c r="B28" s="37">
        <f t="array" ref="B28">IFERROR(INDEX(Лист1!C$3:C$67,SMALL(IF(ISNUMBER(Лист1!$C$3:$C$67),ROW(Лист1!$C$3:$C$67)-2),ROW(A28))),0)</f>
        <v>0</v>
      </c>
      <c r="C28" s="37">
        <f t="array" ref="C28">IFERROR(INDEX(Лист1!D$3:D$67,SMALL(IF(ISNUMBER(Лист1!$C$3:$C$67),ROW(Лист1!$C$3:$C$67)-2),ROW(B28))),0)</f>
        <v>0</v>
      </c>
      <c r="D28" s="37">
        <f t="array" ref="D28">IFERROR(INDEX(Лист1!E$3:E$67,SMALL(IF(ISNUMBER(Лист1!$C$3:$C$67),ROW(Лист1!$C$3:$C$67)-2),ROW(C28))),0)</f>
        <v>0</v>
      </c>
    </row>
    <row r="29" spans="1:4" x14ac:dyDescent="0.25">
      <c r="A29" s="42">
        <f t="array" ref="A29">IFERROR(INDEX(Лист1!A$3:A$67,SMALL(IF(ISNUMBER(Лист1!$C$3:$C$67),ROW(Лист1!$C$3:$C$67)-2),ROW(A29))),0)</f>
        <v>0</v>
      </c>
      <c r="B29" s="37">
        <f t="array" ref="B29">IFERROR(INDEX(Лист1!C$3:C$67,SMALL(IF(ISNUMBER(Лист1!$C$3:$C$67),ROW(Лист1!$C$3:$C$67)-2),ROW(A29))),0)</f>
        <v>0</v>
      </c>
      <c r="C29" s="37">
        <f t="array" ref="C29">IFERROR(INDEX(Лист1!D$3:D$67,SMALL(IF(ISNUMBER(Лист1!$C$3:$C$67),ROW(Лист1!$C$3:$C$67)-2),ROW(B29))),0)</f>
        <v>0</v>
      </c>
      <c r="D29" s="37">
        <f t="array" ref="D29">IFERROR(INDEX(Лист1!E$3:E$67,SMALL(IF(ISNUMBER(Лист1!$C$3:$C$67),ROW(Лист1!$C$3:$C$67)-2),ROW(C29))),0)</f>
        <v>0</v>
      </c>
    </row>
    <row r="30" spans="1:4" x14ac:dyDescent="0.25">
      <c r="A30" s="49" t="s">
        <v>59</v>
      </c>
      <c r="B30" s="49"/>
      <c r="D30" s="38">
        <f>SUM(D1:D29)</f>
        <v>7191.8</v>
      </c>
    </row>
    <row r="31" spans="1:4" x14ac:dyDescent="0.25">
      <c r="A31" s="39"/>
    </row>
  </sheetData>
  <mergeCells count="1"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2020-01-10T10:04:32Z</dcterms:created>
  <dcterms:modified xsi:type="dcterms:W3CDTF">2020-02-09T18:45:18Z</dcterms:modified>
</cp:coreProperties>
</file>