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externalReferences>
    <externalReference r:id="rId5"/>
  </externalReferences>
  <definedNames>
    <definedName name="_xlnm._FilterDatabase" localSheetId="0" hidden="1">'реестр ОПМУ'!$A$1:$J$144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2" i="3"/>
  <c r="D13" i="3"/>
  <c r="D14" i="3"/>
  <c r="D15" i="3"/>
  <c r="D16" i="3"/>
  <c r="D17" i="3"/>
  <c r="D10" i="3"/>
  <c r="B11" i="3" l="1"/>
  <c r="B12" i="3"/>
  <c r="B13" i="3"/>
  <c r="B14" i="3"/>
  <c r="B15" i="3"/>
  <c r="B16" i="3"/>
  <c r="B17" i="3"/>
  <c r="B10" i="3"/>
  <c r="G144" i="4" l="1"/>
  <c r="G143" i="4"/>
  <c r="G142" i="4"/>
  <c r="E2" i="3" l="1"/>
  <c r="K2" i="4" l="1"/>
  <c r="K3" i="4" l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L2" i="4"/>
  <c r="B4" i="3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C17" i="2" l="1"/>
  <c r="A10" i="3"/>
  <c r="C11" i="2"/>
  <c r="C15" i="2"/>
  <c r="C12" i="2"/>
  <c r="C14" i="2"/>
  <c r="C16" i="2"/>
  <c r="E10" i="3"/>
  <c r="F10" i="3" s="1"/>
  <c r="L3" i="4"/>
  <c r="L144" i="4"/>
  <c r="L143" i="4"/>
  <c r="L5" i="4"/>
  <c r="L8" i="4"/>
  <c r="L18" i="4"/>
  <c r="L13" i="4"/>
  <c r="L20" i="4"/>
  <c r="L12" i="4"/>
  <c r="L10" i="4"/>
  <c r="L31" i="4"/>
  <c r="L9" i="4"/>
  <c r="L17" i="4"/>
  <c r="L16" i="4"/>
  <c r="L32" i="4"/>
  <c r="L29" i="4"/>
  <c r="L25" i="4"/>
  <c r="L30" i="4"/>
  <c r="L22" i="4"/>
  <c r="L23" i="4"/>
  <c r="L21" i="4"/>
  <c r="L56" i="4"/>
  <c r="L92" i="4"/>
  <c r="L128" i="4"/>
  <c r="L57" i="4"/>
  <c r="L129" i="4"/>
  <c r="L64" i="4"/>
  <c r="L59" i="4"/>
  <c r="L131" i="4"/>
  <c r="L66" i="4"/>
  <c r="L132" i="4"/>
  <c r="L77" i="4"/>
  <c r="L84" i="4"/>
  <c r="L49" i="4"/>
  <c r="L85" i="4"/>
  <c r="L121" i="4"/>
  <c r="L81" i="4"/>
  <c r="L88" i="4"/>
  <c r="L26" i="4"/>
  <c r="L62" i="4"/>
  <c r="L98" i="4"/>
  <c r="L134" i="4"/>
  <c r="L69" i="4"/>
  <c r="L141" i="4"/>
  <c r="L82" i="4"/>
  <c r="L11" i="4"/>
  <c r="L71" i="4"/>
  <c r="L6" i="4"/>
  <c r="L78" i="4"/>
  <c r="L40" i="4"/>
  <c r="L89" i="4"/>
  <c r="L24" i="4"/>
  <c r="L96" i="4"/>
  <c r="L19" i="4"/>
  <c r="L55" i="4"/>
  <c r="L91" i="4"/>
  <c r="L127" i="4"/>
  <c r="L27" i="4"/>
  <c r="L93" i="4"/>
  <c r="L28" i="4"/>
  <c r="L100" i="4"/>
  <c r="L68" i="4"/>
  <c r="L94" i="4"/>
  <c r="L90" i="4"/>
  <c r="L36" i="4"/>
  <c r="L61" i="4"/>
  <c r="L46" i="4"/>
  <c r="L104" i="4"/>
  <c r="L87" i="4"/>
  <c r="L101" i="4"/>
  <c r="L39" i="4"/>
  <c r="L74" i="4"/>
  <c r="L99" i="4"/>
  <c r="L112" i="4"/>
  <c r="L95" i="4"/>
  <c r="L102" i="4"/>
  <c r="L113" i="4"/>
  <c r="L126" i="4"/>
  <c r="L67" i="4"/>
  <c r="L139" i="4"/>
  <c r="L123" i="4"/>
  <c r="L118" i="4"/>
  <c r="L44" i="4"/>
  <c r="L80" i="4"/>
  <c r="L116" i="4"/>
  <c r="L33" i="4"/>
  <c r="L105" i="4"/>
  <c r="L34" i="4"/>
  <c r="L124" i="4"/>
  <c r="L41" i="4"/>
  <c r="L107" i="4"/>
  <c r="L42" i="4"/>
  <c r="L108" i="4"/>
  <c r="L53" i="4"/>
  <c r="L125" i="4"/>
  <c r="L60" i="4"/>
  <c r="L138" i="4"/>
  <c r="L37" i="4"/>
  <c r="L73" i="4"/>
  <c r="L109" i="4"/>
  <c r="L63" i="4"/>
  <c r="L135" i="4"/>
  <c r="L70" i="4"/>
  <c r="L130" i="4"/>
  <c r="L140" i="4"/>
  <c r="L83" i="4"/>
  <c r="L114" i="4"/>
  <c r="L97" i="4"/>
  <c r="L133" i="4"/>
  <c r="L111" i="4"/>
  <c r="L106" i="4"/>
  <c r="L38" i="4"/>
  <c r="L110" i="4"/>
  <c r="L35" i="4"/>
  <c r="L48" i="4"/>
  <c r="L103" i="4"/>
  <c r="L51" i="4"/>
  <c r="L58" i="4"/>
  <c r="L14" i="4"/>
  <c r="L50" i="4"/>
  <c r="L86" i="4"/>
  <c r="L122" i="4"/>
  <c r="L45" i="4"/>
  <c r="L117" i="4"/>
  <c r="L52" i="4"/>
  <c r="L136" i="4"/>
  <c r="L47" i="4"/>
  <c r="L119" i="4"/>
  <c r="L54" i="4"/>
  <c r="L120" i="4"/>
  <c r="L65" i="4"/>
  <c r="L137" i="4"/>
  <c r="L72" i="4"/>
  <c r="L7" i="4"/>
  <c r="L43" i="4"/>
  <c r="L79" i="4"/>
  <c r="L115" i="4"/>
  <c r="L15" i="4"/>
  <c r="L75" i="4"/>
  <c r="L4" i="4"/>
  <c r="L76" i="4"/>
  <c r="L142" i="4"/>
  <c r="C5" i="2"/>
  <c r="F2" i="3"/>
  <c r="C13" i="2" l="1"/>
  <c r="A15" i="3"/>
  <c r="A11" i="3"/>
  <c r="A12" i="3" s="1"/>
  <c r="A13" i="3" s="1"/>
  <c r="A14" i="3"/>
  <c r="A17" i="3"/>
  <c r="A16" i="3"/>
  <c r="F15" i="3"/>
  <c r="E15" i="3"/>
  <c r="E14" i="3"/>
  <c r="F14" i="3" s="1"/>
  <c r="F17" i="3"/>
  <c r="E17" i="3"/>
  <c r="E13" i="3"/>
  <c r="F13" i="3" s="1"/>
  <c r="E12" i="3"/>
  <c r="F12" i="3" s="1"/>
  <c r="F16" i="3"/>
  <c r="E16" i="3"/>
  <c r="E11" i="3"/>
  <c r="F11" i="3" s="1"/>
  <c r="G3" i="4"/>
  <c r="G4" i="4"/>
  <c r="G5" i="4"/>
  <c r="G6" i="4"/>
  <c r="G7" i="4"/>
  <c r="G8" i="4"/>
  <c r="G2" i="4"/>
  <c r="A43" i="3" l="1"/>
  <c r="F16" i="2"/>
  <c r="G16" i="2"/>
  <c r="G13" i="2"/>
  <c r="F13" i="2"/>
  <c r="F11" i="2"/>
  <c r="G11" i="2"/>
  <c r="F17" i="2"/>
  <c r="G17" i="2"/>
  <c r="G14" i="2"/>
  <c r="F14" i="2"/>
  <c r="G12" i="2"/>
  <c r="F12" i="2"/>
  <c r="F15" i="2"/>
  <c r="G15" i="2"/>
  <c r="C7" i="2"/>
  <c r="B43" i="3" l="1"/>
  <c r="B36" i="2" l="1"/>
  <c r="B23" i="2" s="1"/>
  <c r="E10" i="2" l="1"/>
  <c r="C10" i="2"/>
  <c r="G10" i="2" l="1"/>
  <c r="F10" i="2"/>
  <c r="G19" i="2" l="1"/>
</calcChain>
</file>

<file path=xl/sharedStrings.xml><?xml version="1.0" encoding="utf-8"?>
<sst xmlns="http://schemas.openxmlformats.org/spreadsheetml/2006/main" count="935" uniqueCount="223">
  <si>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</si>
  <si>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</si>
  <si>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</si>
  <si>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</si>
  <si>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</si>
  <si>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</si>
  <si>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</si>
  <si>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</si>
  <si>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</si>
  <si>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</si>
  <si>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</si>
  <si>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</si>
  <si>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</si>
  <si>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</si>
  <si>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</si>
  <si>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</si>
  <si>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</si>
  <si>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</si>
  <si>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</si>
  <si>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</si>
  <si>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</si>
  <si>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</si>
  <si>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</si>
  <si>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</si>
  <si>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</si>
  <si>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</si>
  <si>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</si>
  <si>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</si>
  <si>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</si>
  <si>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</si>
  <si>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</si>
  <si>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</si>
  <si>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</si>
  <si>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</si>
  <si>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</si>
  <si>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</si>
  <si>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</si>
  <si>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</si>
  <si>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</si>
  <si>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</si>
  <si>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</si>
  <si>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</si>
  <si>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</si>
  <si>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</si>
  <si>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</si>
  <si>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</si>
  <si>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</si>
  <si>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</si>
  <si>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</si>
  <si>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</si>
  <si>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</si>
  <si>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</si>
  <si>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</si>
  <si>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</si>
  <si>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</si>
  <si>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</si>
  <si>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</si>
  <si>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</si>
  <si>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</si>
  <si>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</si>
  <si>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</si>
  <si>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</si>
  <si>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</si>
  <si>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</si>
  <si>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</si>
  <si>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</si>
  <si>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</si>
  <si>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</si>
  <si>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</si>
  <si>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</si>
  <si>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</si>
  <si>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</si>
  <si>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</si>
  <si>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Всего оказано услуг 8, на сумму 9 045,00 руб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</si>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</sst>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b/>
      <sz val="12"/>
      <color theme="0"/>
      <name val="Times New Roman"/>
      <family val="1"/>
      <charset val="204"/>
    </font>
    <font>
      <sz val="12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4" fillId="0" borderId="0" xfId="2" applyNumberFormat="1" applyAlignment="1">
      <alignment horizontal="left" wrapText="1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0" fontId="23" fillId="0" borderId="0" xfId="0" applyFont="1"/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4" fillId="0" borderId="0" xfId="0" applyFont="1"/>
    <xf numFmtId="0" fontId="25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165" fontId="26" fillId="0" borderId="0" xfId="0" applyNumberFormat="1" applyFont="1" applyFill="1" applyAlignment="1">
      <alignment horizontal="center"/>
    </xf>
    <xf numFmtId="4" fontId="26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0" fontId="2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2" fillId="0" borderId="0" xfId="4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ds-2\&#1086;&#1090;&#1076;&#1077;&#1083;%20&#1074;&#1079;&#1072;&#1080;&#1084;&#1086;&#1088;&#1072;&#1089;&#1095;&#1077;&#1090;&#1086;&#1074;\ofd\&#1044;&#1086;&#1093;&#1086;&#1076;&#1099;\&#1052;&#1077;&#1076;.&#1091;&#1089;&#1083;&#1091;&#1075;&#1080;\&#1064;&#1072;&#1073;&#1083;&#1086;&#1085;%20&#1084;&#1077;&#1076;&#1092;&#1080;&#1079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ОПМУ"/>
      <sheetName val="договор"/>
      <sheetName val="Акт "/>
      <sheetName val="перечень услуг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Таблица1" displayName="Таблица1" ref="A1:L144" totalsRowShown="0" headerRowDxfId="12" dataDxfId="11">
  <autoFilter ref="A1:L144"/>
  <tableColumns count="12">
    <tableColumn id="1" name="ФИО пациента" dataDxfId="10"/>
    <tableColumn id="2" name="Дата рождения" dataDxfId="9"/>
    <tableColumn id="3" name="Специальность" dataDxfId="8"/>
    <tableColumn id="4" name="Дата осмотра" dataDxfId="7"/>
    <tableColumn id="5" name="Наименование услуги" dataDxfId="6"/>
    <tableColumn id="10" name="кол-во"/>
    <tableColumn id="6" name="Стоимость в руб. " dataDxfId="5">
      <calculatedColumnFormula>IFERROR(OFFSET('перечень услуг'!$A$2,MATCH(E2,'перечень услуг'!$A$3:$A$44,0),1),"")</calculatedColumnFormula>
    </tableColumn>
    <tableColumn id="7" name="Номер договора" dataDxfId="4"/>
    <tableColumn id="8" name="Дата" dataDxfId="3"/>
    <tableColumn id="9" name="Год" dataDxfId="2"/>
    <tableColumn id="14" name="0" dataDxfId="1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0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03"/>
  <sheetViews>
    <sheetView topLeftCell="B1" zoomScale="80" zoomScaleNormal="80" workbookViewId="0">
      <selection activeCell="E139" sqref="E139"/>
    </sheetView>
  </sheetViews>
  <sheetFormatPr defaultRowHeight="15" x14ac:dyDescent="0.25"/>
  <cols>
    <col min="1" max="1" width="40.7109375" style="70" customWidth="1"/>
    <col min="2" max="2" width="18.5703125" style="70" customWidth="1"/>
    <col min="3" max="3" width="19" style="70" customWidth="1"/>
    <col min="4" max="4" width="16.85546875" style="70" customWidth="1"/>
    <col min="5" max="5" width="93" style="70" customWidth="1"/>
    <col min="6" max="6" width="8.7109375" style="70" customWidth="1"/>
    <col min="7" max="7" width="20.85546875" style="69" customWidth="1"/>
    <col min="8" max="8" width="9.28515625" style="71" customWidth="1"/>
    <col min="9" max="9" width="13.140625" style="75" customWidth="1"/>
    <col min="10" max="10" width="12.42578125" style="70" customWidth="1"/>
    <col min="11" max="11" width="10.5703125" style="70" hidden="1" customWidth="1"/>
    <col min="12" max="12" width="0" style="70" hidden="1" customWidth="1"/>
    <col min="13" max="16384" width="9.140625" style="70"/>
  </cols>
  <sheetData>
    <row r="1" spans="1:12" ht="32.25" customHeight="1" x14ac:dyDescent="0.25">
      <c r="A1" s="63" t="s">
        <v>60</v>
      </c>
      <c r="B1" s="64" t="s">
        <v>61</v>
      </c>
      <c r="C1" s="65" t="s">
        <v>62</v>
      </c>
      <c r="D1" s="66" t="s">
        <v>63</v>
      </c>
      <c r="E1" s="63" t="s">
        <v>64</v>
      </c>
      <c r="F1" s="63" t="s">
        <v>222</v>
      </c>
      <c r="G1" s="67" t="s">
        <v>65</v>
      </c>
      <c r="H1" s="111" t="s">
        <v>68</v>
      </c>
      <c r="I1" s="64" t="s">
        <v>67</v>
      </c>
      <c r="J1" s="64" t="s">
        <v>66</v>
      </c>
      <c r="K1" s="100" t="s">
        <v>217</v>
      </c>
      <c r="L1" s="100" t="s">
        <v>216</v>
      </c>
    </row>
    <row r="2" spans="1:12" ht="15.75" x14ac:dyDescent="0.25">
      <c r="A2" s="87" t="s">
        <v>74</v>
      </c>
      <c r="B2" s="88" t="s">
        <v>75</v>
      </c>
      <c r="C2" s="89" t="s">
        <v>69</v>
      </c>
      <c r="D2" s="88" t="s">
        <v>76</v>
      </c>
      <c r="E2" s="89" t="s">
        <v>35</v>
      </c>
      <c r="F2"/>
      <c r="G2" s="74">
        <f ca="1">IFERROR(OFFSET('перечень услуг'!$A$2,MATCH(E2,'перечень услуг'!$A$3:$A$44,0),1),"")</f>
        <v>4740</v>
      </c>
      <c r="H2" s="71">
        <v>1</v>
      </c>
      <c r="I2" s="75" t="s">
        <v>195</v>
      </c>
      <c r="J2" s="73">
        <v>2020</v>
      </c>
      <c r="K2" s="70">
        <f>IF(MATCH(Таблица1[[#This Row],[Номер договора]],Таблица1[Номер договора],)=ROW()-1,1,)+INDEX(Таблица1[[#All],[0]],ROW()-1)</f>
        <v>1</v>
      </c>
      <c r="L2" s="99">
        <f>IFERROR(INDEX(Таблица1[Номер договора],MATCH(ROW()-1,Таблица1[0],)),"s\")</f>
        <v>1</v>
      </c>
    </row>
    <row r="3" spans="1:12" ht="15.75" x14ac:dyDescent="0.25">
      <c r="A3" t="s">
        <v>74</v>
      </c>
      <c r="B3" s="88" t="s">
        <v>75</v>
      </c>
      <c r="C3" s="89" t="s">
        <v>69</v>
      </c>
      <c r="D3" s="88" t="s">
        <v>76</v>
      </c>
      <c r="E3" s="89" t="s">
        <v>57</v>
      </c>
      <c r="F3"/>
      <c r="G3" s="74">
        <f ca="1">IFERROR(OFFSET('перечень услуг'!$A$2,MATCH(E3,'перечень услуг'!$A$3:$A$44,0),1),"")</f>
        <v>395</v>
      </c>
      <c r="H3" s="71">
        <v>1</v>
      </c>
      <c r="I3" s="75" t="s">
        <v>195</v>
      </c>
      <c r="J3" s="73">
        <v>2020</v>
      </c>
      <c r="K3" s="70">
        <f>IF(MATCH(Таблица1[[#This Row],[Номер договора]],Таблица1[Номер договора],)=ROW()-1,1,)+INDEX(Таблица1[[#All],[0]],ROW()-1)</f>
        <v>1</v>
      </c>
      <c r="L3" s="99">
        <f>IFERROR(INDEX(Таблица1[Номер договора],MATCH(ROW()-1,Таблица1[0],)),"s\")</f>
        <v>2</v>
      </c>
    </row>
    <row r="4" spans="1:12" ht="15.75" x14ac:dyDescent="0.25">
      <c r="A4" s="87" t="s">
        <v>74</v>
      </c>
      <c r="B4" s="88" t="s">
        <v>75</v>
      </c>
      <c r="C4" s="89" t="s">
        <v>69</v>
      </c>
      <c r="D4" s="88" t="s">
        <v>76</v>
      </c>
      <c r="E4" s="89" t="s">
        <v>42</v>
      </c>
      <c r="F4"/>
      <c r="G4" s="74">
        <f ca="1">IFERROR(OFFSET('перечень услуг'!$A$2,MATCH(E4,'перечень услуг'!$A$3:$A$44,0),1),"")</f>
        <v>565</v>
      </c>
      <c r="H4" s="71">
        <v>1</v>
      </c>
      <c r="I4" s="75" t="s">
        <v>195</v>
      </c>
      <c r="J4" s="73">
        <v>2020</v>
      </c>
      <c r="K4" s="70">
        <f>IF(MATCH(Таблица1[[#This Row],[Номер договора]],Таблица1[Номер договора],)=ROW()-1,1,)+INDEX(Таблица1[[#All],[0]],ROW()-1)</f>
        <v>1</v>
      </c>
      <c r="L4" s="99">
        <f>IFERROR(INDEX(Таблица1[Номер договора],MATCH(ROW()-1,Таблица1[0],)),"s\")</f>
        <v>3</v>
      </c>
    </row>
    <row r="5" spans="1:12" ht="15.75" x14ac:dyDescent="0.25">
      <c r="A5" s="87" t="s">
        <v>77</v>
      </c>
      <c r="B5" s="88" t="s">
        <v>78</v>
      </c>
      <c r="C5" s="89" t="s">
        <v>69</v>
      </c>
      <c r="D5" s="88" t="s">
        <v>76</v>
      </c>
      <c r="E5" s="89" t="s">
        <v>13</v>
      </c>
      <c r="F5"/>
      <c r="G5" s="74">
        <f ca="1">IFERROR(OFFSET('перечень услуг'!$A$2,MATCH(E5,'перечень услуг'!$A$3:$A$44,0),1),"")</f>
        <v>385</v>
      </c>
      <c r="H5" s="71">
        <v>2</v>
      </c>
      <c r="I5" s="75" t="s">
        <v>195</v>
      </c>
      <c r="J5" s="73">
        <v>2020</v>
      </c>
      <c r="K5" s="70">
        <f>IF(MATCH(Таблица1[[#This Row],[Номер договора]],Таблица1[Номер договора],)=ROW()-1,1,)+INDEX(Таблица1[[#All],[0]],ROW()-1)</f>
        <v>2</v>
      </c>
      <c r="L5" s="99">
        <f>IFERROR(INDEX(Таблица1[Номер договора],MATCH(ROW()-1,Таблица1[0],)),"s\")</f>
        <v>4</v>
      </c>
    </row>
    <row r="6" spans="1:12" ht="15.75" x14ac:dyDescent="0.25">
      <c r="A6" s="87" t="s">
        <v>79</v>
      </c>
      <c r="B6" s="88" t="s">
        <v>80</v>
      </c>
      <c r="C6" s="89" t="s">
        <v>72</v>
      </c>
      <c r="D6" s="88" t="s">
        <v>76</v>
      </c>
      <c r="E6" s="89" t="s">
        <v>8</v>
      </c>
      <c r="F6"/>
      <c r="G6" s="74">
        <f ca="1">IFERROR(OFFSET('перечень услуг'!$A$2,MATCH(E6,'перечень услуг'!$A$3:$A$44,0),1),"")</f>
        <v>510</v>
      </c>
      <c r="H6" s="71">
        <v>3</v>
      </c>
      <c r="I6" s="75" t="s">
        <v>195</v>
      </c>
      <c r="J6" s="73">
        <v>2020</v>
      </c>
      <c r="K6" s="70">
        <f>IF(MATCH(Таблица1[[#This Row],[Номер договора]],Таблица1[Номер договора],)=ROW()-1,1,)+INDEX(Таблица1[[#All],[0]],ROW()-1)</f>
        <v>3</v>
      </c>
      <c r="L6" s="99">
        <f>IFERROR(INDEX(Таблица1[Номер договора],MATCH(ROW()-1,Таблица1[0],)),"s\")</f>
        <v>5</v>
      </c>
    </row>
    <row r="7" spans="1:12" ht="15.75" x14ac:dyDescent="0.25">
      <c r="A7" s="87" t="s">
        <v>79</v>
      </c>
      <c r="B7" s="88" t="s">
        <v>80</v>
      </c>
      <c r="C7" s="89" t="s">
        <v>72</v>
      </c>
      <c r="D7" s="88" t="s">
        <v>76</v>
      </c>
      <c r="E7" s="89" t="s">
        <v>21</v>
      </c>
      <c r="F7"/>
      <c r="G7" s="74">
        <f ca="1">IFERROR(OFFSET('перечень услуг'!$A$2,MATCH(E7,'перечень услуг'!$A$3:$A$44,0),1),"")</f>
        <v>185</v>
      </c>
      <c r="H7" s="71">
        <v>3</v>
      </c>
      <c r="I7" s="75" t="s">
        <v>195</v>
      </c>
      <c r="J7" s="73">
        <v>2020</v>
      </c>
      <c r="K7" s="70">
        <f>IF(MATCH(Таблица1[[#This Row],[Номер договора]],Таблица1[Номер договора],)=ROW()-1,1,)+INDEX(Таблица1[[#All],[0]],ROW()-1)</f>
        <v>3</v>
      </c>
      <c r="L7" s="99">
        <f>IFERROR(INDEX(Таблица1[Номер договора],MATCH(ROW()-1,Таблица1[0],)),"s\")</f>
        <v>6</v>
      </c>
    </row>
    <row r="8" spans="1:12" ht="15.75" x14ac:dyDescent="0.25">
      <c r="A8" s="87" t="s">
        <v>81</v>
      </c>
      <c r="B8" s="88" t="s">
        <v>82</v>
      </c>
      <c r="C8" s="89" t="s">
        <v>83</v>
      </c>
      <c r="D8" s="88" t="s">
        <v>76</v>
      </c>
      <c r="E8" s="89" t="s">
        <v>9</v>
      </c>
      <c r="F8"/>
      <c r="G8" s="74">
        <f ca="1">IFERROR(OFFSET('перечень услуг'!$A$2,MATCH(E8,'перечень услуг'!$A$3:$A$44,0),1),"")</f>
        <v>445</v>
      </c>
      <c r="H8" s="71">
        <v>4</v>
      </c>
      <c r="I8" s="75" t="s">
        <v>195</v>
      </c>
      <c r="J8" s="73">
        <v>2020</v>
      </c>
      <c r="K8" s="70">
        <f>IF(MATCH(Таблица1[[#This Row],[Номер договора]],Таблица1[Номер договора],)=ROW()-1,1,)+INDEX(Таблица1[[#All],[0]],ROW()-1)</f>
        <v>4</v>
      </c>
      <c r="L8" s="99">
        <f>IFERROR(INDEX(Таблица1[Номер договора],MATCH(ROW()-1,Таблица1[0],)),"s\")</f>
        <v>7</v>
      </c>
    </row>
    <row r="9" spans="1:12" ht="15.75" x14ac:dyDescent="0.25">
      <c r="A9" s="87" t="s">
        <v>84</v>
      </c>
      <c r="B9" s="88" t="s">
        <v>85</v>
      </c>
      <c r="C9" s="89" t="s">
        <v>69</v>
      </c>
      <c r="D9" s="88" t="s">
        <v>86</v>
      </c>
      <c r="E9" s="89" t="s">
        <v>13</v>
      </c>
      <c r="F9"/>
      <c r="G9" s="74">
        <f ca="1">IFERROR(OFFSET('перечень услуг'!$A$2,MATCH(E9,'перечень услуг'!$A$3:$A$44,0),1),"")</f>
        <v>385</v>
      </c>
      <c r="H9" s="71">
        <v>5</v>
      </c>
      <c r="I9" s="75" t="s">
        <v>196</v>
      </c>
      <c r="J9" s="73">
        <v>2020</v>
      </c>
      <c r="K9" s="70">
        <f>IF(MATCH(Таблица1[[#This Row],[Номер договора]],Таблица1[Номер договора],)=ROW()-1,1,)+INDEX(Таблица1[[#All],[0]],ROW()-1)</f>
        <v>5</v>
      </c>
      <c r="L9" s="99">
        <f>IFERROR(INDEX(Таблица1[Номер договора],MATCH(ROW()-1,Таблица1[0],)),"s\")</f>
        <v>8</v>
      </c>
    </row>
    <row r="10" spans="1:12" ht="15.75" x14ac:dyDescent="0.25">
      <c r="A10" s="87" t="s">
        <v>84</v>
      </c>
      <c r="B10" s="88" t="s">
        <v>85</v>
      </c>
      <c r="C10" s="89" t="s">
        <v>69</v>
      </c>
      <c r="D10" s="88" t="s">
        <v>86</v>
      </c>
      <c r="E10" s="89" t="s">
        <v>10</v>
      </c>
      <c r="F10"/>
      <c r="G10" s="74">
        <f ca="1">IFERROR(OFFSET('перечень услуг'!$A$2,MATCH(E10,'перечень услуг'!$A$3:$A$44,0),1),"")</f>
        <v>445</v>
      </c>
      <c r="H10" s="71">
        <v>5</v>
      </c>
      <c r="I10" s="75" t="s">
        <v>196</v>
      </c>
      <c r="J10" s="73">
        <v>2020</v>
      </c>
      <c r="K10" s="70">
        <f>IF(MATCH(Таблица1[[#This Row],[Номер договора]],Таблица1[Номер договора],)=ROW()-1,1,)+INDEX(Таблица1[[#All],[0]],ROW()-1)</f>
        <v>5</v>
      </c>
      <c r="L10" s="99">
        <f>IFERROR(INDEX(Таблица1[Номер договора],MATCH(ROW()-1,Таблица1[0],)),"s\")</f>
        <v>9</v>
      </c>
    </row>
    <row r="11" spans="1:12" ht="15.75" x14ac:dyDescent="0.25">
      <c r="A11" s="87" t="s">
        <v>84</v>
      </c>
      <c r="B11" s="88" t="s">
        <v>85</v>
      </c>
      <c r="C11" s="89" t="s">
        <v>69</v>
      </c>
      <c r="D11" s="88" t="s">
        <v>86</v>
      </c>
      <c r="E11" s="89" t="s">
        <v>8</v>
      </c>
      <c r="F11"/>
      <c r="G11" s="74">
        <f ca="1">IFERROR(OFFSET('перечень услуг'!$A$2,MATCH(E11,'перечень услуг'!$A$3:$A$44,0),1),"")</f>
        <v>510</v>
      </c>
      <c r="H11" s="71">
        <v>5</v>
      </c>
      <c r="I11" s="75" t="s">
        <v>196</v>
      </c>
      <c r="J11" s="73">
        <v>2020</v>
      </c>
      <c r="K11" s="70">
        <f>IF(MATCH(Таблица1[[#This Row],[Номер договора]],Таблица1[Номер договора],)=ROW()-1,1,)+INDEX(Таблица1[[#All],[0]],ROW()-1)</f>
        <v>5</v>
      </c>
      <c r="L11" s="99">
        <f>IFERROR(INDEX(Таблица1[Номер договора],MATCH(ROW()-1,Таблица1[0],)),"s\")</f>
        <v>10</v>
      </c>
    </row>
    <row r="12" spans="1:12" ht="15.75" x14ac:dyDescent="0.25">
      <c r="A12" s="87" t="s">
        <v>84</v>
      </c>
      <c r="B12" s="88" t="s">
        <v>85</v>
      </c>
      <c r="C12" s="89" t="s">
        <v>69</v>
      </c>
      <c r="D12" s="88" t="s">
        <v>86</v>
      </c>
      <c r="E12" s="89" t="s">
        <v>42</v>
      </c>
      <c r="F12"/>
      <c r="G12" s="74">
        <f ca="1">IFERROR(OFFSET('перечень услуг'!$A$2,MATCH(E12,'перечень услуг'!$A$3:$A$44,0),1),"")</f>
        <v>565</v>
      </c>
      <c r="H12" s="71">
        <v>5</v>
      </c>
      <c r="I12" s="75" t="s">
        <v>196</v>
      </c>
      <c r="J12" s="73">
        <v>2020</v>
      </c>
      <c r="K12" s="70">
        <f>IF(MATCH(Таблица1[[#This Row],[Номер договора]],Таблица1[Номер договора],)=ROW()-1,1,)+INDEX(Таблица1[[#All],[0]],ROW()-1)</f>
        <v>5</v>
      </c>
      <c r="L12" s="99">
        <f>IFERROR(INDEX(Таблица1[Номер договора],MATCH(ROW()-1,Таблица1[0],)),"s\")</f>
        <v>11</v>
      </c>
    </row>
    <row r="13" spans="1:12" ht="15.75" x14ac:dyDescent="0.25">
      <c r="A13" s="87" t="s">
        <v>84</v>
      </c>
      <c r="B13" s="88" t="s">
        <v>85</v>
      </c>
      <c r="C13" s="89" t="s">
        <v>69</v>
      </c>
      <c r="D13" s="88" t="s">
        <v>86</v>
      </c>
      <c r="E13" s="89" t="s">
        <v>11</v>
      </c>
      <c r="F13"/>
      <c r="G13" s="74">
        <f ca="1">IFERROR(OFFSET('перечень услуг'!$A$2,MATCH(E13,'перечень услуг'!$A$3:$A$44,0),1),"")</f>
        <v>385</v>
      </c>
      <c r="H13" s="71">
        <v>5</v>
      </c>
      <c r="I13" s="75" t="s">
        <v>196</v>
      </c>
      <c r="J13" s="73">
        <v>2020</v>
      </c>
      <c r="K13" s="70">
        <f>IF(MATCH(Таблица1[[#This Row],[Номер договора]],Таблица1[Номер договора],)=ROW()-1,1,)+INDEX(Таблица1[[#All],[0]],ROW()-1)</f>
        <v>5</v>
      </c>
      <c r="L13" s="99">
        <f>IFERROR(INDEX(Таблица1[Номер договора],MATCH(ROW()-1,Таблица1[0],)),"s\")</f>
        <v>12</v>
      </c>
    </row>
    <row r="14" spans="1:12" ht="15.75" x14ac:dyDescent="0.25">
      <c r="A14" s="87" t="s">
        <v>87</v>
      </c>
      <c r="B14" s="90" t="s">
        <v>88</v>
      </c>
      <c r="C14" s="89" t="s">
        <v>72</v>
      </c>
      <c r="D14" s="91" t="s">
        <v>86</v>
      </c>
      <c r="E14" s="89" t="s">
        <v>8</v>
      </c>
      <c r="F14"/>
      <c r="G14" s="74">
        <f ca="1">IFERROR(OFFSET('перечень услуг'!$A$2,MATCH(E14,'перечень услуг'!$A$3:$A$44,0),1),"")</f>
        <v>510</v>
      </c>
      <c r="H14" s="71">
        <v>6</v>
      </c>
      <c r="I14" s="75" t="s">
        <v>196</v>
      </c>
      <c r="J14" s="73">
        <v>2020</v>
      </c>
      <c r="K14" s="70">
        <f>IF(MATCH(Таблица1[[#This Row],[Номер договора]],Таблица1[Номер договора],)=ROW()-1,1,)+INDEX(Таблица1[[#All],[0]],ROW()-1)</f>
        <v>6</v>
      </c>
      <c r="L14" s="99">
        <f>IFERROR(INDEX(Таблица1[Номер договора],MATCH(ROW()-1,Таблица1[0],)),"s\")</f>
        <v>13</v>
      </c>
    </row>
    <row r="15" spans="1:12" ht="15.75" x14ac:dyDescent="0.25">
      <c r="A15" s="87" t="s">
        <v>87</v>
      </c>
      <c r="B15" s="90" t="s">
        <v>88</v>
      </c>
      <c r="C15" s="89" t="s">
        <v>72</v>
      </c>
      <c r="D15" s="91" t="s">
        <v>86</v>
      </c>
      <c r="E15" s="89" t="s">
        <v>21</v>
      </c>
      <c r="F15"/>
      <c r="G15" s="74">
        <f ca="1">IFERROR(OFFSET('перечень услуг'!$A$2,MATCH(E15,'перечень услуг'!$A$3:$A$44,0),1),"")</f>
        <v>185</v>
      </c>
      <c r="H15" s="71">
        <v>6</v>
      </c>
      <c r="I15" s="75" t="s">
        <v>196</v>
      </c>
      <c r="J15" s="73">
        <v>2020</v>
      </c>
      <c r="K15" s="70">
        <f>IF(MATCH(Таблица1[[#This Row],[Номер договора]],Таблица1[Номер договора],)=ROW()-1,1,)+INDEX(Таблица1[[#All],[0]],ROW()-1)</f>
        <v>6</v>
      </c>
      <c r="L15" s="99">
        <f>IFERROR(INDEX(Таблица1[Номер договора],MATCH(ROW()-1,Таблица1[0],)),"s\")</f>
        <v>14</v>
      </c>
    </row>
    <row r="16" spans="1:12" ht="15.75" x14ac:dyDescent="0.25">
      <c r="A16" s="87" t="s">
        <v>89</v>
      </c>
      <c r="B16" s="90" t="s">
        <v>90</v>
      </c>
      <c r="C16" s="89" t="s">
        <v>69</v>
      </c>
      <c r="D16" s="91" t="s">
        <v>86</v>
      </c>
      <c r="E16" s="89" t="s">
        <v>13</v>
      </c>
      <c r="F16"/>
      <c r="G16" s="74">
        <f ca="1">IFERROR(OFFSET('перечень услуг'!$A$2,MATCH(E16,'перечень услуг'!$A$3:$A$44,0),1),"")</f>
        <v>385</v>
      </c>
      <c r="H16" s="71">
        <v>6</v>
      </c>
      <c r="I16" s="75" t="s">
        <v>196</v>
      </c>
      <c r="J16" s="73">
        <v>2020</v>
      </c>
      <c r="K16" s="70">
        <f>IF(MATCH(Таблица1[[#This Row],[Номер договора]],Таблица1[Номер договора],)=ROW()-1,1,)+INDEX(Таблица1[[#All],[0]],ROW()-1)</f>
        <v>6</v>
      </c>
      <c r="L16" s="99">
        <f>IFERROR(INDEX(Таблица1[Номер договора],MATCH(ROW()-1,Таблица1[0],)),"s\")</f>
        <v>15</v>
      </c>
    </row>
    <row r="17" spans="1:12" ht="15.75" x14ac:dyDescent="0.25">
      <c r="A17" s="87" t="s">
        <v>89</v>
      </c>
      <c r="B17" s="90" t="s">
        <v>90</v>
      </c>
      <c r="C17" s="89" t="s">
        <v>69</v>
      </c>
      <c r="D17" s="91" t="s">
        <v>86</v>
      </c>
      <c r="E17" s="89" t="s">
        <v>10</v>
      </c>
      <c r="F17"/>
      <c r="G17" s="74">
        <f ca="1">IFERROR(OFFSET('перечень услуг'!$A$2,MATCH(E17,'перечень услуг'!$A$3:$A$44,0),1),"")</f>
        <v>445</v>
      </c>
      <c r="H17" s="71">
        <v>6</v>
      </c>
      <c r="I17" s="75" t="s">
        <v>196</v>
      </c>
      <c r="J17" s="73">
        <v>2020</v>
      </c>
      <c r="K17" s="70">
        <f>IF(MATCH(Таблица1[[#This Row],[Номер договора]],Таблица1[Номер договора],)=ROW()-1,1,)+INDEX(Таблица1[[#All],[0]],ROW()-1)</f>
        <v>6</v>
      </c>
      <c r="L17" s="99">
        <f>IFERROR(INDEX(Таблица1[Номер договора],MATCH(ROW()-1,Таблица1[0],)),"s\")</f>
        <v>16</v>
      </c>
    </row>
    <row r="18" spans="1:12" ht="15.75" x14ac:dyDescent="0.25">
      <c r="A18" s="87" t="s">
        <v>89</v>
      </c>
      <c r="B18" s="90" t="s">
        <v>90</v>
      </c>
      <c r="C18" s="89" t="s">
        <v>69</v>
      </c>
      <c r="D18" s="91" t="s">
        <v>86</v>
      </c>
      <c r="E18" s="89" t="s">
        <v>8</v>
      </c>
      <c r="F18"/>
      <c r="G18" s="74">
        <f ca="1">IFERROR(OFFSET('перечень услуг'!$A$2,MATCH(E18,'перечень услуг'!$A$3:$A$44,0),1),"")</f>
        <v>510</v>
      </c>
      <c r="H18" s="71">
        <v>6</v>
      </c>
      <c r="I18" s="75" t="s">
        <v>196</v>
      </c>
      <c r="J18" s="73">
        <v>2020</v>
      </c>
      <c r="K18" s="70">
        <f>IF(MATCH(Таблица1[[#This Row],[Номер договора]],Таблица1[Номер договора],)=ROW()-1,1,)+INDEX(Таблица1[[#All],[0]],ROW()-1)</f>
        <v>6</v>
      </c>
      <c r="L18" s="99">
        <f>IFERROR(INDEX(Таблица1[Номер договора],MATCH(ROW()-1,Таблица1[0],)),"s\")</f>
        <v>17</v>
      </c>
    </row>
    <row r="19" spans="1:12" ht="15.75" x14ac:dyDescent="0.25">
      <c r="A19" s="87" t="s">
        <v>89</v>
      </c>
      <c r="B19" s="90" t="s">
        <v>90</v>
      </c>
      <c r="C19" s="89" t="s">
        <v>69</v>
      </c>
      <c r="D19" s="91" t="s">
        <v>86</v>
      </c>
      <c r="E19" s="89" t="s">
        <v>21</v>
      </c>
      <c r="F19"/>
      <c r="G19" s="74">
        <f ca="1">IFERROR(OFFSET('перечень услуг'!$A$2,MATCH(E19,'перечень услуг'!$A$3:$A$44,0),1),"")</f>
        <v>185</v>
      </c>
      <c r="H19" s="71">
        <v>6</v>
      </c>
      <c r="I19" s="75" t="s">
        <v>196</v>
      </c>
      <c r="J19" s="73">
        <v>2020</v>
      </c>
      <c r="K19" s="70">
        <f>IF(MATCH(Таблица1[[#This Row],[Номер договора]],Таблица1[Номер договора],)=ROW()-1,1,)+INDEX(Таблица1[[#All],[0]],ROW()-1)</f>
        <v>6</v>
      </c>
      <c r="L19" s="99">
        <f>IFERROR(INDEX(Таблица1[Номер договора],MATCH(ROW()-1,Таблица1[0],)),"s\")</f>
        <v>18</v>
      </c>
    </row>
    <row r="20" spans="1:12" ht="15.75" x14ac:dyDescent="0.25">
      <c r="A20" s="87" t="s">
        <v>91</v>
      </c>
      <c r="B20" s="90" t="s">
        <v>92</v>
      </c>
      <c r="C20" s="89" t="s">
        <v>72</v>
      </c>
      <c r="D20" s="91" t="s">
        <v>93</v>
      </c>
      <c r="E20" s="89" t="s">
        <v>9</v>
      </c>
      <c r="F20"/>
      <c r="G20" s="74">
        <f ca="1">IFERROR(OFFSET('перечень услуг'!$A$2,MATCH(E20,'перечень услуг'!$A$3:$A$44,0),1),"")</f>
        <v>445</v>
      </c>
      <c r="H20" s="71">
        <v>7</v>
      </c>
      <c r="I20" s="75" t="s">
        <v>197</v>
      </c>
      <c r="J20" s="73">
        <v>2020</v>
      </c>
      <c r="K20" s="70">
        <f>IF(MATCH(Таблица1[[#This Row],[Номер договора]],Таблица1[Номер договора],)=ROW()-1,1,)+INDEX(Таблица1[[#All],[0]],ROW()-1)</f>
        <v>7</v>
      </c>
      <c r="L20" s="99">
        <f>IFERROR(INDEX(Таблица1[Номер договора],MATCH(ROW()-1,Таблица1[0],)),"s\")</f>
        <v>19</v>
      </c>
    </row>
    <row r="21" spans="1:12" ht="15.75" x14ac:dyDescent="0.25">
      <c r="A21" s="87" t="s">
        <v>91</v>
      </c>
      <c r="B21" s="90" t="s">
        <v>92</v>
      </c>
      <c r="C21" s="89" t="s">
        <v>72</v>
      </c>
      <c r="D21" s="91" t="s">
        <v>93</v>
      </c>
      <c r="E21" s="89" t="s">
        <v>10</v>
      </c>
      <c r="F21"/>
      <c r="G21" s="74">
        <f ca="1">IFERROR(OFFSET('перечень услуг'!$A$2,MATCH(E21,'перечень услуг'!$A$3:$A$44,0),1),"")</f>
        <v>445</v>
      </c>
      <c r="H21" s="71">
        <v>7</v>
      </c>
      <c r="I21" s="75" t="s">
        <v>197</v>
      </c>
      <c r="J21" s="73">
        <v>2020</v>
      </c>
      <c r="K21" s="70">
        <f>IF(MATCH(Таблица1[[#This Row],[Номер договора]],Таблица1[Номер договора],)=ROW()-1,1,)+INDEX(Таблица1[[#All],[0]],ROW()-1)</f>
        <v>7</v>
      </c>
      <c r="L21" s="99">
        <f>IFERROR(INDEX(Таблица1[Номер договора],MATCH(ROW()-1,Таблица1[0],)),"s\")</f>
        <v>20</v>
      </c>
    </row>
    <row r="22" spans="1:12" ht="15.75" x14ac:dyDescent="0.25">
      <c r="A22" s="87" t="s">
        <v>94</v>
      </c>
      <c r="B22" s="90" t="s">
        <v>95</v>
      </c>
      <c r="C22" s="89" t="s">
        <v>69</v>
      </c>
      <c r="D22" s="91" t="s">
        <v>93</v>
      </c>
      <c r="E22" s="89" t="s">
        <v>13</v>
      </c>
      <c r="F22"/>
      <c r="G22" s="74">
        <f ca="1">IFERROR(OFFSET('перечень услуг'!$A$2,MATCH(E22,'перечень услуг'!$A$3:$A$44,0),1),"")</f>
        <v>385</v>
      </c>
      <c r="H22" s="71">
        <v>8</v>
      </c>
      <c r="I22" s="75" t="s">
        <v>197</v>
      </c>
      <c r="J22" s="73">
        <v>2020</v>
      </c>
      <c r="K22" s="70">
        <f>IF(MATCH(Таблица1[[#This Row],[Номер договора]],Таблица1[Номер договора],)=ROW()-1,1,)+INDEX(Таблица1[[#All],[0]],ROW()-1)</f>
        <v>8</v>
      </c>
      <c r="L22" s="99">
        <f>IFERROR(INDEX(Таблица1[Номер договора],MATCH(ROW()-1,Таблица1[0],)),"s\")</f>
        <v>21</v>
      </c>
    </row>
    <row r="23" spans="1:12" ht="15.75" x14ac:dyDescent="0.25">
      <c r="A23" s="87" t="s">
        <v>94</v>
      </c>
      <c r="B23" s="90" t="s">
        <v>95</v>
      </c>
      <c r="C23" s="89" t="s">
        <v>69</v>
      </c>
      <c r="D23" s="91" t="s">
        <v>93</v>
      </c>
      <c r="E23" s="89" t="s">
        <v>8</v>
      </c>
      <c r="F23"/>
      <c r="G23" s="74">
        <f ca="1">IFERROR(OFFSET('перечень услуг'!$A$2,MATCH(E23,'перечень услуг'!$A$3:$A$44,0),1),"")</f>
        <v>510</v>
      </c>
      <c r="H23" s="71">
        <v>8</v>
      </c>
      <c r="I23" s="75" t="s">
        <v>197</v>
      </c>
      <c r="J23" s="73">
        <v>2020</v>
      </c>
      <c r="K23" s="70">
        <f>IF(MATCH(Таблица1[[#This Row],[Номер договора]],Таблица1[Номер договора],)=ROW()-1,1,)+INDEX(Таблица1[[#All],[0]],ROW()-1)</f>
        <v>8</v>
      </c>
      <c r="L23" s="99">
        <f>IFERROR(INDEX(Таблица1[Номер договора],MATCH(ROW()-1,Таблица1[0],)),"s\")</f>
        <v>22</v>
      </c>
    </row>
    <row r="24" spans="1:12" ht="15.75" x14ac:dyDescent="0.25">
      <c r="A24" s="87" t="s">
        <v>94</v>
      </c>
      <c r="B24" s="90" t="s">
        <v>95</v>
      </c>
      <c r="C24" s="89" t="s">
        <v>69</v>
      </c>
      <c r="D24" s="91" t="s">
        <v>93</v>
      </c>
      <c r="E24" s="89" t="s">
        <v>21</v>
      </c>
      <c r="F24"/>
      <c r="G24" s="74">
        <f ca="1">IFERROR(OFFSET('перечень услуг'!$A$2,MATCH(E24,'перечень услуг'!$A$3:$A$44,0),1),"")</f>
        <v>185</v>
      </c>
      <c r="H24" s="71">
        <v>8</v>
      </c>
      <c r="I24" s="75" t="s">
        <v>197</v>
      </c>
      <c r="J24" s="73">
        <v>2020</v>
      </c>
      <c r="K24" s="70">
        <f>IF(MATCH(Таблица1[[#This Row],[Номер договора]],Таблица1[Номер договора],)=ROW()-1,1,)+INDEX(Таблица1[[#All],[0]],ROW()-1)</f>
        <v>8</v>
      </c>
      <c r="L24" s="99">
        <f>IFERROR(INDEX(Таблица1[Номер договора],MATCH(ROW()-1,Таблица1[0],)),"s\")</f>
        <v>23</v>
      </c>
    </row>
    <row r="25" spans="1:12" ht="15.75" x14ac:dyDescent="0.25">
      <c r="A25" s="87" t="s">
        <v>94</v>
      </c>
      <c r="B25" s="90" t="s">
        <v>95</v>
      </c>
      <c r="C25" s="89" t="s">
        <v>69</v>
      </c>
      <c r="D25" s="91" t="s">
        <v>93</v>
      </c>
      <c r="E25" s="89" t="s">
        <v>30</v>
      </c>
      <c r="F25"/>
      <c r="G25" s="74">
        <f ca="1">IFERROR(OFFSET('перечень услуг'!$A$2,MATCH(E25,'перечень услуг'!$A$3:$A$44,0),1),"")</f>
        <v>1125</v>
      </c>
      <c r="H25" s="71">
        <v>8</v>
      </c>
      <c r="I25" s="75" t="s">
        <v>197</v>
      </c>
      <c r="J25" s="73">
        <v>2020</v>
      </c>
      <c r="K25" s="70">
        <f>IF(MATCH(Таблица1[[#This Row],[Номер договора]],Таблица1[Номер договора],)=ROW()-1,1,)+INDEX(Таблица1[[#All],[0]],ROW()-1)</f>
        <v>8</v>
      </c>
      <c r="L25" s="99">
        <f>IFERROR(INDEX(Таблица1[Номер договора],MATCH(ROW()-1,Таблица1[0],)),"s\")</f>
        <v>24</v>
      </c>
    </row>
    <row r="26" spans="1:12" ht="15.75" x14ac:dyDescent="0.25">
      <c r="A26" s="87" t="s">
        <v>94</v>
      </c>
      <c r="B26" s="90" t="s">
        <v>95</v>
      </c>
      <c r="C26" s="89" t="s">
        <v>69</v>
      </c>
      <c r="D26" s="91" t="s">
        <v>93</v>
      </c>
      <c r="E26" s="89" t="s">
        <v>10</v>
      </c>
      <c r="F26"/>
      <c r="G26" s="74">
        <f ca="1">IFERROR(OFFSET('перечень услуг'!$A$2,MATCH(E26,'перечень услуг'!$A$3:$A$44,0),1),"")</f>
        <v>445</v>
      </c>
      <c r="H26" s="71">
        <v>8</v>
      </c>
      <c r="I26" s="75" t="s">
        <v>197</v>
      </c>
      <c r="J26" s="73">
        <v>2020</v>
      </c>
      <c r="K26" s="70">
        <f>IF(MATCH(Таблица1[[#This Row],[Номер договора]],Таблица1[Номер договора],)=ROW()-1,1,)+INDEX(Таблица1[[#All],[0]],ROW()-1)</f>
        <v>8</v>
      </c>
      <c r="L26" s="99">
        <f>IFERROR(INDEX(Таблица1[Номер договора],MATCH(ROW()-1,Таблица1[0],)),"s\")</f>
        <v>25</v>
      </c>
    </row>
    <row r="27" spans="1:12" ht="15.75" x14ac:dyDescent="0.25">
      <c r="A27" s="87" t="s">
        <v>96</v>
      </c>
      <c r="B27" s="90" t="s">
        <v>97</v>
      </c>
      <c r="C27" s="89" t="s">
        <v>69</v>
      </c>
      <c r="D27" s="91" t="s">
        <v>98</v>
      </c>
      <c r="E27" s="89" t="s">
        <v>35</v>
      </c>
      <c r="F27"/>
      <c r="G27" s="74">
        <f ca="1">IFERROR(OFFSET('перечень услуг'!$A$2,MATCH(E27,'перечень услуг'!$A$3:$A$44,0),1),"")</f>
        <v>4740</v>
      </c>
      <c r="H27" s="71">
        <v>9</v>
      </c>
      <c r="I27" s="75" t="s">
        <v>198</v>
      </c>
      <c r="J27" s="73">
        <v>2020</v>
      </c>
      <c r="K27" s="70">
        <f>IF(MATCH(Таблица1[[#This Row],[Номер договора]],Таблица1[Номер договора],)=ROW()-1,1,)+INDEX(Таблица1[[#All],[0]],ROW()-1)</f>
        <v>9</v>
      </c>
      <c r="L27" s="99">
        <f>IFERROR(INDEX(Таблица1[Номер договора],MATCH(ROW()-1,Таблица1[0],)),"s\")</f>
        <v>26</v>
      </c>
    </row>
    <row r="28" spans="1:12" ht="15.75" x14ac:dyDescent="0.25">
      <c r="A28" s="87" t="s">
        <v>96</v>
      </c>
      <c r="B28" s="90" t="s">
        <v>97</v>
      </c>
      <c r="C28" s="89" t="s">
        <v>69</v>
      </c>
      <c r="D28" s="91" t="s">
        <v>98</v>
      </c>
      <c r="E28" s="89" t="s">
        <v>57</v>
      </c>
      <c r="F28"/>
      <c r="G28" s="74">
        <f ca="1">IFERROR(OFFSET('перечень услуг'!$A$2,MATCH(E28,'перечень услуг'!$A$3:$A$44,0),1),"")</f>
        <v>395</v>
      </c>
      <c r="H28" s="71">
        <v>9</v>
      </c>
      <c r="I28" s="75" t="s">
        <v>198</v>
      </c>
      <c r="J28" s="73">
        <v>2020</v>
      </c>
      <c r="K28" s="70">
        <f>IF(MATCH(Таблица1[[#This Row],[Номер договора]],Таблица1[Номер договора],)=ROW()-1,1,)+INDEX(Таблица1[[#All],[0]],ROW()-1)</f>
        <v>9</v>
      </c>
      <c r="L28" s="99">
        <f>IFERROR(INDEX(Таблица1[Номер договора],MATCH(ROW()-1,Таблица1[0],)),"s\")</f>
        <v>27</v>
      </c>
    </row>
    <row r="29" spans="1:12" ht="15.75" x14ac:dyDescent="0.25">
      <c r="A29" s="87" t="s">
        <v>96</v>
      </c>
      <c r="B29" s="90" t="s">
        <v>97</v>
      </c>
      <c r="C29" s="89" t="s">
        <v>69</v>
      </c>
      <c r="D29" s="91" t="s">
        <v>98</v>
      </c>
      <c r="E29" s="89" t="s">
        <v>13</v>
      </c>
      <c r="F29"/>
      <c r="G29" s="74">
        <f ca="1">IFERROR(OFFSET('перечень услуг'!$A$2,MATCH(E29,'перечень услуг'!$A$3:$A$44,0),1),"")</f>
        <v>385</v>
      </c>
      <c r="H29" s="71">
        <v>9</v>
      </c>
      <c r="I29" s="75" t="s">
        <v>198</v>
      </c>
      <c r="J29" s="73">
        <v>2020</v>
      </c>
      <c r="K29" s="70">
        <f>IF(MATCH(Таблица1[[#This Row],[Номер договора]],Таблица1[Номер договора],)=ROW()-1,1,)+INDEX(Таблица1[[#All],[0]],ROW()-1)</f>
        <v>9</v>
      </c>
      <c r="L29" s="99">
        <f>IFERROR(INDEX(Таблица1[Номер договора],MATCH(ROW()-1,Таблица1[0],)),"s\")</f>
        <v>28</v>
      </c>
    </row>
    <row r="30" spans="1:12" ht="15.75" x14ac:dyDescent="0.25">
      <c r="A30" s="87" t="s">
        <v>96</v>
      </c>
      <c r="B30" s="90" t="s">
        <v>97</v>
      </c>
      <c r="C30" s="89" t="s">
        <v>69</v>
      </c>
      <c r="D30" s="91" t="s">
        <v>98</v>
      </c>
      <c r="E30" s="89" t="s">
        <v>15</v>
      </c>
      <c r="F30"/>
      <c r="G30" s="74">
        <f ca="1">IFERROR(OFFSET('перечень услуг'!$A$2,MATCH(E30,'перечень услуг'!$A$3:$A$44,0),1),"")</f>
        <v>2150</v>
      </c>
      <c r="H30" s="71">
        <v>9</v>
      </c>
      <c r="I30" s="75" t="s">
        <v>198</v>
      </c>
      <c r="J30" s="73">
        <v>2020</v>
      </c>
      <c r="K30" s="70">
        <f>IF(MATCH(Таблица1[[#This Row],[Номер договора]],Таблица1[Номер договора],)=ROW()-1,1,)+INDEX(Таблица1[[#All],[0]],ROW()-1)</f>
        <v>9</v>
      </c>
      <c r="L30" s="99">
        <f>IFERROR(INDEX(Таблица1[Номер договора],MATCH(ROW()-1,Таблица1[0],)),"s\")</f>
        <v>29</v>
      </c>
    </row>
    <row r="31" spans="1:12" ht="15.75" x14ac:dyDescent="0.25">
      <c r="A31" s="87" t="s">
        <v>96</v>
      </c>
      <c r="B31" s="90" t="s">
        <v>97</v>
      </c>
      <c r="C31" s="89" t="s">
        <v>69</v>
      </c>
      <c r="D31" s="91" t="s">
        <v>98</v>
      </c>
      <c r="E31" s="89" t="s">
        <v>42</v>
      </c>
      <c r="F31"/>
      <c r="G31" s="74">
        <f ca="1">IFERROR(OFFSET('перечень услуг'!$A$2,MATCH(E31,'перечень услуг'!$A$3:$A$44,0),1),"")</f>
        <v>565</v>
      </c>
      <c r="H31" s="71">
        <v>9</v>
      </c>
      <c r="I31" s="75" t="s">
        <v>198</v>
      </c>
      <c r="J31" s="73">
        <v>2020</v>
      </c>
      <c r="K31" s="70">
        <f>IF(MATCH(Таблица1[[#This Row],[Номер договора]],Таблица1[Номер договора],)=ROW()-1,1,)+INDEX(Таблица1[[#All],[0]],ROW()-1)</f>
        <v>9</v>
      </c>
      <c r="L31" s="99">
        <f>IFERROR(INDEX(Таблица1[Номер договора],MATCH(ROW()-1,Таблица1[0],)),"s\")</f>
        <v>30</v>
      </c>
    </row>
    <row r="32" spans="1:12" ht="15.75" x14ac:dyDescent="0.25">
      <c r="A32" s="87" t="s">
        <v>99</v>
      </c>
      <c r="B32" s="90" t="s">
        <v>100</v>
      </c>
      <c r="C32" s="89" t="s">
        <v>72</v>
      </c>
      <c r="D32" s="91" t="s">
        <v>98</v>
      </c>
      <c r="E32" s="89" t="s">
        <v>35</v>
      </c>
      <c r="F32"/>
      <c r="G32" s="74">
        <f ca="1">IFERROR(OFFSET('перечень услуг'!$A$2,MATCH(E32,'перечень услуг'!$A$3:$A$44,0),1),"")</f>
        <v>4740</v>
      </c>
      <c r="H32" s="71">
        <v>10</v>
      </c>
      <c r="I32" s="75" t="s">
        <v>198</v>
      </c>
      <c r="J32" s="73">
        <v>2020</v>
      </c>
      <c r="K32" s="70">
        <f>IF(MATCH(Таблица1[[#This Row],[Номер договора]],Таблица1[Номер договора],)=ROW()-1,1,)+INDEX(Таблица1[[#All],[0]],ROW()-1)</f>
        <v>10</v>
      </c>
      <c r="L32" s="99">
        <f>IFERROR(INDEX(Таблица1[Номер договора],MATCH(ROW()-1,Таблица1[0],)),"s\")</f>
        <v>31</v>
      </c>
    </row>
    <row r="33" spans="1:12" ht="15.75" x14ac:dyDescent="0.25">
      <c r="A33" s="87" t="s">
        <v>99</v>
      </c>
      <c r="B33" s="90" t="s">
        <v>100</v>
      </c>
      <c r="C33" s="89" t="s">
        <v>72</v>
      </c>
      <c r="D33" s="91" t="s">
        <v>98</v>
      </c>
      <c r="E33" s="89" t="s">
        <v>57</v>
      </c>
      <c r="F33"/>
      <c r="G33" s="74">
        <f ca="1">IFERROR(OFFSET('перечень услуг'!$A$2,MATCH(E33,'перечень услуг'!$A$3:$A$44,0),1),"")</f>
        <v>395</v>
      </c>
      <c r="H33" s="71">
        <v>10</v>
      </c>
      <c r="I33" s="75" t="s">
        <v>198</v>
      </c>
      <c r="J33" s="73">
        <v>2020</v>
      </c>
      <c r="K33" s="70">
        <f>IF(MATCH(Таблица1[[#This Row],[Номер договора]],Таблица1[Номер договора],)=ROW()-1,1,)+INDEX(Таблица1[[#All],[0]],ROW()-1)</f>
        <v>10</v>
      </c>
      <c r="L33" s="99">
        <f>IFERROR(INDEX(Таблица1[Номер договора],MATCH(ROW()-1,Таблица1[0],)),"s\")</f>
        <v>32</v>
      </c>
    </row>
    <row r="34" spans="1:12" ht="15.75" x14ac:dyDescent="0.25">
      <c r="A34" s="87" t="s">
        <v>99</v>
      </c>
      <c r="B34" s="90" t="s">
        <v>100</v>
      </c>
      <c r="C34" s="89" t="s">
        <v>72</v>
      </c>
      <c r="D34" s="91" t="s">
        <v>98</v>
      </c>
      <c r="E34" s="89" t="s">
        <v>42</v>
      </c>
      <c r="F34"/>
      <c r="G34" s="74">
        <f ca="1">IFERROR(OFFSET('перечень услуг'!$A$2,MATCH(E34,'перечень услуг'!$A$3:$A$44,0),1),"")</f>
        <v>565</v>
      </c>
      <c r="H34" s="71">
        <v>10</v>
      </c>
      <c r="I34" s="75" t="s">
        <v>198</v>
      </c>
      <c r="J34" s="73">
        <v>2020</v>
      </c>
      <c r="K34" s="70">
        <f>IF(MATCH(Таблица1[[#This Row],[Номер договора]],Таблица1[Номер договора],)=ROW()-1,1,)+INDEX(Таблица1[[#All],[0]],ROW()-1)</f>
        <v>10</v>
      </c>
      <c r="L34" s="99">
        <f>IFERROR(INDEX(Таблица1[Номер договора],MATCH(ROW()-1,Таблица1[0],)),"s\")</f>
        <v>33</v>
      </c>
    </row>
    <row r="35" spans="1:12" ht="15.75" x14ac:dyDescent="0.25">
      <c r="A35" s="87" t="s">
        <v>99</v>
      </c>
      <c r="B35" s="90" t="s">
        <v>100</v>
      </c>
      <c r="C35" s="89" t="s">
        <v>72</v>
      </c>
      <c r="D35" s="91" t="s">
        <v>98</v>
      </c>
      <c r="E35" s="89" t="s">
        <v>13</v>
      </c>
      <c r="F35"/>
      <c r="G35" s="74">
        <f ca="1">IFERROR(OFFSET('перечень услуг'!$A$2,MATCH(E35,'перечень услуг'!$A$3:$A$44,0),1),"")</f>
        <v>385</v>
      </c>
      <c r="H35" s="71">
        <v>10</v>
      </c>
      <c r="I35" s="75" t="s">
        <v>198</v>
      </c>
      <c r="J35" s="73">
        <v>2020</v>
      </c>
      <c r="K35" s="70">
        <f>IF(MATCH(Таблица1[[#This Row],[Номер договора]],Таблица1[Номер договора],)=ROW()-1,1,)+INDEX(Таблица1[[#All],[0]],ROW()-1)</f>
        <v>10</v>
      </c>
      <c r="L35" s="99">
        <f>IFERROR(INDEX(Таблица1[Номер договора],MATCH(ROW()-1,Таблица1[0],)),"s\")</f>
        <v>34</v>
      </c>
    </row>
    <row r="36" spans="1:12" ht="15.75" x14ac:dyDescent="0.25">
      <c r="A36" s="87" t="s">
        <v>70</v>
      </c>
      <c r="B36" s="90" t="s">
        <v>101</v>
      </c>
      <c r="C36" s="89" t="s">
        <v>69</v>
      </c>
      <c r="D36" s="91" t="s">
        <v>93</v>
      </c>
      <c r="E36" s="89" t="s">
        <v>13</v>
      </c>
      <c r="F36"/>
      <c r="G36" s="74">
        <f ca="1">IFERROR(OFFSET('перечень услуг'!$A$2,MATCH(E36,'перечень услуг'!$A$3:$A$44,0),1),"")</f>
        <v>385</v>
      </c>
      <c r="H36" s="71">
        <v>11</v>
      </c>
      <c r="I36" s="75" t="s">
        <v>197</v>
      </c>
      <c r="J36" s="73">
        <v>2020</v>
      </c>
      <c r="K36" s="70">
        <f>IF(MATCH(Таблица1[[#This Row],[Номер договора]],Таблица1[Номер договора],)=ROW()-1,1,)+INDEX(Таблица1[[#All],[0]],ROW()-1)</f>
        <v>11</v>
      </c>
      <c r="L36" s="99">
        <f>IFERROR(INDEX(Таблица1[Номер договора],MATCH(ROW()-1,Таблица1[0],)),"s\")</f>
        <v>35</v>
      </c>
    </row>
    <row r="37" spans="1:12" ht="15.75" x14ac:dyDescent="0.25">
      <c r="A37" s="87" t="s">
        <v>70</v>
      </c>
      <c r="B37" s="90" t="s">
        <v>101</v>
      </c>
      <c r="C37" s="89" t="s">
        <v>69</v>
      </c>
      <c r="D37" s="91" t="s">
        <v>93</v>
      </c>
      <c r="E37" s="89" t="s">
        <v>9</v>
      </c>
      <c r="F37"/>
      <c r="G37" s="74">
        <f ca="1">IFERROR(OFFSET('перечень услуг'!$A$2,MATCH(E37,'перечень услуг'!$A$3:$A$44,0),1),"")</f>
        <v>445</v>
      </c>
      <c r="H37" s="71">
        <v>11</v>
      </c>
      <c r="I37" s="75" t="s">
        <v>197</v>
      </c>
      <c r="J37" s="73">
        <v>2020</v>
      </c>
      <c r="K37" s="70">
        <f>IF(MATCH(Таблица1[[#This Row],[Номер договора]],Таблица1[Номер договора],)=ROW()-1,1,)+INDEX(Таблица1[[#All],[0]],ROW()-1)</f>
        <v>11</v>
      </c>
      <c r="L37" s="99">
        <f>IFERROR(INDEX(Таблица1[Номер договора],MATCH(ROW()-1,Таблица1[0],)),"s\")</f>
        <v>36</v>
      </c>
    </row>
    <row r="38" spans="1:12" ht="15.75" x14ac:dyDescent="0.25">
      <c r="A38" s="87" t="s">
        <v>70</v>
      </c>
      <c r="B38" s="90" t="s">
        <v>101</v>
      </c>
      <c r="C38" s="89" t="s">
        <v>69</v>
      </c>
      <c r="D38" s="91" t="s">
        <v>93</v>
      </c>
      <c r="E38" s="89" t="s">
        <v>10</v>
      </c>
      <c r="F38"/>
      <c r="G38" s="74">
        <f ca="1">IFERROR(OFFSET('перечень услуг'!$A$2,MATCH(E38,'перечень услуг'!$A$3:$A$44,0),1),"")</f>
        <v>445</v>
      </c>
      <c r="H38" s="71">
        <v>11</v>
      </c>
      <c r="I38" s="75" t="s">
        <v>197</v>
      </c>
      <c r="J38" s="73">
        <v>2020</v>
      </c>
      <c r="K38" s="70">
        <f>IF(MATCH(Таблица1[[#This Row],[Номер договора]],Таблица1[Номер договора],)=ROW()-1,1,)+INDEX(Таблица1[[#All],[0]],ROW()-1)</f>
        <v>11</v>
      </c>
      <c r="L38" s="99">
        <f>IFERROR(INDEX(Таблица1[Номер договора],MATCH(ROW()-1,Таблица1[0],)),"s\")</f>
        <v>37</v>
      </c>
    </row>
    <row r="39" spans="1:12" ht="15.75" x14ac:dyDescent="0.25">
      <c r="A39" s="87" t="s">
        <v>102</v>
      </c>
      <c r="B39" s="90" t="s">
        <v>103</v>
      </c>
      <c r="C39" s="89" t="s">
        <v>72</v>
      </c>
      <c r="D39" s="91" t="s">
        <v>93</v>
      </c>
      <c r="E39" s="89" t="s">
        <v>11</v>
      </c>
      <c r="F39"/>
      <c r="G39" s="74">
        <f ca="1">IFERROR(OFFSET('перечень услуг'!$A$2,MATCH(E39,'перечень услуг'!$A$3:$A$44,0),1),"")</f>
        <v>385</v>
      </c>
      <c r="H39" s="71">
        <v>12</v>
      </c>
      <c r="I39" s="75" t="s">
        <v>197</v>
      </c>
      <c r="J39" s="73">
        <v>2020</v>
      </c>
      <c r="K39" s="70">
        <f>IF(MATCH(Таблица1[[#This Row],[Номер договора]],Таблица1[Номер договора],)=ROW()-1,1,)+INDEX(Таблица1[[#All],[0]],ROW()-1)</f>
        <v>12</v>
      </c>
      <c r="L39" s="99">
        <f>IFERROR(INDEX(Таблица1[Номер договора],MATCH(ROW()-1,Таблица1[0],)),"s\")</f>
        <v>38</v>
      </c>
    </row>
    <row r="40" spans="1:12" ht="15.75" x14ac:dyDescent="0.25">
      <c r="A40" s="87" t="s">
        <v>71</v>
      </c>
      <c r="B40" s="90" t="s">
        <v>104</v>
      </c>
      <c r="C40" s="89" t="s">
        <v>69</v>
      </c>
      <c r="D40" s="91" t="s">
        <v>98</v>
      </c>
      <c r="E40" s="89" t="s">
        <v>35</v>
      </c>
      <c r="F40"/>
      <c r="G40" s="74">
        <f ca="1">IFERROR(OFFSET('перечень услуг'!$A$2,MATCH(E40,'перечень услуг'!$A$3:$A$44,0),1),"")</f>
        <v>4740</v>
      </c>
      <c r="H40" s="71">
        <v>13</v>
      </c>
      <c r="I40" s="75" t="s">
        <v>198</v>
      </c>
      <c r="J40" s="73">
        <v>2020</v>
      </c>
      <c r="K40" s="70">
        <f>IF(MATCH(Таблица1[[#This Row],[Номер договора]],Таблица1[Номер договора],)=ROW()-1,1,)+INDEX(Таблица1[[#All],[0]],ROW()-1)</f>
        <v>13</v>
      </c>
      <c r="L40" s="99">
        <f>IFERROR(INDEX(Таблица1[Номер договора],MATCH(ROW()-1,Таблица1[0],)),"s\")</f>
        <v>39</v>
      </c>
    </row>
    <row r="41" spans="1:12" ht="15.75" x14ac:dyDescent="0.25">
      <c r="A41" s="87" t="s">
        <v>71</v>
      </c>
      <c r="B41" s="90" t="s">
        <v>104</v>
      </c>
      <c r="C41" s="89" t="s">
        <v>69</v>
      </c>
      <c r="D41" s="91" t="s">
        <v>98</v>
      </c>
      <c r="E41" s="89" t="s">
        <v>57</v>
      </c>
      <c r="F41"/>
      <c r="G41" s="74">
        <f ca="1">IFERROR(OFFSET('перечень услуг'!$A$2,MATCH(E41,'перечень услуг'!$A$3:$A$44,0),1),"")</f>
        <v>395</v>
      </c>
      <c r="H41" s="71">
        <v>13</v>
      </c>
      <c r="I41" s="75" t="s">
        <v>198</v>
      </c>
      <c r="J41" s="73">
        <v>2020</v>
      </c>
      <c r="K41" s="70">
        <f>IF(MATCH(Таблица1[[#This Row],[Номер договора]],Таблица1[Номер договора],)=ROW()-1,1,)+INDEX(Таблица1[[#All],[0]],ROW()-1)</f>
        <v>13</v>
      </c>
      <c r="L41" s="99">
        <f>IFERROR(INDEX(Таблица1[Номер договора],MATCH(ROW()-1,Таблица1[0],)),"s\")</f>
        <v>40</v>
      </c>
    </row>
    <row r="42" spans="1:12" ht="15.75" x14ac:dyDescent="0.25">
      <c r="A42" s="87" t="s">
        <v>71</v>
      </c>
      <c r="B42" s="90" t="s">
        <v>104</v>
      </c>
      <c r="C42" s="89" t="s">
        <v>69</v>
      </c>
      <c r="D42" s="91" t="s">
        <v>98</v>
      </c>
      <c r="E42" s="89" t="s">
        <v>13</v>
      </c>
      <c r="F42"/>
      <c r="G42" s="74">
        <f ca="1">IFERROR(OFFSET('перечень услуг'!$A$2,MATCH(E42,'перечень услуг'!$A$3:$A$44,0),1),"")</f>
        <v>385</v>
      </c>
      <c r="H42" s="71">
        <v>13</v>
      </c>
      <c r="I42" s="75" t="s">
        <v>198</v>
      </c>
      <c r="J42" s="73">
        <v>2020</v>
      </c>
      <c r="K42" s="70">
        <f>IF(MATCH(Таблица1[[#This Row],[Номер договора]],Таблица1[Номер договора],)=ROW()-1,1,)+INDEX(Таблица1[[#All],[0]],ROW()-1)</f>
        <v>13</v>
      </c>
      <c r="L42" s="99">
        <f>IFERROR(INDEX(Таблица1[Номер договора],MATCH(ROW()-1,Таблица1[0],)),"s\")</f>
        <v>41</v>
      </c>
    </row>
    <row r="43" spans="1:12" ht="15.75" x14ac:dyDescent="0.25">
      <c r="A43" s="87" t="s">
        <v>105</v>
      </c>
      <c r="B43" s="90" t="s">
        <v>106</v>
      </c>
      <c r="C43" s="89" t="s">
        <v>107</v>
      </c>
      <c r="D43" s="91" t="s">
        <v>108</v>
      </c>
      <c r="E43" s="89" t="s">
        <v>35</v>
      </c>
      <c r="F43"/>
      <c r="G43" s="74">
        <f ca="1">IFERROR(OFFSET('перечень услуг'!$A$2,MATCH(E43,'перечень услуг'!$A$3:$A$44,0),1),"")</f>
        <v>4740</v>
      </c>
      <c r="H43" s="71">
        <v>14</v>
      </c>
      <c r="I43" s="75" t="s">
        <v>199</v>
      </c>
      <c r="J43" s="73">
        <v>2020</v>
      </c>
      <c r="K43" s="70">
        <f>IF(MATCH(Таблица1[[#This Row],[Номер договора]],Таблица1[Номер договора],)=ROW()-1,1,)+INDEX(Таблица1[[#All],[0]],ROW()-1)</f>
        <v>14</v>
      </c>
      <c r="L43" s="99">
        <f>IFERROR(INDEX(Таблица1[Номер договора],MATCH(ROW()-1,Таблица1[0],)),"s\")</f>
        <v>42</v>
      </c>
    </row>
    <row r="44" spans="1:12" ht="15.75" x14ac:dyDescent="0.25">
      <c r="A44" s="87" t="s">
        <v>105</v>
      </c>
      <c r="B44" s="90" t="s">
        <v>106</v>
      </c>
      <c r="C44" s="89" t="s">
        <v>107</v>
      </c>
      <c r="D44" s="91" t="s">
        <v>108</v>
      </c>
      <c r="E44" s="89" t="s">
        <v>57</v>
      </c>
      <c r="F44"/>
      <c r="G44" s="74">
        <f ca="1">IFERROR(OFFSET('перечень услуг'!$A$2,MATCH(E44,'перечень услуг'!$A$3:$A$44,0),1),"")</f>
        <v>395</v>
      </c>
      <c r="H44" s="71">
        <v>14</v>
      </c>
      <c r="I44" s="75" t="s">
        <v>199</v>
      </c>
      <c r="J44" s="73">
        <v>2020</v>
      </c>
      <c r="K44" s="70">
        <f>IF(MATCH(Таблица1[[#This Row],[Номер договора]],Таблица1[Номер договора],)=ROW()-1,1,)+INDEX(Таблица1[[#All],[0]],ROW()-1)</f>
        <v>14</v>
      </c>
      <c r="L44" s="99">
        <f>IFERROR(INDEX(Таблица1[Номер договора],MATCH(ROW()-1,Таблица1[0],)),"s\")</f>
        <v>43</v>
      </c>
    </row>
    <row r="45" spans="1:12" ht="15.75" x14ac:dyDescent="0.25">
      <c r="A45" s="87" t="s">
        <v>105</v>
      </c>
      <c r="B45" s="90" t="s">
        <v>106</v>
      </c>
      <c r="C45" s="89" t="s">
        <v>107</v>
      </c>
      <c r="D45" s="91" t="s">
        <v>108</v>
      </c>
      <c r="E45" s="89" t="s">
        <v>13</v>
      </c>
      <c r="F45"/>
      <c r="G45" s="74">
        <f ca="1">IFERROR(OFFSET('перечень услуг'!$A$2,MATCH(E45,'перечень услуг'!$A$3:$A$44,0),1),"")</f>
        <v>385</v>
      </c>
      <c r="H45" s="71">
        <v>14</v>
      </c>
      <c r="I45" s="75" t="s">
        <v>199</v>
      </c>
      <c r="J45" s="73">
        <v>2020</v>
      </c>
      <c r="K45" s="70">
        <f>IF(MATCH(Таблица1[[#This Row],[Номер договора]],Таблица1[Номер договора],)=ROW()-1,1,)+INDEX(Таблица1[[#All],[0]],ROW()-1)</f>
        <v>14</v>
      </c>
      <c r="L45" s="99">
        <f>IFERROR(INDEX(Таблица1[Номер договора],MATCH(ROW()-1,Таблица1[0],)),"s\")</f>
        <v>44</v>
      </c>
    </row>
    <row r="46" spans="1:12" ht="15.75" x14ac:dyDescent="0.25">
      <c r="A46" s="87" t="s">
        <v>105</v>
      </c>
      <c r="B46" s="90" t="s">
        <v>106</v>
      </c>
      <c r="C46" s="89" t="s">
        <v>107</v>
      </c>
      <c r="D46" s="91" t="s">
        <v>108</v>
      </c>
      <c r="E46" s="89" t="s">
        <v>15</v>
      </c>
      <c r="F46"/>
      <c r="G46" s="74">
        <f ca="1">IFERROR(OFFSET('перечень услуг'!$A$2,MATCH(E46,'перечень услуг'!$A$3:$A$44,0),1),"")</f>
        <v>2150</v>
      </c>
      <c r="H46" s="71">
        <v>14</v>
      </c>
      <c r="I46" s="75" t="s">
        <v>199</v>
      </c>
      <c r="J46" s="73">
        <v>2020</v>
      </c>
      <c r="K46" s="70">
        <f>IF(MATCH(Таблица1[[#This Row],[Номер договора]],Таблица1[Номер договора],)=ROW()-1,1,)+INDEX(Таблица1[[#All],[0]],ROW()-1)</f>
        <v>14</v>
      </c>
      <c r="L46" s="99">
        <f>IFERROR(INDEX(Таблица1[Номер договора],MATCH(ROW()-1,Таблица1[0],)),"s\")</f>
        <v>45</v>
      </c>
    </row>
    <row r="47" spans="1:12" ht="15.75" x14ac:dyDescent="0.25">
      <c r="A47" s="87" t="s">
        <v>105</v>
      </c>
      <c r="B47" s="90" t="s">
        <v>106</v>
      </c>
      <c r="C47" s="89" t="s">
        <v>107</v>
      </c>
      <c r="D47" s="91" t="s">
        <v>108</v>
      </c>
      <c r="E47" s="89" t="s">
        <v>42</v>
      </c>
      <c r="F47"/>
      <c r="G47" s="74">
        <f ca="1">IFERROR(OFFSET('перечень услуг'!$A$2,MATCH(E47,'перечень услуг'!$A$3:$A$44,0),1),"")</f>
        <v>565</v>
      </c>
      <c r="H47" s="71">
        <v>14</v>
      </c>
      <c r="I47" s="75" t="s">
        <v>199</v>
      </c>
      <c r="J47" s="73">
        <v>2020</v>
      </c>
      <c r="K47" s="70">
        <f>IF(MATCH(Таблица1[[#This Row],[Номер договора]],Таблица1[Номер договора],)=ROW()-1,1,)+INDEX(Таблица1[[#All],[0]],ROW()-1)</f>
        <v>14</v>
      </c>
      <c r="L47" s="99">
        <f>IFERROR(INDEX(Таблица1[Номер договора],MATCH(ROW()-1,Таблица1[0],)),"s\")</f>
        <v>46</v>
      </c>
    </row>
    <row r="48" spans="1:12" ht="15.75" x14ac:dyDescent="0.25">
      <c r="A48" s="87" t="s">
        <v>105</v>
      </c>
      <c r="B48" s="90" t="s">
        <v>106</v>
      </c>
      <c r="C48" s="89" t="s">
        <v>107</v>
      </c>
      <c r="D48" s="91" t="s">
        <v>108</v>
      </c>
      <c r="E48" s="89" t="s">
        <v>21</v>
      </c>
      <c r="F48"/>
      <c r="G48" s="74">
        <f ca="1">IFERROR(OFFSET('перечень услуг'!$A$2,MATCH(E48,'перечень услуг'!$A$3:$A$44,0),1),"")</f>
        <v>185</v>
      </c>
      <c r="H48" s="71">
        <v>14</v>
      </c>
      <c r="I48" s="75" t="s">
        <v>199</v>
      </c>
      <c r="J48" s="73">
        <v>2020</v>
      </c>
      <c r="K48" s="70">
        <f>IF(MATCH(Таблица1[[#This Row],[Номер договора]],Таблица1[Номер договора],)=ROW()-1,1,)+INDEX(Таблица1[[#All],[0]],ROW()-1)</f>
        <v>14</v>
      </c>
      <c r="L48" s="99">
        <f>IFERROR(INDEX(Таблица1[Номер договора],MATCH(ROW()-1,Таблица1[0],)),"s\")</f>
        <v>47</v>
      </c>
    </row>
    <row r="49" spans="1:12" ht="15.75" x14ac:dyDescent="0.25">
      <c r="A49" s="87" t="s">
        <v>105</v>
      </c>
      <c r="B49" s="90" t="s">
        <v>106</v>
      </c>
      <c r="C49" s="89" t="s">
        <v>107</v>
      </c>
      <c r="D49" s="91" t="s">
        <v>108</v>
      </c>
      <c r="E49" s="89" t="s">
        <v>30</v>
      </c>
      <c r="F49"/>
      <c r="G49" s="74">
        <f ca="1">IFERROR(OFFSET('перечень услуг'!$A$2,MATCH(E49,'перечень услуг'!$A$3:$A$44,0),1),"")</f>
        <v>1125</v>
      </c>
      <c r="H49" s="71">
        <v>14</v>
      </c>
      <c r="I49" s="75" t="s">
        <v>199</v>
      </c>
      <c r="J49" s="73">
        <v>2020</v>
      </c>
      <c r="K49" s="70">
        <f>IF(MATCH(Таблица1[[#This Row],[Номер договора]],Таблица1[Номер договора],)=ROW()-1,1,)+INDEX(Таблица1[[#All],[0]],ROW()-1)</f>
        <v>14</v>
      </c>
      <c r="L49" s="99">
        <f>IFERROR(INDEX(Таблица1[Номер договора],MATCH(ROW()-1,Таблица1[0],)),"s\")</f>
        <v>48</v>
      </c>
    </row>
    <row r="50" spans="1:12" ht="15.75" x14ac:dyDescent="0.25">
      <c r="A50" s="87" t="s">
        <v>109</v>
      </c>
      <c r="B50" s="90" t="s">
        <v>110</v>
      </c>
      <c r="C50" s="89" t="s">
        <v>72</v>
      </c>
      <c r="D50" s="91" t="s">
        <v>111</v>
      </c>
      <c r="E50" s="89" t="s">
        <v>35</v>
      </c>
      <c r="F50"/>
      <c r="G50" s="74">
        <f ca="1">IFERROR(OFFSET('перечень услуг'!$A$2,MATCH(E50,'перечень услуг'!$A$3:$A$44,0),1),"")</f>
        <v>4740</v>
      </c>
      <c r="H50" s="71">
        <v>15</v>
      </c>
      <c r="I50" s="75" t="s">
        <v>200</v>
      </c>
      <c r="J50" s="73">
        <v>2020</v>
      </c>
      <c r="K50" s="70">
        <f>IF(MATCH(Таблица1[[#This Row],[Номер договора]],Таблица1[Номер договора],)=ROW()-1,1,)+INDEX(Таблица1[[#All],[0]],ROW()-1)</f>
        <v>15</v>
      </c>
      <c r="L50" s="99">
        <f>IFERROR(INDEX(Таблица1[Номер договора],MATCH(ROW()-1,Таблица1[0],)),"s\")</f>
        <v>49</v>
      </c>
    </row>
    <row r="51" spans="1:12" ht="15.75" x14ac:dyDescent="0.25">
      <c r="A51" s="87" t="s">
        <v>109</v>
      </c>
      <c r="B51" s="90" t="s">
        <v>110</v>
      </c>
      <c r="C51" s="89" t="s">
        <v>72</v>
      </c>
      <c r="D51" s="91" t="s">
        <v>111</v>
      </c>
      <c r="E51" s="89" t="s">
        <v>57</v>
      </c>
      <c r="F51"/>
      <c r="G51" s="74">
        <f ca="1">IFERROR(OFFSET('перечень услуг'!$A$2,MATCH(E51,'перечень услуг'!$A$3:$A$44,0),1),"")</f>
        <v>395</v>
      </c>
      <c r="H51" s="71">
        <v>15</v>
      </c>
      <c r="I51" s="75" t="s">
        <v>200</v>
      </c>
      <c r="J51" s="73">
        <v>2020</v>
      </c>
      <c r="K51" s="70">
        <f>IF(MATCH(Таблица1[[#This Row],[Номер договора]],Таблица1[Номер договора],)=ROW()-1,1,)+INDEX(Таблица1[[#All],[0]],ROW()-1)</f>
        <v>15</v>
      </c>
      <c r="L51" s="99">
        <f>IFERROR(INDEX(Таблица1[Номер договора],MATCH(ROW()-1,Таблица1[0],)),"s\")</f>
        <v>50</v>
      </c>
    </row>
    <row r="52" spans="1:12" ht="15.75" x14ac:dyDescent="0.25">
      <c r="A52" s="87" t="s">
        <v>109</v>
      </c>
      <c r="B52" s="90" t="s">
        <v>110</v>
      </c>
      <c r="C52" s="89" t="s">
        <v>72</v>
      </c>
      <c r="D52" s="91" t="s">
        <v>111</v>
      </c>
      <c r="E52" s="89" t="s">
        <v>42</v>
      </c>
      <c r="F52"/>
      <c r="G52" s="74">
        <f ca="1">IFERROR(OFFSET('перечень услуг'!$A$2,MATCH(E52,'перечень услуг'!$A$3:$A$44,0),1),"")</f>
        <v>565</v>
      </c>
      <c r="H52" s="71">
        <v>15</v>
      </c>
      <c r="I52" s="75" t="s">
        <v>200</v>
      </c>
      <c r="J52" s="73">
        <v>2020</v>
      </c>
      <c r="K52" s="70">
        <f>IF(MATCH(Таблица1[[#This Row],[Номер договора]],Таблица1[Номер договора],)=ROW()-1,1,)+INDEX(Таблица1[[#All],[0]],ROW()-1)</f>
        <v>15</v>
      </c>
      <c r="L52" s="99">
        <f>IFERROR(INDEX(Таблица1[Номер договора],MATCH(ROW()-1,Таблица1[0],)),"s\")</f>
        <v>51</v>
      </c>
    </row>
    <row r="53" spans="1:12" ht="15.75" x14ac:dyDescent="0.25">
      <c r="A53" s="87" t="s">
        <v>109</v>
      </c>
      <c r="B53" s="90" t="s">
        <v>110</v>
      </c>
      <c r="C53" s="89" t="s">
        <v>72</v>
      </c>
      <c r="D53" s="91" t="s">
        <v>111</v>
      </c>
      <c r="E53" s="89" t="s">
        <v>31</v>
      </c>
      <c r="F53"/>
      <c r="G53" s="74">
        <f ca="1">IFERROR(OFFSET('перечень услуг'!$A$2,MATCH(E53,'перечень услуг'!$A$3:$A$44,0),1),"")</f>
        <v>1020</v>
      </c>
      <c r="H53" s="71">
        <v>15</v>
      </c>
      <c r="I53" s="75" t="s">
        <v>200</v>
      </c>
      <c r="J53" s="73">
        <v>2020</v>
      </c>
      <c r="K53" s="70">
        <f>IF(MATCH(Таблица1[[#This Row],[Номер договора]],Таблица1[Номер договора],)=ROW()-1,1,)+INDEX(Таблица1[[#All],[0]],ROW()-1)</f>
        <v>15</v>
      </c>
      <c r="L53" s="99">
        <f>IFERROR(INDEX(Таблица1[Номер договора],MATCH(ROW()-1,Таблица1[0],)),"s\")</f>
        <v>52</v>
      </c>
    </row>
    <row r="54" spans="1:12" ht="15.75" x14ac:dyDescent="0.25">
      <c r="A54" s="87" t="s">
        <v>112</v>
      </c>
      <c r="B54" s="90" t="s">
        <v>113</v>
      </c>
      <c r="C54" s="89" t="s">
        <v>69</v>
      </c>
      <c r="D54" s="91" t="s">
        <v>108</v>
      </c>
      <c r="E54" s="89" t="s">
        <v>35</v>
      </c>
      <c r="F54"/>
      <c r="G54" s="74">
        <f ca="1">IFERROR(OFFSET('перечень услуг'!$A$2,MATCH(E54,'перечень услуг'!$A$3:$A$44,0),1),"")</f>
        <v>4740</v>
      </c>
      <c r="H54" s="71">
        <v>16</v>
      </c>
      <c r="I54" s="75" t="s">
        <v>199</v>
      </c>
      <c r="J54" s="73">
        <v>2020</v>
      </c>
      <c r="K54" s="70">
        <f>IF(MATCH(Таблица1[[#This Row],[Номер договора]],Таблица1[Номер договора],)=ROW()-1,1,)+INDEX(Таблица1[[#All],[0]],ROW()-1)</f>
        <v>16</v>
      </c>
      <c r="L54" s="99" t="str">
        <f>IFERROR(INDEX(Таблица1[Номер договора],MATCH(ROW()-1,Таблица1[0],)),"s\")</f>
        <v>s\</v>
      </c>
    </row>
    <row r="55" spans="1:12" ht="15.75" x14ac:dyDescent="0.25">
      <c r="A55" s="87" t="s">
        <v>112</v>
      </c>
      <c r="B55" s="90" t="s">
        <v>113</v>
      </c>
      <c r="C55" s="89" t="s">
        <v>69</v>
      </c>
      <c r="D55" s="91" t="s">
        <v>108</v>
      </c>
      <c r="E55" s="89" t="s">
        <v>57</v>
      </c>
      <c r="F55"/>
      <c r="G55" s="74">
        <f ca="1">IFERROR(OFFSET('перечень услуг'!$A$2,MATCH(E55,'перечень услуг'!$A$3:$A$44,0),1),"")</f>
        <v>395</v>
      </c>
      <c r="H55" s="71">
        <v>16</v>
      </c>
      <c r="I55" s="75" t="s">
        <v>199</v>
      </c>
      <c r="J55" s="73">
        <v>2020</v>
      </c>
      <c r="K55" s="70">
        <f>IF(MATCH(Таблица1[[#This Row],[Номер договора]],Таблица1[Номер договора],)=ROW()-1,1,)+INDEX(Таблица1[[#All],[0]],ROW()-1)</f>
        <v>16</v>
      </c>
      <c r="L55" s="99" t="str">
        <f>IFERROR(INDEX(Таблица1[Номер договора],MATCH(ROW()-1,Таблица1[0],)),"s\")</f>
        <v>s\</v>
      </c>
    </row>
    <row r="56" spans="1:12" ht="15.75" x14ac:dyDescent="0.25">
      <c r="A56" s="87" t="s">
        <v>112</v>
      </c>
      <c r="B56" s="90" t="s">
        <v>113</v>
      </c>
      <c r="C56" s="89" t="s">
        <v>69</v>
      </c>
      <c r="D56" s="91" t="s">
        <v>108</v>
      </c>
      <c r="E56" s="89" t="s">
        <v>13</v>
      </c>
      <c r="F56"/>
      <c r="G56" s="74">
        <f ca="1">IFERROR(OFFSET('перечень услуг'!$A$2,MATCH(E56,'перечень услуг'!$A$3:$A$44,0),1),"")</f>
        <v>385</v>
      </c>
      <c r="H56" s="71">
        <v>16</v>
      </c>
      <c r="I56" s="75" t="s">
        <v>199</v>
      </c>
      <c r="J56" s="73">
        <v>2020</v>
      </c>
      <c r="K56" s="70">
        <f>IF(MATCH(Таблица1[[#This Row],[Номер договора]],Таблица1[Номер договора],)=ROW()-1,1,)+INDEX(Таблица1[[#All],[0]],ROW()-1)</f>
        <v>16</v>
      </c>
      <c r="L56" s="99" t="str">
        <f>IFERROR(INDEX(Таблица1[Номер договора],MATCH(ROW()-1,Таблица1[0],)),"s\")</f>
        <v>s\</v>
      </c>
    </row>
    <row r="57" spans="1:12" ht="15.75" x14ac:dyDescent="0.25">
      <c r="A57" s="87" t="s">
        <v>114</v>
      </c>
      <c r="B57" s="90" t="s">
        <v>115</v>
      </c>
      <c r="C57" s="89" t="s">
        <v>69</v>
      </c>
      <c r="D57" s="91" t="s">
        <v>108</v>
      </c>
      <c r="E57" s="89" t="s">
        <v>13</v>
      </c>
      <c r="F57"/>
      <c r="G57" s="74">
        <f ca="1">IFERROR(OFFSET('перечень услуг'!$A$2,MATCH(E57,'перечень услуг'!$A$3:$A$44,0),1),"")</f>
        <v>385</v>
      </c>
      <c r="H57" s="71">
        <v>17</v>
      </c>
      <c r="I57" s="75" t="s">
        <v>199</v>
      </c>
      <c r="J57" s="73">
        <v>2020</v>
      </c>
      <c r="K57" s="70">
        <f>IF(MATCH(Таблица1[[#This Row],[Номер договора]],Таблица1[Номер договора],)=ROW()-1,1,)+INDEX(Таблица1[[#All],[0]],ROW()-1)</f>
        <v>17</v>
      </c>
      <c r="L57" s="99" t="str">
        <f>IFERROR(INDEX(Таблица1[Номер договора],MATCH(ROW()-1,Таблица1[0],)),"s\")</f>
        <v>s\</v>
      </c>
    </row>
    <row r="58" spans="1:12" ht="15.75" x14ac:dyDescent="0.25">
      <c r="A58" s="87" t="s">
        <v>114</v>
      </c>
      <c r="B58" s="90" t="s">
        <v>115</v>
      </c>
      <c r="C58" s="89" t="s">
        <v>69</v>
      </c>
      <c r="D58" s="91" t="s">
        <v>108</v>
      </c>
      <c r="E58" s="89" t="s">
        <v>10</v>
      </c>
      <c r="F58"/>
      <c r="G58" s="74">
        <f ca="1">IFERROR(OFFSET('перечень услуг'!$A$2,MATCH(E58,'перечень услуг'!$A$3:$A$44,0),1),"")</f>
        <v>445</v>
      </c>
      <c r="H58" s="71">
        <v>17</v>
      </c>
      <c r="I58" s="75" t="s">
        <v>199</v>
      </c>
      <c r="J58" s="73">
        <v>2020</v>
      </c>
      <c r="K58" s="70">
        <f>IF(MATCH(Таблица1[[#This Row],[Номер договора]],Таблица1[Номер договора],)=ROW()-1,1,)+INDEX(Таблица1[[#All],[0]],ROW()-1)</f>
        <v>17</v>
      </c>
      <c r="L58" s="99" t="str">
        <f>IFERROR(INDEX(Таблица1[Номер договора],MATCH(ROW()-1,Таблица1[0],)),"s\")</f>
        <v>s\</v>
      </c>
    </row>
    <row r="59" spans="1:12" ht="15.75" x14ac:dyDescent="0.25">
      <c r="A59" s="87" t="s">
        <v>114</v>
      </c>
      <c r="B59" s="90" t="s">
        <v>115</v>
      </c>
      <c r="C59" s="89" t="s">
        <v>69</v>
      </c>
      <c r="D59" s="91" t="s">
        <v>108</v>
      </c>
      <c r="E59" s="89" t="s">
        <v>11</v>
      </c>
      <c r="F59"/>
      <c r="G59" s="74">
        <f ca="1">IFERROR(OFFSET('перечень услуг'!$A$2,MATCH(E59,'перечень услуг'!$A$3:$A$44,0),1),"")</f>
        <v>385</v>
      </c>
      <c r="H59" s="71">
        <v>17</v>
      </c>
      <c r="I59" s="75" t="s">
        <v>199</v>
      </c>
      <c r="J59" s="73">
        <v>2020</v>
      </c>
      <c r="K59" s="70">
        <f>IF(MATCH(Таблица1[[#This Row],[Номер договора]],Таблица1[Номер договора],)=ROW()-1,1,)+INDEX(Таблица1[[#All],[0]],ROW()-1)</f>
        <v>17</v>
      </c>
      <c r="L59" s="99" t="str">
        <f>IFERROR(INDEX(Таблица1[Номер договора],MATCH(ROW()-1,Таблица1[0],)),"s\")</f>
        <v>s\</v>
      </c>
    </row>
    <row r="60" spans="1:12" ht="15.75" x14ac:dyDescent="0.25">
      <c r="A60" s="87" t="s">
        <v>114</v>
      </c>
      <c r="B60" s="90" t="s">
        <v>115</v>
      </c>
      <c r="C60" s="89" t="s">
        <v>69</v>
      </c>
      <c r="D60" s="91" t="s">
        <v>108</v>
      </c>
      <c r="E60" s="89" t="s">
        <v>8</v>
      </c>
      <c r="F60"/>
      <c r="G60" s="74">
        <f ca="1">IFERROR(OFFSET('перечень услуг'!$A$2,MATCH(E60,'перечень услуг'!$A$3:$A$44,0),1),"")</f>
        <v>510</v>
      </c>
      <c r="H60" s="71">
        <v>17</v>
      </c>
      <c r="I60" s="75" t="s">
        <v>199</v>
      </c>
      <c r="J60" s="73">
        <v>2020</v>
      </c>
      <c r="K60" s="70">
        <f>IF(MATCH(Таблица1[[#This Row],[Номер договора]],Таблица1[Номер договора],)=ROW()-1,1,)+INDEX(Таблица1[[#All],[0]],ROW()-1)</f>
        <v>17</v>
      </c>
      <c r="L60" s="99" t="str">
        <f>IFERROR(INDEX(Таблица1[Номер договора],MATCH(ROW()-1,Таблица1[0],)),"s\")</f>
        <v>s\</v>
      </c>
    </row>
    <row r="61" spans="1:12" ht="15.75" x14ac:dyDescent="0.25">
      <c r="A61" s="87" t="s">
        <v>114</v>
      </c>
      <c r="B61" s="90" t="s">
        <v>115</v>
      </c>
      <c r="C61" s="89" t="s">
        <v>69</v>
      </c>
      <c r="D61" s="91" t="s">
        <v>108</v>
      </c>
      <c r="E61" s="89" t="s">
        <v>42</v>
      </c>
      <c r="F61"/>
      <c r="G61" s="74">
        <f ca="1">IFERROR(OFFSET('перечень услуг'!$A$2,MATCH(E61,'перечень услуг'!$A$3:$A$44,0),1),"")</f>
        <v>565</v>
      </c>
      <c r="H61" s="71">
        <v>17</v>
      </c>
      <c r="I61" s="75" t="s">
        <v>199</v>
      </c>
      <c r="J61" s="73">
        <v>2020</v>
      </c>
      <c r="K61" s="70">
        <f>IF(MATCH(Таблица1[[#This Row],[Номер договора]],Таблица1[Номер договора],)=ROW()-1,1,)+INDEX(Таблица1[[#All],[0]],ROW()-1)</f>
        <v>17</v>
      </c>
      <c r="L61" s="99" t="str">
        <f>IFERROR(INDEX(Таблица1[Номер договора],MATCH(ROW()-1,Таблица1[0],)),"s\")</f>
        <v>s\</v>
      </c>
    </row>
    <row r="62" spans="1:12" ht="15.75" x14ac:dyDescent="0.25">
      <c r="A62" s="87" t="s">
        <v>79</v>
      </c>
      <c r="B62" s="88" t="s">
        <v>80</v>
      </c>
      <c r="C62" s="89" t="s">
        <v>72</v>
      </c>
      <c r="D62" s="88" t="s">
        <v>108</v>
      </c>
      <c r="E62" s="89" t="s">
        <v>8</v>
      </c>
      <c r="F62"/>
      <c r="G62" s="74">
        <f ca="1">IFERROR(OFFSET('перечень услуг'!$A$2,MATCH(E62,'перечень услуг'!$A$3:$A$44,0),1),"")</f>
        <v>510</v>
      </c>
      <c r="H62" s="71">
        <v>18</v>
      </c>
      <c r="I62" s="75" t="s">
        <v>199</v>
      </c>
      <c r="J62" s="73">
        <v>2020</v>
      </c>
      <c r="K62" s="70">
        <f>IF(MATCH(Таблица1[[#This Row],[Номер договора]],Таблица1[Номер договора],)=ROW()-1,1,)+INDEX(Таблица1[[#All],[0]],ROW()-1)</f>
        <v>18</v>
      </c>
      <c r="L62" s="99" t="str">
        <f>IFERROR(INDEX(Таблица1[Номер договора],MATCH(ROW()-1,Таблица1[0],)),"s\")</f>
        <v>s\</v>
      </c>
    </row>
    <row r="63" spans="1:12" ht="15.75" x14ac:dyDescent="0.25">
      <c r="A63" s="87" t="s">
        <v>79</v>
      </c>
      <c r="B63" s="88" t="s">
        <v>80</v>
      </c>
      <c r="C63" s="89" t="s">
        <v>72</v>
      </c>
      <c r="D63" s="88" t="s">
        <v>108</v>
      </c>
      <c r="E63" s="89" t="s">
        <v>21</v>
      </c>
      <c r="F63"/>
      <c r="G63" s="74">
        <f ca="1">IFERROR(OFFSET('перечень услуг'!$A$2,MATCH(E63,'перечень услуг'!$A$3:$A$44,0),1),"")</f>
        <v>185</v>
      </c>
      <c r="H63" s="71">
        <v>18</v>
      </c>
      <c r="I63" s="75" t="s">
        <v>199</v>
      </c>
      <c r="J63" s="73">
        <v>2020</v>
      </c>
      <c r="K63" s="70">
        <f>IF(MATCH(Таблица1[[#This Row],[Номер договора]],Таблица1[Номер договора],)=ROW()-1,1,)+INDEX(Таблица1[[#All],[0]],ROW()-1)</f>
        <v>18</v>
      </c>
      <c r="L63" s="99" t="str">
        <f>IFERROR(INDEX(Таблица1[Номер договора],MATCH(ROW()-1,Таблица1[0],)),"s\")</f>
        <v>s\</v>
      </c>
    </row>
    <row r="64" spans="1:12" ht="15.75" x14ac:dyDescent="0.25">
      <c r="A64" s="87" t="s">
        <v>116</v>
      </c>
      <c r="B64" s="90" t="s">
        <v>117</v>
      </c>
      <c r="C64" s="89" t="s">
        <v>69</v>
      </c>
      <c r="D64" s="91" t="s">
        <v>118</v>
      </c>
      <c r="E64" s="89" t="s">
        <v>13</v>
      </c>
      <c r="F64"/>
      <c r="G64" s="74">
        <f ca="1">IFERROR(OFFSET('перечень услуг'!$A$2,MATCH(E64,'перечень услуг'!$A$3:$A$44,0),1),"")</f>
        <v>385</v>
      </c>
      <c r="H64" s="71">
        <v>19</v>
      </c>
      <c r="I64" s="75" t="s">
        <v>201</v>
      </c>
      <c r="J64" s="73">
        <v>2020</v>
      </c>
      <c r="K64" s="70">
        <f>IF(MATCH(Таблица1[[#This Row],[Номер договора]],Таблица1[Номер договора],)=ROW()-1,1,)+INDEX(Таблица1[[#All],[0]],ROW()-1)</f>
        <v>19</v>
      </c>
      <c r="L64" s="99" t="str">
        <f>IFERROR(INDEX(Таблица1[Номер договора],MATCH(ROW()-1,Таблица1[0],)),"s\")</f>
        <v>s\</v>
      </c>
    </row>
    <row r="65" spans="1:12" ht="15.75" x14ac:dyDescent="0.25">
      <c r="A65" s="87" t="s">
        <v>116</v>
      </c>
      <c r="B65" s="90" t="s">
        <v>117</v>
      </c>
      <c r="C65" s="89" t="s">
        <v>69</v>
      </c>
      <c r="D65" s="91" t="s">
        <v>118</v>
      </c>
      <c r="E65" s="89" t="s">
        <v>10</v>
      </c>
      <c r="F65"/>
      <c r="G65" s="74">
        <f ca="1">IFERROR(OFFSET('перечень услуг'!$A$2,MATCH(E65,'перечень услуг'!$A$3:$A$44,0),1),"")</f>
        <v>445</v>
      </c>
      <c r="H65" s="71">
        <v>19</v>
      </c>
      <c r="I65" s="75" t="s">
        <v>201</v>
      </c>
      <c r="J65" s="73">
        <v>2020</v>
      </c>
      <c r="K65" s="70">
        <f>IF(MATCH(Таблица1[[#This Row],[Номер договора]],Таблица1[Номер договора],)=ROW()-1,1,)+INDEX(Таблица1[[#All],[0]],ROW()-1)</f>
        <v>19</v>
      </c>
      <c r="L65" s="99" t="str">
        <f>IFERROR(INDEX(Таблица1[Номер договора],MATCH(ROW()-1,Таблица1[0],)),"s\")</f>
        <v>s\</v>
      </c>
    </row>
    <row r="66" spans="1:12" ht="15.75" x14ac:dyDescent="0.25">
      <c r="A66" s="87" t="s">
        <v>116</v>
      </c>
      <c r="B66" s="90" t="s">
        <v>117</v>
      </c>
      <c r="C66" s="89" t="s">
        <v>69</v>
      </c>
      <c r="D66" s="91" t="s">
        <v>118</v>
      </c>
      <c r="E66" s="89" t="s">
        <v>11</v>
      </c>
      <c r="F66"/>
      <c r="G66" s="74">
        <f ca="1">IFERROR(OFFSET('перечень услуг'!$A$2,MATCH(E66,'перечень услуг'!$A$3:$A$44,0),1),"")</f>
        <v>385</v>
      </c>
      <c r="H66" s="71">
        <v>19</v>
      </c>
      <c r="I66" s="75" t="s">
        <v>201</v>
      </c>
      <c r="J66" s="73">
        <v>2020</v>
      </c>
      <c r="K66" s="70">
        <f>IF(MATCH(Таблица1[[#This Row],[Номер договора]],Таблица1[Номер договора],)=ROW()-1,1,)+INDEX(Таблица1[[#All],[0]],ROW()-1)</f>
        <v>19</v>
      </c>
      <c r="L66" s="99" t="str">
        <f>IFERROR(INDEX(Таблица1[Номер договора],MATCH(ROW()-1,Таблица1[0],)),"s\")</f>
        <v>s\</v>
      </c>
    </row>
    <row r="67" spans="1:12" ht="15.75" x14ac:dyDescent="0.25">
      <c r="A67" s="87" t="s">
        <v>116</v>
      </c>
      <c r="B67" s="90" t="s">
        <v>117</v>
      </c>
      <c r="C67" s="89" t="s">
        <v>69</v>
      </c>
      <c r="D67" s="91" t="s">
        <v>118</v>
      </c>
      <c r="E67" s="89" t="s">
        <v>8</v>
      </c>
      <c r="F67"/>
      <c r="G67" s="74">
        <f ca="1">IFERROR(OFFSET('перечень услуг'!$A$2,MATCH(E67,'перечень услуг'!$A$3:$A$44,0),1),"")</f>
        <v>510</v>
      </c>
      <c r="H67" s="71">
        <v>19</v>
      </c>
      <c r="I67" s="75" t="s">
        <v>201</v>
      </c>
      <c r="J67" s="73">
        <v>2020</v>
      </c>
      <c r="K67" s="70">
        <f>IF(MATCH(Таблица1[[#This Row],[Номер договора]],Таблица1[Номер договора],)=ROW()-1,1,)+INDEX(Таблица1[[#All],[0]],ROW()-1)</f>
        <v>19</v>
      </c>
      <c r="L67" s="99" t="str">
        <f>IFERROR(INDEX(Таблица1[Номер договора],MATCH(ROW()-1,Таблица1[0],)),"s\")</f>
        <v>s\</v>
      </c>
    </row>
    <row r="68" spans="1:12" ht="15.75" x14ac:dyDescent="0.25">
      <c r="A68" s="87" t="s">
        <v>116</v>
      </c>
      <c r="B68" s="90" t="s">
        <v>117</v>
      </c>
      <c r="C68" s="89" t="s">
        <v>69</v>
      </c>
      <c r="D68" s="91" t="s">
        <v>118</v>
      </c>
      <c r="E68" s="89" t="s">
        <v>42</v>
      </c>
      <c r="F68"/>
      <c r="G68" s="74">
        <f ca="1">IFERROR(OFFSET('перечень услуг'!$A$2,MATCH(E68,'перечень услуг'!$A$3:$A$44,0),1),"")</f>
        <v>565</v>
      </c>
      <c r="H68" s="71">
        <v>19</v>
      </c>
      <c r="I68" s="75" t="s">
        <v>201</v>
      </c>
      <c r="J68" s="73">
        <v>2020</v>
      </c>
      <c r="K68" s="70">
        <f>IF(MATCH(Таблица1[[#This Row],[Номер договора]],Таблица1[Номер договора],)=ROW()-1,1,)+INDEX(Таблица1[[#All],[0]],ROW()-1)</f>
        <v>19</v>
      </c>
      <c r="L68" s="99" t="str">
        <f>IFERROR(INDEX(Таблица1[Номер договора],MATCH(ROW()-1,Таблица1[0],)),"s\")</f>
        <v>s\</v>
      </c>
    </row>
    <row r="69" spans="1:12" ht="15.75" x14ac:dyDescent="0.25">
      <c r="A69" s="87" t="s">
        <v>116</v>
      </c>
      <c r="B69" s="90" t="s">
        <v>117</v>
      </c>
      <c r="C69" s="89" t="s">
        <v>69</v>
      </c>
      <c r="D69" s="91" t="s">
        <v>118</v>
      </c>
      <c r="E69" s="89" t="s">
        <v>9</v>
      </c>
      <c r="F69"/>
      <c r="G69" s="74">
        <f ca="1">IFERROR(OFFSET('перечень услуг'!$A$2,MATCH(E69,'перечень услуг'!$A$3:$A$44,0),1),"")</f>
        <v>445</v>
      </c>
      <c r="H69" s="71">
        <v>19</v>
      </c>
      <c r="I69" s="75" t="s">
        <v>201</v>
      </c>
      <c r="J69" s="73">
        <v>2020</v>
      </c>
      <c r="K69" s="70">
        <f>IF(MATCH(Таблица1[[#This Row],[Номер договора]],Таблица1[Номер договора],)=ROW()-1,1,)+INDEX(Таблица1[[#All],[0]],ROW()-1)</f>
        <v>19</v>
      </c>
      <c r="L69" s="99" t="str">
        <f>IFERROR(INDEX(Таблица1[Номер договора],MATCH(ROW()-1,Таблица1[0],)),"s\")</f>
        <v>s\</v>
      </c>
    </row>
    <row r="70" spans="1:12" ht="15.75" x14ac:dyDescent="0.25">
      <c r="A70" s="87" t="s">
        <v>119</v>
      </c>
      <c r="B70" s="90" t="s">
        <v>120</v>
      </c>
      <c r="C70" s="89" t="s">
        <v>69</v>
      </c>
      <c r="D70" s="91" t="s">
        <v>118</v>
      </c>
      <c r="E70" s="89" t="s">
        <v>13</v>
      </c>
      <c r="F70"/>
      <c r="G70" s="74">
        <f ca="1">IFERROR(OFFSET('перечень услуг'!$A$2,MATCH(E70,'перечень услуг'!$A$3:$A$44,0),1),"")</f>
        <v>385</v>
      </c>
      <c r="H70" s="71">
        <v>20</v>
      </c>
      <c r="I70" s="75" t="s">
        <v>201</v>
      </c>
      <c r="J70" s="73">
        <v>2020</v>
      </c>
      <c r="K70" s="70">
        <f>IF(MATCH(Таблица1[[#This Row],[Номер договора]],Таблица1[Номер договора],)=ROW()-1,1,)+INDEX(Таблица1[[#All],[0]],ROW()-1)</f>
        <v>20</v>
      </c>
      <c r="L70" s="99" t="str">
        <f>IFERROR(INDEX(Таблица1[Номер договора],MATCH(ROW()-1,Таблица1[0],)),"s\")</f>
        <v>s\</v>
      </c>
    </row>
    <row r="71" spans="1:12" ht="15.75" x14ac:dyDescent="0.25">
      <c r="A71" s="87" t="s">
        <v>121</v>
      </c>
      <c r="B71" s="90" t="s">
        <v>122</v>
      </c>
      <c r="C71" s="89" t="s">
        <v>72</v>
      </c>
      <c r="D71" s="91" t="s">
        <v>118</v>
      </c>
      <c r="E71" s="89" t="s">
        <v>9</v>
      </c>
      <c r="F71"/>
      <c r="G71" s="74">
        <f ca="1">IFERROR(OFFSET('перечень услуг'!$A$2,MATCH(E71,'перечень услуг'!$A$3:$A$44,0),1),"")</f>
        <v>445</v>
      </c>
      <c r="H71" s="71">
        <v>21</v>
      </c>
      <c r="I71" s="75" t="s">
        <v>201</v>
      </c>
      <c r="J71" s="73">
        <v>2020</v>
      </c>
      <c r="K71" s="70">
        <f>IF(MATCH(Таблица1[[#This Row],[Номер договора]],Таблица1[Номер договора],)=ROW()-1,1,)+INDEX(Таблица1[[#All],[0]],ROW()-1)</f>
        <v>21</v>
      </c>
      <c r="L71" s="99" t="str">
        <f>IFERROR(INDEX(Таблица1[Номер договора],MATCH(ROW()-1,Таблица1[0],)),"s\")</f>
        <v>s\</v>
      </c>
    </row>
    <row r="72" spans="1:12" ht="15.75" x14ac:dyDescent="0.25">
      <c r="A72" s="87" t="s">
        <v>123</v>
      </c>
      <c r="B72" s="90" t="s">
        <v>124</v>
      </c>
      <c r="C72" s="89" t="s">
        <v>69</v>
      </c>
      <c r="D72" s="91" t="s">
        <v>111</v>
      </c>
      <c r="E72" s="89" t="s">
        <v>35</v>
      </c>
      <c r="F72"/>
      <c r="G72" s="74">
        <f ca="1">IFERROR(OFFSET('перечень услуг'!$A$2,MATCH(E72,'перечень услуг'!$A$3:$A$44,0),1),"")</f>
        <v>4740</v>
      </c>
      <c r="H72" s="71">
        <v>22</v>
      </c>
      <c r="I72" s="75" t="s">
        <v>200</v>
      </c>
      <c r="J72" s="73">
        <v>2020</v>
      </c>
      <c r="K72" s="70">
        <f>IF(MATCH(Таблица1[[#This Row],[Номер договора]],Таблица1[Номер договора],)=ROW()-1,1,)+INDEX(Таблица1[[#All],[0]],ROW()-1)</f>
        <v>22</v>
      </c>
      <c r="L72" s="99" t="str">
        <f>IFERROR(INDEX(Таблица1[Номер договора],MATCH(ROW()-1,Таблица1[0],)),"s\")</f>
        <v>s\</v>
      </c>
    </row>
    <row r="73" spans="1:12" ht="15.75" x14ac:dyDescent="0.25">
      <c r="A73" s="87" t="s">
        <v>123</v>
      </c>
      <c r="B73" s="90" t="s">
        <v>124</v>
      </c>
      <c r="C73" s="89" t="s">
        <v>69</v>
      </c>
      <c r="D73" s="91" t="s">
        <v>111</v>
      </c>
      <c r="E73" s="89" t="s">
        <v>57</v>
      </c>
      <c r="F73"/>
      <c r="G73" s="74">
        <f ca="1">IFERROR(OFFSET('перечень услуг'!$A$2,MATCH(E73,'перечень услуг'!$A$3:$A$44,0),1),"")</f>
        <v>395</v>
      </c>
      <c r="H73" s="71">
        <v>22</v>
      </c>
      <c r="I73" s="75" t="s">
        <v>200</v>
      </c>
      <c r="J73" s="73">
        <v>2020</v>
      </c>
      <c r="K73" s="70">
        <f>IF(MATCH(Таблица1[[#This Row],[Номер договора]],Таблица1[Номер договора],)=ROW()-1,1,)+INDEX(Таблица1[[#All],[0]],ROW()-1)</f>
        <v>22</v>
      </c>
      <c r="L73" s="99" t="str">
        <f>IFERROR(INDEX(Таблица1[Номер договора],MATCH(ROW()-1,Таблица1[0],)),"s\")</f>
        <v>s\</v>
      </c>
    </row>
    <row r="74" spans="1:12" ht="15.75" x14ac:dyDescent="0.25">
      <c r="A74" s="87" t="s">
        <v>123</v>
      </c>
      <c r="B74" s="90" t="s">
        <v>124</v>
      </c>
      <c r="C74" s="89" t="s">
        <v>69</v>
      </c>
      <c r="D74" s="91" t="s">
        <v>111</v>
      </c>
      <c r="E74" s="89" t="s">
        <v>13</v>
      </c>
      <c r="F74"/>
      <c r="G74" s="74">
        <f ca="1">IFERROR(OFFSET('перечень услуг'!$A$2,MATCH(E74,'перечень услуг'!$A$3:$A$44,0),1),"")</f>
        <v>385</v>
      </c>
      <c r="H74" s="71">
        <v>22</v>
      </c>
      <c r="I74" s="75" t="s">
        <v>200</v>
      </c>
      <c r="J74" s="73">
        <v>2020</v>
      </c>
      <c r="K74" s="70">
        <f>IF(MATCH(Таблица1[[#This Row],[Номер договора]],Таблица1[Номер договора],)=ROW()-1,1,)+INDEX(Таблица1[[#All],[0]],ROW()-1)</f>
        <v>22</v>
      </c>
      <c r="L74" s="99" t="str">
        <f>IFERROR(INDEX(Таблица1[Номер договора],MATCH(ROW()-1,Таблица1[0],)),"s\")</f>
        <v>s\</v>
      </c>
    </row>
    <row r="75" spans="1:12" ht="15.75" x14ac:dyDescent="0.25">
      <c r="A75" s="87" t="s">
        <v>125</v>
      </c>
      <c r="B75" s="90" t="s">
        <v>126</v>
      </c>
      <c r="C75" s="89" t="s">
        <v>83</v>
      </c>
      <c r="D75" s="91" t="s">
        <v>111</v>
      </c>
      <c r="E75" s="89" t="s">
        <v>9</v>
      </c>
      <c r="F75"/>
      <c r="G75" s="74">
        <f ca="1">IFERROR(OFFSET('перечень услуг'!$A$2,MATCH(E75,'перечень услуг'!$A$3:$A$44,0),1),"")</f>
        <v>445</v>
      </c>
      <c r="H75" s="71">
        <v>23</v>
      </c>
      <c r="I75" s="75" t="s">
        <v>200</v>
      </c>
      <c r="J75" s="73">
        <v>2020</v>
      </c>
      <c r="K75" s="70">
        <f>IF(MATCH(Таблица1[[#This Row],[Номер договора]],Таблица1[Номер договора],)=ROW()-1,1,)+INDEX(Таблица1[[#All],[0]],ROW()-1)</f>
        <v>23</v>
      </c>
      <c r="L75" s="99" t="str">
        <f>IFERROR(INDEX(Таблица1[Номер договора],MATCH(ROW()-1,Таблица1[0],)),"s\")</f>
        <v>s\</v>
      </c>
    </row>
    <row r="76" spans="1:12" ht="15.75" x14ac:dyDescent="0.25">
      <c r="A76" s="87" t="s">
        <v>127</v>
      </c>
      <c r="B76" s="90" t="s">
        <v>128</v>
      </c>
      <c r="C76" s="89" t="s">
        <v>69</v>
      </c>
      <c r="D76" s="91" t="s">
        <v>129</v>
      </c>
      <c r="E76" s="89" t="s">
        <v>35</v>
      </c>
      <c r="F76"/>
      <c r="G76" s="74">
        <f ca="1">IFERROR(OFFSET('перечень услуг'!$A$2,MATCH(E76,'перечень услуг'!$A$3:$A$44,0),1),"")</f>
        <v>4740</v>
      </c>
      <c r="H76" s="71">
        <v>24</v>
      </c>
      <c r="I76" s="75" t="s">
        <v>202</v>
      </c>
      <c r="J76" s="73">
        <v>2020</v>
      </c>
      <c r="K76" s="70">
        <f>IF(MATCH(Таблица1[[#This Row],[Номер договора]],Таблица1[Номер договора],)=ROW()-1,1,)+INDEX(Таблица1[[#All],[0]],ROW()-1)</f>
        <v>24</v>
      </c>
      <c r="L76" s="99" t="str">
        <f>IFERROR(INDEX(Таблица1[Номер договора],MATCH(ROW()-1,Таблица1[0],)),"s\")</f>
        <v>s\</v>
      </c>
    </row>
    <row r="77" spans="1:12" ht="15.75" x14ac:dyDescent="0.25">
      <c r="A77" s="87" t="s">
        <v>127</v>
      </c>
      <c r="B77" s="90" t="s">
        <v>128</v>
      </c>
      <c r="C77" s="89" t="s">
        <v>69</v>
      </c>
      <c r="D77" s="91" t="s">
        <v>129</v>
      </c>
      <c r="E77" s="89" t="s">
        <v>57</v>
      </c>
      <c r="F77"/>
      <c r="G77" s="74">
        <f ca="1">IFERROR(OFFSET('перечень услуг'!$A$2,MATCH(E77,'перечень услуг'!$A$3:$A$44,0),1),"")</f>
        <v>395</v>
      </c>
      <c r="H77" s="71">
        <v>24</v>
      </c>
      <c r="I77" s="75" t="s">
        <v>202</v>
      </c>
      <c r="J77" s="73">
        <v>2020</v>
      </c>
      <c r="K77" s="70">
        <f>IF(MATCH(Таблица1[[#This Row],[Номер договора]],Таблица1[Номер договора],)=ROW()-1,1,)+INDEX(Таблица1[[#All],[0]],ROW()-1)</f>
        <v>24</v>
      </c>
      <c r="L77" s="99" t="str">
        <f>IFERROR(INDEX(Таблица1[Номер договора],MATCH(ROW()-1,Таблица1[0],)),"s\")</f>
        <v>s\</v>
      </c>
    </row>
    <row r="78" spans="1:12" ht="15.75" x14ac:dyDescent="0.25">
      <c r="A78" s="87" t="s">
        <v>127</v>
      </c>
      <c r="B78" s="90" t="s">
        <v>128</v>
      </c>
      <c r="C78" s="89" t="s">
        <v>69</v>
      </c>
      <c r="D78" s="91" t="s">
        <v>129</v>
      </c>
      <c r="E78" s="89" t="s">
        <v>42</v>
      </c>
      <c r="F78"/>
      <c r="G78" s="74">
        <f ca="1">IFERROR(OFFSET('перечень услуг'!$A$2,MATCH(E78,'перечень услуг'!$A$3:$A$44,0),1),"")</f>
        <v>565</v>
      </c>
      <c r="H78" s="71">
        <v>24</v>
      </c>
      <c r="I78" s="75" t="s">
        <v>202</v>
      </c>
      <c r="J78" s="73">
        <v>2020</v>
      </c>
      <c r="K78" s="70">
        <f>IF(MATCH(Таблица1[[#This Row],[Номер договора]],Таблица1[Номер договора],)=ROW()-1,1,)+INDEX(Таблица1[[#All],[0]],ROW()-1)</f>
        <v>24</v>
      </c>
      <c r="L78" s="99" t="str">
        <f>IFERROR(INDEX(Таблица1[Номер договора],MATCH(ROW()-1,Таблица1[0],)),"s\")</f>
        <v>s\</v>
      </c>
    </row>
    <row r="79" spans="1:12" ht="15.75" x14ac:dyDescent="0.25">
      <c r="A79" s="87" t="s">
        <v>130</v>
      </c>
      <c r="B79" s="90" t="s">
        <v>131</v>
      </c>
      <c r="C79" s="89" t="s">
        <v>69</v>
      </c>
      <c r="D79" s="91" t="s">
        <v>129</v>
      </c>
      <c r="E79" s="89" t="s">
        <v>35</v>
      </c>
      <c r="F79"/>
      <c r="G79" s="74">
        <f ca="1">IFERROR(OFFSET('перечень услуг'!$A$2,MATCH(E79,'перечень услуг'!$A$3:$A$44,0),1),"")</f>
        <v>4740</v>
      </c>
      <c r="H79" s="71">
        <v>25</v>
      </c>
      <c r="I79" s="75" t="s">
        <v>202</v>
      </c>
      <c r="J79" s="73">
        <v>2020</v>
      </c>
      <c r="K79" s="70">
        <f>IF(MATCH(Таблица1[[#This Row],[Номер договора]],Таблица1[Номер договора],)=ROW()-1,1,)+INDEX(Таблица1[[#All],[0]],ROW()-1)</f>
        <v>25</v>
      </c>
      <c r="L79" s="99" t="str">
        <f>IFERROR(INDEX(Таблица1[Номер договора],MATCH(ROW()-1,Таблица1[0],)),"s\")</f>
        <v>s\</v>
      </c>
    </row>
    <row r="80" spans="1:12" ht="15.75" x14ac:dyDescent="0.25">
      <c r="A80" s="87" t="s">
        <v>130</v>
      </c>
      <c r="B80" s="90" t="s">
        <v>131</v>
      </c>
      <c r="C80" s="89" t="s">
        <v>69</v>
      </c>
      <c r="D80" s="91" t="s">
        <v>129</v>
      </c>
      <c r="E80" s="89" t="s">
        <v>57</v>
      </c>
      <c r="F80"/>
      <c r="G80" s="74">
        <f ca="1">IFERROR(OFFSET('перечень услуг'!$A$2,MATCH(E80,'перечень услуг'!$A$3:$A$44,0),1),"")</f>
        <v>395</v>
      </c>
      <c r="H80" s="71">
        <v>25</v>
      </c>
      <c r="I80" s="75" t="s">
        <v>202</v>
      </c>
      <c r="J80" s="73">
        <v>2020</v>
      </c>
      <c r="K80" s="70">
        <f>IF(MATCH(Таблица1[[#This Row],[Номер договора]],Таблица1[Номер договора],)=ROW()-1,1,)+INDEX(Таблица1[[#All],[0]],ROW()-1)</f>
        <v>25</v>
      </c>
      <c r="L80" s="99" t="str">
        <f>IFERROR(INDEX(Таблица1[Номер договора],MATCH(ROW()-1,Таблица1[0],)),"s\")</f>
        <v>s\</v>
      </c>
    </row>
    <row r="81" spans="1:12" ht="15.75" x14ac:dyDescent="0.25">
      <c r="A81" s="87" t="s">
        <v>130</v>
      </c>
      <c r="B81" s="90" t="s">
        <v>131</v>
      </c>
      <c r="C81" s="89" t="s">
        <v>69</v>
      </c>
      <c r="D81" s="91" t="s">
        <v>129</v>
      </c>
      <c r="E81" s="89" t="s">
        <v>13</v>
      </c>
      <c r="F81"/>
      <c r="G81" s="74">
        <f ca="1">IFERROR(OFFSET('перечень услуг'!$A$2,MATCH(E81,'перечень услуг'!$A$3:$A$44,0),1),"")</f>
        <v>385</v>
      </c>
      <c r="H81" s="71">
        <v>25</v>
      </c>
      <c r="I81" s="75" t="s">
        <v>202</v>
      </c>
      <c r="J81" s="73">
        <v>2020</v>
      </c>
      <c r="K81" s="70">
        <f>IF(MATCH(Таблица1[[#This Row],[Номер договора]],Таблица1[Номер договора],)=ROW()-1,1,)+INDEX(Таблица1[[#All],[0]],ROW()-1)</f>
        <v>25</v>
      </c>
      <c r="L81" s="99" t="str">
        <f>IFERROR(INDEX(Таблица1[Номер договора],MATCH(ROW()-1,Таблица1[0],)),"s\")</f>
        <v>s\</v>
      </c>
    </row>
    <row r="82" spans="1:12" ht="15.75" x14ac:dyDescent="0.25">
      <c r="A82" s="87" t="s">
        <v>132</v>
      </c>
      <c r="B82" s="90" t="s">
        <v>133</v>
      </c>
      <c r="C82" s="89" t="s">
        <v>69</v>
      </c>
      <c r="D82" s="91" t="s">
        <v>134</v>
      </c>
      <c r="E82" s="89" t="s">
        <v>13</v>
      </c>
      <c r="F82"/>
      <c r="G82" s="74">
        <f ca="1">IFERROR(OFFSET('перечень услуг'!$A$2,MATCH(E82,'перечень услуг'!$A$3:$A$44,0),1),"")</f>
        <v>385</v>
      </c>
      <c r="H82" s="71">
        <v>26</v>
      </c>
      <c r="I82" s="75" t="s">
        <v>203</v>
      </c>
      <c r="J82" s="73">
        <v>2020</v>
      </c>
      <c r="K82" s="70">
        <f>IF(MATCH(Таблица1[[#This Row],[Номер договора]],Таблица1[Номер договора],)=ROW()-1,1,)+INDEX(Таблица1[[#All],[0]],ROW()-1)</f>
        <v>26</v>
      </c>
      <c r="L82" s="99" t="str">
        <f>IFERROR(INDEX(Таблица1[Номер договора],MATCH(ROW()-1,Таблица1[0],)),"s\")</f>
        <v>s\</v>
      </c>
    </row>
    <row r="83" spans="1:12" ht="15.75" x14ac:dyDescent="0.25">
      <c r="A83" s="87" t="s">
        <v>132</v>
      </c>
      <c r="B83" s="90" t="s">
        <v>133</v>
      </c>
      <c r="C83" s="89" t="s">
        <v>69</v>
      </c>
      <c r="D83" s="91" t="s">
        <v>134</v>
      </c>
      <c r="E83" s="89" t="s">
        <v>10</v>
      </c>
      <c r="F83"/>
      <c r="G83" s="74">
        <f ca="1">IFERROR(OFFSET('перечень услуг'!$A$2,MATCH(E83,'перечень услуг'!$A$3:$A$44,0),1),"")</f>
        <v>445</v>
      </c>
      <c r="H83" s="71">
        <v>26</v>
      </c>
      <c r="I83" s="75" t="s">
        <v>203</v>
      </c>
      <c r="J83" s="73">
        <v>2020</v>
      </c>
      <c r="K83" s="70">
        <f>IF(MATCH(Таблица1[[#This Row],[Номер договора]],Таблица1[Номер договора],)=ROW()-1,1,)+INDEX(Таблица1[[#All],[0]],ROW()-1)</f>
        <v>26</v>
      </c>
      <c r="L83" s="99" t="str">
        <f>IFERROR(INDEX(Таблица1[Номер договора],MATCH(ROW()-1,Таблица1[0],)),"s\")</f>
        <v>s\</v>
      </c>
    </row>
    <row r="84" spans="1:12" ht="15.75" x14ac:dyDescent="0.25">
      <c r="A84" s="87" t="s">
        <v>132</v>
      </c>
      <c r="B84" s="90" t="s">
        <v>133</v>
      </c>
      <c r="C84" s="89" t="s">
        <v>69</v>
      </c>
      <c r="D84" s="91" t="s">
        <v>134</v>
      </c>
      <c r="E84" s="89" t="s">
        <v>11</v>
      </c>
      <c r="F84"/>
      <c r="G84" s="74">
        <f ca="1">IFERROR(OFFSET('перечень услуг'!$A$2,MATCH(E84,'перечень услуг'!$A$3:$A$44,0),1),"")</f>
        <v>385</v>
      </c>
      <c r="H84" s="71">
        <v>26</v>
      </c>
      <c r="I84" s="75" t="s">
        <v>203</v>
      </c>
      <c r="J84" s="73">
        <v>2020</v>
      </c>
      <c r="K84" s="70">
        <f>IF(MATCH(Таблица1[[#This Row],[Номер договора]],Таблица1[Номер договора],)=ROW()-1,1,)+INDEX(Таблица1[[#All],[0]],ROW()-1)</f>
        <v>26</v>
      </c>
      <c r="L84" s="99" t="str">
        <f>IFERROR(INDEX(Таблица1[Номер договора],MATCH(ROW()-1,Таблица1[0],)),"s\")</f>
        <v>s\</v>
      </c>
    </row>
    <row r="85" spans="1:12" ht="15.75" x14ac:dyDescent="0.25">
      <c r="A85" s="87" t="s">
        <v>132</v>
      </c>
      <c r="B85" s="90" t="s">
        <v>133</v>
      </c>
      <c r="C85" s="89" t="s">
        <v>69</v>
      </c>
      <c r="D85" s="91" t="s">
        <v>134</v>
      </c>
      <c r="E85" s="89" t="s">
        <v>8</v>
      </c>
      <c r="F85"/>
      <c r="G85" s="74">
        <f ca="1">IFERROR(OFFSET('перечень услуг'!$A$2,MATCH(E85,'перечень услуг'!$A$3:$A$44,0),1),"")</f>
        <v>510</v>
      </c>
      <c r="H85" s="71">
        <v>26</v>
      </c>
      <c r="I85" s="75" t="s">
        <v>203</v>
      </c>
      <c r="J85" s="73">
        <v>2020</v>
      </c>
      <c r="K85" s="70">
        <f>IF(MATCH(Таблица1[[#This Row],[Номер договора]],Таблица1[Номер договора],)=ROW()-1,1,)+INDEX(Таблица1[[#All],[0]],ROW()-1)</f>
        <v>26</v>
      </c>
      <c r="L85" s="99" t="str">
        <f>IFERROR(INDEX(Таблица1[Номер договора],MATCH(ROW()-1,Таблица1[0],)),"s\")</f>
        <v>s\</v>
      </c>
    </row>
    <row r="86" spans="1:12" ht="15.75" x14ac:dyDescent="0.25">
      <c r="A86" s="87" t="s">
        <v>132</v>
      </c>
      <c r="B86" s="90" t="s">
        <v>133</v>
      </c>
      <c r="C86" s="89" t="s">
        <v>69</v>
      </c>
      <c r="D86" s="91" t="s">
        <v>134</v>
      </c>
      <c r="E86" s="89" t="s">
        <v>42</v>
      </c>
      <c r="F86"/>
      <c r="G86" s="74">
        <f ca="1">IFERROR(OFFSET('перечень услуг'!$A$2,MATCH(E86,'перечень услуг'!$A$3:$A$44,0),1),"")</f>
        <v>565</v>
      </c>
      <c r="H86" s="71">
        <v>26</v>
      </c>
      <c r="I86" s="75" t="s">
        <v>203</v>
      </c>
      <c r="J86" s="73">
        <v>2020</v>
      </c>
      <c r="K86" s="70">
        <f>IF(MATCH(Таблица1[[#This Row],[Номер договора]],Таблица1[Номер договора],)=ROW()-1,1,)+INDEX(Таблица1[[#All],[0]],ROW()-1)</f>
        <v>26</v>
      </c>
      <c r="L86" s="99" t="str">
        <f>IFERROR(INDEX(Таблица1[Номер договора],MATCH(ROW()-1,Таблица1[0],)),"s\")</f>
        <v>s\</v>
      </c>
    </row>
    <row r="87" spans="1:12" ht="15.75" x14ac:dyDescent="0.25">
      <c r="A87" s="87" t="s">
        <v>135</v>
      </c>
      <c r="B87" s="90" t="s">
        <v>136</v>
      </c>
      <c r="C87" s="89" t="s">
        <v>83</v>
      </c>
      <c r="D87" s="91" t="s">
        <v>134</v>
      </c>
      <c r="E87" s="89" t="s">
        <v>8</v>
      </c>
      <c r="F87"/>
      <c r="G87" s="74">
        <f ca="1">IFERROR(OFFSET('перечень услуг'!$A$2,MATCH(E87,'перечень услуг'!$A$3:$A$44,0),1),"")</f>
        <v>510</v>
      </c>
      <c r="H87" s="71">
        <v>27</v>
      </c>
      <c r="I87" s="75" t="s">
        <v>203</v>
      </c>
      <c r="J87" s="73">
        <v>2020</v>
      </c>
      <c r="K87" s="70">
        <f>IF(MATCH(Таблица1[[#This Row],[Номер договора]],Таблица1[Номер договора],)=ROW()-1,1,)+INDEX(Таблица1[[#All],[0]],ROW()-1)</f>
        <v>27</v>
      </c>
      <c r="L87" s="99" t="str">
        <f>IFERROR(INDEX(Таблица1[Номер договора],MATCH(ROW()-1,Таблица1[0],)),"s\")</f>
        <v>s\</v>
      </c>
    </row>
    <row r="88" spans="1:12" ht="15.75" x14ac:dyDescent="0.25">
      <c r="A88" s="87" t="s">
        <v>135</v>
      </c>
      <c r="B88" s="90" t="s">
        <v>136</v>
      </c>
      <c r="C88" s="89" t="s">
        <v>83</v>
      </c>
      <c r="D88" s="91" t="s">
        <v>134</v>
      </c>
      <c r="E88" s="89" t="s">
        <v>21</v>
      </c>
      <c r="F88"/>
      <c r="G88" s="74">
        <f ca="1">IFERROR(OFFSET('перечень услуг'!$A$2,MATCH(E88,'перечень услуг'!$A$3:$A$44,0),1),"")</f>
        <v>185</v>
      </c>
      <c r="H88" s="71">
        <v>27</v>
      </c>
      <c r="I88" s="75" t="s">
        <v>203</v>
      </c>
      <c r="J88" s="73">
        <v>2020</v>
      </c>
      <c r="K88" s="70">
        <f>IF(MATCH(Таблица1[[#This Row],[Номер договора]],Таблица1[Номер договора],)=ROW()-1,1,)+INDEX(Таблица1[[#All],[0]],ROW()-1)</f>
        <v>27</v>
      </c>
      <c r="L88" s="99" t="str">
        <f>IFERROR(INDEX(Таблица1[Номер договора],MATCH(ROW()-1,Таблица1[0],)),"s\")</f>
        <v>s\</v>
      </c>
    </row>
    <row r="89" spans="1:12" ht="15.75" x14ac:dyDescent="0.25">
      <c r="A89" s="87" t="s">
        <v>137</v>
      </c>
      <c r="B89" s="90" t="s">
        <v>138</v>
      </c>
      <c r="C89" s="89" t="s">
        <v>72</v>
      </c>
      <c r="D89" s="91" t="s">
        <v>134</v>
      </c>
      <c r="E89" s="89" t="s">
        <v>8</v>
      </c>
      <c r="F89"/>
      <c r="G89" s="74">
        <f ca="1">IFERROR(OFFSET('перечень услуг'!$A$2,MATCH(E89,'перечень услуг'!$A$3:$A$44,0),1),"")</f>
        <v>510</v>
      </c>
      <c r="H89" s="71">
        <v>28</v>
      </c>
      <c r="I89" s="75" t="s">
        <v>203</v>
      </c>
      <c r="J89" s="73">
        <v>2020</v>
      </c>
      <c r="K89" s="70">
        <f>IF(MATCH(Таблица1[[#This Row],[Номер договора]],Таблица1[Номер договора],)=ROW()-1,1,)+INDEX(Таблица1[[#All],[0]],ROW()-1)</f>
        <v>28</v>
      </c>
      <c r="L89" s="99" t="str">
        <f>IFERROR(INDEX(Таблица1[Номер договора],MATCH(ROW()-1,Таблица1[0],)),"s\")</f>
        <v>s\</v>
      </c>
    </row>
    <row r="90" spans="1:12" ht="15.75" x14ac:dyDescent="0.25">
      <c r="A90" s="87" t="s">
        <v>137</v>
      </c>
      <c r="B90" s="90" t="s">
        <v>138</v>
      </c>
      <c r="C90" s="89" t="s">
        <v>72</v>
      </c>
      <c r="D90" s="91" t="s">
        <v>134</v>
      </c>
      <c r="E90" s="89" t="s">
        <v>21</v>
      </c>
      <c r="F90"/>
      <c r="G90" s="74">
        <f ca="1">IFERROR(OFFSET('перечень услуг'!$A$2,MATCH(E90,'перечень услуг'!$A$3:$A$44,0),1),"")</f>
        <v>185</v>
      </c>
      <c r="H90" s="71">
        <v>28</v>
      </c>
      <c r="I90" s="75" t="s">
        <v>203</v>
      </c>
      <c r="J90" s="73">
        <v>2020</v>
      </c>
      <c r="K90" s="70">
        <f>IF(MATCH(Таблица1[[#This Row],[Номер договора]],Таблица1[Номер договора],)=ROW()-1,1,)+INDEX(Таблица1[[#All],[0]],ROW()-1)</f>
        <v>28</v>
      </c>
      <c r="L90" s="99" t="str">
        <f>IFERROR(INDEX(Таблица1[Номер договора],MATCH(ROW()-1,Таблица1[0],)),"s\")</f>
        <v>s\</v>
      </c>
    </row>
    <row r="91" spans="1:12" ht="15.75" x14ac:dyDescent="0.25">
      <c r="A91" s="87" t="s">
        <v>139</v>
      </c>
      <c r="B91" s="90" t="s">
        <v>140</v>
      </c>
      <c r="C91" s="89" t="s">
        <v>72</v>
      </c>
      <c r="D91" s="91" t="s">
        <v>134</v>
      </c>
      <c r="E91" s="89" t="s">
        <v>9</v>
      </c>
      <c r="F91"/>
      <c r="G91" s="74">
        <f ca="1">IFERROR(OFFSET('перечень услуг'!$A$2,MATCH(E91,'перечень услуг'!$A$3:$A$44,0),1),"")</f>
        <v>445</v>
      </c>
      <c r="H91" s="71">
        <v>29</v>
      </c>
      <c r="I91" s="75" t="s">
        <v>203</v>
      </c>
      <c r="J91" s="73">
        <v>2020</v>
      </c>
      <c r="K91" s="70">
        <f>IF(MATCH(Таблица1[[#This Row],[Номер договора]],Таблица1[Номер договора],)=ROW()-1,1,)+INDEX(Таблица1[[#All],[0]],ROW()-1)</f>
        <v>29</v>
      </c>
      <c r="L91" s="99" t="str">
        <f>IFERROR(INDEX(Таблица1[Номер договора],MATCH(ROW()-1,Таблица1[0],)),"s\")</f>
        <v>s\</v>
      </c>
    </row>
    <row r="92" spans="1:12" ht="15.75" x14ac:dyDescent="0.25">
      <c r="A92" s="87" t="s">
        <v>141</v>
      </c>
      <c r="B92" s="90" t="s">
        <v>142</v>
      </c>
      <c r="C92" s="89" t="s">
        <v>69</v>
      </c>
      <c r="D92" s="91" t="s">
        <v>134</v>
      </c>
      <c r="E92" s="89" t="s">
        <v>35</v>
      </c>
      <c r="F92"/>
      <c r="G92" s="74">
        <f ca="1">IFERROR(OFFSET('перечень услуг'!$A$2,MATCH(E92,'перечень услуг'!$A$3:$A$44,0),1),"")</f>
        <v>4740</v>
      </c>
      <c r="H92" s="71">
        <v>30</v>
      </c>
      <c r="I92" s="75" t="s">
        <v>203</v>
      </c>
      <c r="J92" s="73">
        <v>2020</v>
      </c>
      <c r="K92" s="70">
        <f>IF(MATCH(Таблица1[[#This Row],[Номер договора]],Таблица1[Номер договора],)=ROW()-1,1,)+INDEX(Таблица1[[#All],[0]],ROW()-1)</f>
        <v>30</v>
      </c>
      <c r="L92" s="99" t="str">
        <f>IFERROR(INDEX(Таблица1[Номер договора],MATCH(ROW()-1,Таблица1[0],)),"s\")</f>
        <v>s\</v>
      </c>
    </row>
    <row r="93" spans="1:12" ht="15.75" x14ac:dyDescent="0.25">
      <c r="A93" s="87" t="s">
        <v>141</v>
      </c>
      <c r="B93" s="90" t="s">
        <v>142</v>
      </c>
      <c r="C93" s="89" t="s">
        <v>69</v>
      </c>
      <c r="D93" s="91" t="s">
        <v>134</v>
      </c>
      <c r="E93" s="89" t="s">
        <v>57</v>
      </c>
      <c r="F93"/>
      <c r="G93" s="74">
        <f ca="1">IFERROR(OFFSET('перечень услуг'!$A$2,MATCH(E93,'перечень услуг'!$A$3:$A$44,0),1),"")</f>
        <v>395</v>
      </c>
      <c r="H93" s="71">
        <v>30</v>
      </c>
      <c r="I93" s="75" t="s">
        <v>203</v>
      </c>
      <c r="J93" s="73">
        <v>2020</v>
      </c>
      <c r="K93" s="70">
        <f>IF(MATCH(Таблица1[[#This Row],[Номер договора]],Таблица1[Номер договора],)=ROW()-1,1,)+INDEX(Таблица1[[#All],[0]],ROW()-1)</f>
        <v>30</v>
      </c>
      <c r="L93" s="99" t="str">
        <f>IFERROR(INDEX(Таблица1[Номер договора],MATCH(ROW()-1,Таблица1[0],)),"s\")</f>
        <v>s\</v>
      </c>
    </row>
    <row r="94" spans="1:12" ht="15.75" x14ac:dyDescent="0.25">
      <c r="A94" s="87" t="s">
        <v>141</v>
      </c>
      <c r="B94" s="90" t="s">
        <v>142</v>
      </c>
      <c r="C94" s="89" t="s">
        <v>69</v>
      </c>
      <c r="D94" s="91" t="s">
        <v>134</v>
      </c>
      <c r="E94" s="89" t="s">
        <v>13</v>
      </c>
      <c r="F94"/>
      <c r="G94" s="74">
        <f ca="1">IFERROR(OFFSET('перечень услуг'!$A$2,MATCH(E94,'перечень услуг'!$A$3:$A$44,0),1),"")</f>
        <v>385</v>
      </c>
      <c r="H94" s="71">
        <v>30</v>
      </c>
      <c r="I94" s="75" t="s">
        <v>203</v>
      </c>
      <c r="J94" s="73">
        <v>2020</v>
      </c>
      <c r="K94" s="70">
        <f>IF(MATCH(Таблица1[[#This Row],[Номер договора]],Таблица1[Номер договора],)=ROW()-1,1,)+INDEX(Таблица1[[#All],[0]],ROW()-1)</f>
        <v>30</v>
      </c>
      <c r="L94" s="99" t="str">
        <f>IFERROR(INDEX(Таблица1[Номер договора],MATCH(ROW()-1,Таблица1[0],)),"s\")</f>
        <v>s\</v>
      </c>
    </row>
    <row r="95" spans="1:12" ht="15.75" x14ac:dyDescent="0.25">
      <c r="A95" s="87" t="s">
        <v>141</v>
      </c>
      <c r="B95" s="90" t="s">
        <v>142</v>
      </c>
      <c r="C95" s="89" t="s">
        <v>69</v>
      </c>
      <c r="D95" s="91" t="s">
        <v>134</v>
      </c>
      <c r="E95" s="89" t="s">
        <v>13</v>
      </c>
      <c r="F95"/>
      <c r="G95" s="74">
        <f ca="1">IFERROR(OFFSET('перечень услуг'!$A$2,MATCH(E95,'перечень услуг'!$A$3:$A$44,0),1),"")</f>
        <v>385</v>
      </c>
      <c r="H95" s="71">
        <v>30</v>
      </c>
      <c r="I95" s="75" t="s">
        <v>203</v>
      </c>
      <c r="J95" s="73">
        <v>2020</v>
      </c>
      <c r="K95" s="70">
        <f>IF(MATCH(Таблица1[[#This Row],[Номер договора]],Таблица1[Номер договора],)=ROW()-1,1,)+INDEX(Таблица1[[#All],[0]],ROW()-1)</f>
        <v>30</v>
      </c>
      <c r="L95" s="99" t="str">
        <f>IFERROR(INDEX(Таблица1[Номер договора],MATCH(ROW()-1,Таблица1[0],)),"s\")</f>
        <v>s\</v>
      </c>
    </row>
    <row r="96" spans="1:12" ht="15.75" x14ac:dyDescent="0.25">
      <c r="A96" s="87" t="s">
        <v>143</v>
      </c>
      <c r="B96" s="90" t="s">
        <v>144</v>
      </c>
      <c r="C96" s="89" t="s">
        <v>69</v>
      </c>
      <c r="D96" s="91" t="s">
        <v>134</v>
      </c>
      <c r="E96" s="89" t="s">
        <v>35</v>
      </c>
      <c r="F96"/>
      <c r="G96" s="74">
        <f ca="1">IFERROR(OFFSET('перечень услуг'!$A$2,MATCH(E96,'перечень услуг'!$A$3:$A$44,0),1),"")</f>
        <v>4740</v>
      </c>
      <c r="H96" s="71">
        <v>31</v>
      </c>
      <c r="I96" s="75" t="s">
        <v>203</v>
      </c>
      <c r="J96" s="73">
        <v>2020</v>
      </c>
      <c r="K96" s="70">
        <f>IF(MATCH(Таблица1[[#This Row],[Номер договора]],Таблица1[Номер договора],)=ROW()-1,1,)+INDEX(Таблица1[[#All],[0]],ROW()-1)</f>
        <v>31</v>
      </c>
      <c r="L96" s="99" t="str">
        <f>IFERROR(INDEX(Таблица1[Номер договора],MATCH(ROW()-1,Таблица1[0],)),"s\")</f>
        <v>s\</v>
      </c>
    </row>
    <row r="97" spans="1:12" ht="15.75" x14ac:dyDescent="0.25">
      <c r="A97" s="87" t="s">
        <v>143</v>
      </c>
      <c r="B97" s="90" t="s">
        <v>144</v>
      </c>
      <c r="C97" s="89" t="s">
        <v>69</v>
      </c>
      <c r="D97" s="91" t="s">
        <v>134</v>
      </c>
      <c r="E97" s="89" t="s">
        <v>57</v>
      </c>
      <c r="F97"/>
      <c r="G97" s="74">
        <f ca="1">IFERROR(OFFSET('перечень услуг'!$A$2,MATCH(E97,'перечень услуг'!$A$3:$A$44,0),1),"")</f>
        <v>395</v>
      </c>
      <c r="H97" s="71">
        <v>31</v>
      </c>
      <c r="I97" s="75" t="s">
        <v>203</v>
      </c>
      <c r="J97" s="73">
        <v>2020</v>
      </c>
      <c r="K97" s="70">
        <f>IF(MATCH(Таблица1[[#This Row],[Номер договора]],Таблица1[Номер договора],)=ROW()-1,1,)+INDEX(Таблица1[[#All],[0]],ROW()-1)</f>
        <v>31</v>
      </c>
      <c r="L97" s="99" t="str">
        <f>IFERROR(INDEX(Таблица1[Номер договора],MATCH(ROW()-1,Таблица1[0],)),"s\")</f>
        <v>s\</v>
      </c>
    </row>
    <row r="98" spans="1:12" ht="15.75" x14ac:dyDescent="0.25">
      <c r="A98" s="87" t="s">
        <v>143</v>
      </c>
      <c r="B98" s="90" t="s">
        <v>144</v>
      </c>
      <c r="C98" s="89" t="s">
        <v>69</v>
      </c>
      <c r="D98" s="91" t="s">
        <v>134</v>
      </c>
      <c r="E98" s="89" t="s">
        <v>13</v>
      </c>
      <c r="F98"/>
      <c r="G98" s="74">
        <f ca="1">IFERROR(OFFSET('перечень услуг'!$A$2,MATCH(E98,'перечень услуг'!$A$3:$A$44,0),1),"")</f>
        <v>385</v>
      </c>
      <c r="H98" s="71">
        <v>31</v>
      </c>
      <c r="I98" s="75" t="s">
        <v>203</v>
      </c>
      <c r="J98" s="73">
        <v>2020</v>
      </c>
      <c r="K98" s="70">
        <f>IF(MATCH(Таблица1[[#This Row],[Номер договора]],Таблица1[Номер договора],)=ROW()-1,1,)+INDEX(Таблица1[[#All],[0]],ROW()-1)</f>
        <v>31</v>
      </c>
      <c r="L98" s="99" t="str">
        <f>IFERROR(INDEX(Таблица1[Номер договора],MATCH(ROW()-1,Таблица1[0],)),"s\")</f>
        <v>s\</v>
      </c>
    </row>
    <row r="99" spans="1:12" ht="15.75" x14ac:dyDescent="0.25">
      <c r="A99" s="87" t="s">
        <v>145</v>
      </c>
      <c r="B99" s="90" t="s">
        <v>146</v>
      </c>
      <c r="C99" s="89" t="s">
        <v>69</v>
      </c>
      <c r="D99" s="91" t="s">
        <v>147</v>
      </c>
      <c r="E99" s="89" t="s">
        <v>35</v>
      </c>
      <c r="F99"/>
      <c r="G99" s="74">
        <f ca="1">IFERROR(OFFSET('перечень услуг'!$A$2,MATCH(E99,'перечень услуг'!$A$3:$A$44,0),1),"")</f>
        <v>4740</v>
      </c>
      <c r="H99" s="71">
        <v>32</v>
      </c>
      <c r="I99" s="75" t="s">
        <v>204</v>
      </c>
      <c r="J99" s="73">
        <v>2020</v>
      </c>
      <c r="K99" s="70">
        <f>IF(MATCH(Таблица1[[#This Row],[Номер договора]],Таблица1[Номер договора],)=ROW()-1,1,)+INDEX(Таблица1[[#All],[0]],ROW()-1)</f>
        <v>32</v>
      </c>
      <c r="L99" s="99" t="str">
        <f>IFERROR(INDEX(Таблица1[Номер договора],MATCH(ROW()-1,Таблица1[0],)),"s\")</f>
        <v>s\</v>
      </c>
    </row>
    <row r="100" spans="1:12" ht="15.75" x14ac:dyDescent="0.25">
      <c r="A100" s="87" t="s">
        <v>145</v>
      </c>
      <c r="B100" s="90" t="s">
        <v>146</v>
      </c>
      <c r="C100" s="89" t="s">
        <v>69</v>
      </c>
      <c r="D100" s="91" t="s">
        <v>147</v>
      </c>
      <c r="E100" s="89" t="s">
        <v>57</v>
      </c>
      <c r="F100"/>
      <c r="G100" s="74">
        <f ca="1">IFERROR(OFFSET('перечень услуг'!$A$2,MATCH(E100,'перечень услуг'!$A$3:$A$44,0),1),"")</f>
        <v>395</v>
      </c>
      <c r="H100" s="71">
        <v>32</v>
      </c>
      <c r="I100" s="75" t="s">
        <v>204</v>
      </c>
      <c r="J100" s="73">
        <v>2020</v>
      </c>
      <c r="K100" s="70">
        <f>IF(MATCH(Таблица1[[#This Row],[Номер договора]],Таблица1[Номер договора],)=ROW()-1,1,)+INDEX(Таблица1[[#All],[0]],ROW()-1)</f>
        <v>32</v>
      </c>
      <c r="L100" s="99" t="str">
        <f>IFERROR(INDEX(Таблица1[Номер договора],MATCH(ROW()-1,Таблица1[0],)),"s\")</f>
        <v>s\</v>
      </c>
    </row>
    <row r="101" spans="1:12" ht="15.75" x14ac:dyDescent="0.25">
      <c r="A101" s="87" t="s">
        <v>145</v>
      </c>
      <c r="B101" s="90" t="s">
        <v>146</v>
      </c>
      <c r="C101" s="89" t="s">
        <v>69</v>
      </c>
      <c r="D101" s="91" t="s">
        <v>147</v>
      </c>
      <c r="E101" s="89" t="s">
        <v>13</v>
      </c>
      <c r="F101"/>
      <c r="G101" s="74">
        <f ca="1">IFERROR(OFFSET('перечень услуг'!$A$2,MATCH(E101,'перечень услуг'!$A$3:$A$44,0),1),"")</f>
        <v>385</v>
      </c>
      <c r="H101" s="71">
        <v>32</v>
      </c>
      <c r="I101" s="75" t="s">
        <v>204</v>
      </c>
      <c r="J101" s="73">
        <v>2020</v>
      </c>
      <c r="K101" s="70">
        <f>IF(MATCH(Таблица1[[#This Row],[Номер договора]],Таблица1[Номер договора],)=ROW()-1,1,)+INDEX(Таблица1[[#All],[0]],ROW()-1)</f>
        <v>32</v>
      </c>
      <c r="L101" s="99" t="str">
        <f>IFERROR(INDEX(Таблица1[Номер договора],MATCH(ROW()-1,Таблица1[0],)),"s\")</f>
        <v>s\</v>
      </c>
    </row>
    <row r="102" spans="1:12" ht="15.75" x14ac:dyDescent="0.25">
      <c r="A102" s="87" t="s">
        <v>148</v>
      </c>
      <c r="B102" s="90" t="s">
        <v>149</v>
      </c>
      <c r="C102" s="89" t="s">
        <v>69</v>
      </c>
      <c r="D102" s="91" t="s">
        <v>147</v>
      </c>
      <c r="E102" s="89" t="s">
        <v>8</v>
      </c>
      <c r="F102"/>
      <c r="G102" s="74">
        <f ca="1">IFERROR(OFFSET('перечень услуг'!$A$2,MATCH(E102,'перечень услуг'!$A$3:$A$44,0),1),"")</f>
        <v>510</v>
      </c>
      <c r="H102" s="71">
        <v>33</v>
      </c>
      <c r="I102" s="75" t="s">
        <v>204</v>
      </c>
      <c r="J102" s="73">
        <v>2020</v>
      </c>
      <c r="K102" s="70">
        <f>IF(MATCH(Таблица1[[#This Row],[Номер договора]],Таблица1[Номер договора],)=ROW()-1,1,)+INDEX(Таблица1[[#All],[0]],ROW()-1)</f>
        <v>33</v>
      </c>
      <c r="L102" s="99" t="str">
        <f>IFERROR(INDEX(Таблица1[Номер договора],MATCH(ROW()-1,Таблица1[0],)),"s\")</f>
        <v>s\</v>
      </c>
    </row>
    <row r="103" spans="1:12" ht="15.75" x14ac:dyDescent="0.25">
      <c r="A103" s="87" t="s">
        <v>148</v>
      </c>
      <c r="B103" s="90" t="s">
        <v>149</v>
      </c>
      <c r="C103" s="89" t="s">
        <v>69</v>
      </c>
      <c r="D103" s="91" t="s">
        <v>147</v>
      </c>
      <c r="E103" s="89" t="s">
        <v>21</v>
      </c>
      <c r="F103"/>
      <c r="G103" s="74">
        <f ca="1">IFERROR(OFFSET('перечень услуг'!$A$2,MATCH(E103,'перечень услуг'!$A$3:$A$44,0),1),"")</f>
        <v>185</v>
      </c>
      <c r="H103" s="71">
        <v>33</v>
      </c>
      <c r="I103" s="75" t="s">
        <v>204</v>
      </c>
      <c r="J103" s="73">
        <v>2020</v>
      </c>
      <c r="K103" s="70">
        <f>IF(MATCH(Таблица1[[#This Row],[Номер договора]],Таблица1[Номер договора],)=ROW()-1,1,)+INDEX(Таблица1[[#All],[0]],ROW()-1)</f>
        <v>33</v>
      </c>
      <c r="L103" s="99" t="str">
        <f>IFERROR(INDEX(Таблица1[Номер договора],MATCH(ROW()-1,Таблица1[0],)),"s\")</f>
        <v>s\</v>
      </c>
    </row>
    <row r="104" spans="1:12" ht="15.75" x14ac:dyDescent="0.25">
      <c r="A104" s="87" t="s">
        <v>150</v>
      </c>
      <c r="B104" s="90" t="s">
        <v>151</v>
      </c>
      <c r="C104" s="89" t="s">
        <v>69</v>
      </c>
      <c r="D104" s="91" t="s">
        <v>152</v>
      </c>
      <c r="E104" s="89" t="s">
        <v>8</v>
      </c>
      <c r="F104"/>
      <c r="G104" s="74">
        <f ca="1">IFERROR(OFFSET('перечень услуг'!$A$2,MATCH(E104,'перечень услуг'!$A$3:$A$44,0),1),"")</f>
        <v>510</v>
      </c>
      <c r="H104" s="71">
        <v>34</v>
      </c>
      <c r="I104" s="75" t="s">
        <v>205</v>
      </c>
      <c r="J104" s="73">
        <v>2020</v>
      </c>
      <c r="K104" s="70">
        <f>IF(MATCH(Таблица1[[#This Row],[Номер договора]],Таблица1[Номер договора],)=ROW()-1,1,)+INDEX(Таблица1[[#All],[0]],ROW()-1)</f>
        <v>34</v>
      </c>
      <c r="L104" s="99" t="str">
        <f>IFERROR(INDEX(Таблица1[Номер договора],MATCH(ROW()-1,Таблица1[0],)),"s\")</f>
        <v>s\</v>
      </c>
    </row>
    <row r="105" spans="1:12" ht="15.75" x14ac:dyDescent="0.25">
      <c r="A105" s="87" t="s">
        <v>150</v>
      </c>
      <c r="B105" s="90" t="s">
        <v>151</v>
      </c>
      <c r="C105" s="89" t="s">
        <v>69</v>
      </c>
      <c r="D105" s="91" t="s">
        <v>152</v>
      </c>
      <c r="E105" s="89" t="s">
        <v>42</v>
      </c>
      <c r="F105"/>
      <c r="G105" s="74">
        <f ca="1">IFERROR(OFFSET('перечень услуг'!$A$2,MATCH(E105,'перечень услуг'!$A$3:$A$44,0),1),"")</f>
        <v>565</v>
      </c>
      <c r="H105" s="71">
        <v>34</v>
      </c>
      <c r="I105" s="75" t="s">
        <v>205</v>
      </c>
      <c r="J105" s="73">
        <v>2020</v>
      </c>
      <c r="K105" s="70">
        <f>IF(MATCH(Таблица1[[#This Row],[Номер договора]],Таблица1[Номер договора],)=ROW()-1,1,)+INDEX(Таблица1[[#All],[0]],ROW()-1)</f>
        <v>34</v>
      </c>
      <c r="L105" s="99" t="str">
        <f>IFERROR(INDEX(Таблица1[Номер договора],MATCH(ROW()-1,Таблица1[0],)),"s\")</f>
        <v>s\</v>
      </c>
    </row>
    <row r="106" spans="1:12" ht="15.75" x14ac:dyDescent="0.25">
      <c r="A106" s="87" t="s">
        <v>153</v>
      </c>
      <c r="B106" s="90" t="s">
        <v>154</v>
      </c>
      <c r="C106" s="89" t="s">
        <v>107</v>
      </c>
      <c r="D106" s="91" t="s">
        <v>155</v>
      </c>
      <c r="E106" s="89" t="s">
        <v>13</v>
      </c>
      <c r="F106"/>
      <c r="G106" s="74">
        <f ca="1">IFERROR(OFFSET('перечень услуг'!$A$2,MATCH(E106,'перечень услуг'!$A$3:$A$44,0),1),"")</f>
        <v>385</v>
      </c>
      <c r="H106" s="71">
        <v>35</v>
      </c>
      <c r="I106" s="75" t="s">
        <v>206</v>
      </c>
      <c r="J106" s="73">
        <v>2020</v>
      </c>
      <c r="K106" s="70">
        <f>IF(MATCH(Таблица1[[#This Row],[Номер договора]],Таблица1[Номер договора],)=ROW()-1,1,)+INDEX(Таблица1[[#All],[0]],ROW()-1)</f>
        <v>35</v>
      </c>
      <c r="L106" s="99" t="str">
        <f>IFERROR(INDEX(Таблица1[Номер договора],MATCH(ROW()-1,Таблица1[0],)),"s\")</f>
        <v>s\</v>
      </c>
    </row>
    <row r="107" spans="1:12" ht="15.75" x14ac:dyDescent="0.25">
      <c r="A107" s="87" t="s">
        <v>153</v>
      </c>
      <c r="B107" s="90" t="s">
        <v>154</v>
      </c>
      <c r="C107" s="89" t="s">
        <v>107</v>
      </c>
      <c r="D107" s="91" t="s">
        <v>155</v>
      </c>
      <c r="E107" s="89" t="s">
        <v>11</v>
      </c>
      <c r="F107"/>
      <c r="G107" s="74">
        <f ca="1">IFERROR(OFFSET('перечень услуг'!$A$2,MATCH(E107,'перечень услуг'!$A$3:$A$44,0),1),"")</f>
        <v>385</v>
      </c>
      <c r="H107" s="71">
        <v>35</v>
      </c>
      <c r="I107" s="75" t="s">
        <v>206</v>
      </c>
      <c r="J107" s="73">
        <v>2020</v>
      </c>
      <c r="K107" s="70">
        <f>IF(MATCH(Таблица1[[#This Row],[Номер договора]],Таблица1[Номер договора],)=ROW()-1,1,)+INDEX(Таблица1[[#All],[0]],ROW()-1)</f>
        <v>35</v>
      </c>
      <c r="L107" s="99" t="str">
        <f>IFERROR(INDEX(Таблица1[Номер договора],MATCH(ROW()-1,Таблица1[0],)),"s\")</f>
        <v>s\</v>
      </c>
    </row>
    <row r="108" spans="1:12" ht="15.75" x14ac:dyDescent="0.25">
      <c r="A108" s="87" t="s">
        <v>153</v>
      </c>
      <c r="B108" s="90" t="s">
        <v>154</v>
      </c>
      <c r="C108" s="89" t="s">
        <v>107</v>
      </c>
      <c r="D108" s="91" t="s">
        <v>155</v>
      </c>
      <c r="E108" s="89" t="s">
        <v>8</v>
      </c>
      <c r="F108"/>
      <c r="G108" s="74">
        <f ca="1">IFERROR(OFFSET('перечень услуг'!$A$2,MATCH(E108,'перечень услуг'!$A$3:$A$44,0),1),"")</f>
        <v>510</v>
      </c>
      <c r="H108" s="71">
        <v>35</v>
      </c>
      <c r="I108" s="75" t="s">
        <v>206</v>
      </c>
      <c r="J108" s="73">
        <v>2020</v>
      </c>
      <c r="K108" s="70">
        <f>IF(MATCH(Таблица1[[#This Row],[Номер договора]],Таблица1[Номер договора],)=ROW()-1,1,)+INDEX(Таблица1[[#All],[0]],ROW()-1)</f>
        <v>35</v>
      </c>
      <c r="L108" s="99" t="str">
        <f>IFERROR(INDEX(Таблица1[Номер договора],MATCH(ROW()-1,Таблица1[0],)),"s\")</f>
        <v>s\</v>
      </c>
    </row>
    <row r="109" spans="1:12" ht="15.75" x14ac:dyDescent="0.25">
      <c r="A109" s="87" t="s">
        <v>153</v>
      </c>
      <c r="B109" s="90" t="s">
        <v>154</v>
      </c>
      <c r="C109" s="89" t="s">
        <v>107</v>
      </c>
      <c r="D109" s="91" t="s">
        <v>155</v>
      </c>
      <c r="E109" s="89" t="s">
        <v>42</v>
      </c>
      <c r="F109"/>
      <c r="G109" s="74">
        <f ca="1">IFERROR(OFFSET('перечень услуг'!$A$2,MATCH(E109,'перечень услуг'!$A$3:$A$44,0),1),"")</f>
        <v>565</v>
      </c>
      <c r="H109" s="71">
        <v>35</v>
      </c>
      <c r="I109" s="75" t="s">
        <v>206</v>
      </c>
      <c r="J109" s="73">
        <v>2020</v>
      </c>
      <c r="K109" s="70">
        <f>IF(MATCH(Таблица1[[#This Row],[Номер договора]],Таблица1[Номер договора],)=ROW()-1,1,)+INDEX(Таблица1[[#All],[0]],ROW()-1)</f>
        <v>35</v>
      </c>
      <c r="L109" s="99" t="str">
        <f>IFERROR(INDEX(Таблица1[Номер договора],MATCH(ROW()-1,Таблица1[0],)),"s\")</f>
        <v>s\</v>
      </c>
    </row>
    <row r="110" spans="1:12" ht="15.75" x14ac:dyDescent="0.25">
      <c r="A110" s="87" t="s">
        <v>156</v>
      </c>
      <c r="B110" s="90" t="s">
        <v>157</v>
      </c>
      <c r="C110" s="89" t="s">
        <v>72</v>
      </c>
      <c r="D110" s="91" t="s">
        <v>158</v>
      </c>
      <c r="E110" s="89" t="s">
        <v>11</v>
      </c>
      <c r="F110"/>
      <c r="G110" s="74">
        <f ca="1">IFERROR(OFFSET('перечень услуг'!$A$2,MATCH(E110,'перечень услуг'!$A$3:$A$44,0),1),"")</f>
        <v>385</v>
      </c>
      <c r="H110" s="71">
        <v>36</v>
      </c>
      <c r="I110" s="75" t="s">
        <v>207</v>
      </c>
      <c r="J110" s="73">
        <v>2020</v>
      </c>
      <c r="K110" s="70">
        <f>IF(MATCH(Таблица1[[#This Row],[Номер договора]],Таблица1[Номер договора],)=ROW()-1,1,)+INDEX(Таблица1[[#All],[0]],ROW()-1)</f>
        <v>36</v>
      </c>
      <c r="L110" s="99" t="str">
        <f>IFERROR(INDEX(Таблица1[Номер договора],MATCH(ROW()-1,Таблица1[0],)),"s\")</f>
        <v>s\</v>
      </c>
    </row>
    <row r="111" spans="1:12" ht="15.75" x14ac:dyDescent="0.25">
      <c r="A111" s="87" t="s">
        <v>156</v>
      </c>
      <c r="B111" s="90" t="s">
        <v>157</v>
      </c>
      <c r="C111" s="89" t="s">
        <v>72</v>
      </c>
      <c r="D111" s="91" t="s">
        <v>158</v>
      </c>
      <c r="E111" s="89" t="s">
        <v>10</v>
      </c>
      <c r="F111"/>
      <c r="G111" s="74">
        <f ca="1">IFERROR(OFFSET('перечень услуг'!$A$2,MATCH(E111,'перечень услуг'!$A$3:$A$44,0),1),"")</f>
        <v>445</v>
      </c>
      <c r="H111" s="71">
        <v>36</v>
      </c>
      <c r="I111" s="75" t="s">
        <v>207</v>
      </c>
      <c r="J111" s="73">
        <v>2020</v>
      </c>
      <c r="K111" s="70">
        <f>IF(MATCH(Таблица1[[#This Row],[Номер договора]],Таблица1[Номер договора],)=ROW()-1,1,)+INDEX(Таблица1[[#All],[0]],ROW()-1)</f>
        <v>36</v>
      </c>
      <c r="L111" s="99" t="str">
        <f>IFERROR(INDEX(Таблица1[Номер договора],MATCH(ROW()-1,Таблица1[0],)),"s\")</f>
        <v>s\</v>
      </c>
    </row>
    <row r="112" spans="1:12" ht="15.75" x14ac:dyDescent="0.25">
      <c r="A112" s="87" t="s">
        <v>159</v>
      </c>
      <c r="B112" s="90" t="s">
        <v>160</v>
      </c>
      <c r="C112" s="89" t="s">
        <v>69</v>
      </c>
      <c r="D112" s="91" t="s">
        <v>158</v>
      </c>
      <c r="E112" s="89" t="s">
        <v>13</v>
      </c>
      <c r="F112"/>
      <c r="G112" s="74">
        <f ca="1">IFERROR(OFFSET('перечень услуг'!$A$2,MATCH(E112,'перечень услуг'!$A$3:$A$44,0),1),"")</f>
        <v>385</v>
      </c>
      <c r="H112" s="71">
        <v>37</v>
      </c>
      <c r="I112" s="75" t="s">
        <v>207</v>
      </c>
      <c r="J112" s="73">
        <v>2020</v>
      </c>
      <c r="K112" s="70">
        <f>IF(MATCH(Таблица1[[#This Row],[Номер договора]],Таблица1[Номер договора],)=ROW()-1,1,)+INDEX(Таблица1[[#All],[0]],ROW()-1)</f>
        <v>37</v>
      </c>
      <c r="L112" s="99" t="str">
        <f>IFERROR(INDEX(Таблица1[Номер договора],MATCH(ROW()-1,Таблица1[0],)),"s\")</f>
        <v>s\</v>
      </c>
    </row>
    <row r="113" spans="1:12" ht="15.75" x14ac:dyDescent="0.25">
      <c r="A113" s="87" t="s">
        <v>135</v>
      </c>
      <c r="B113" s="90" t="s">
        <v>136</v>
      </c>
      <c r="C113" s="89" t="s">
        <v>83</v>
      </c>
      <c r="D113" s="91" t="s">
        <v>161</v>
      </c>
      <c r="E113" s="89" t="s">
        <v>8</v>
      </c>
      <c r="F113"/>
      <c r="G113" s="74">
        <f ca="1">IFERROR(OFFSET('перечень услуг'!$A$2,MATCH(E113,'перечень услуг'!$A$3:$A$44,0),1),"")</f>
        <v>510</v>
      </c>
      <c r="H113" s="71">
        <v>38</v>
      </c>
      <c r="I113" s="75" t="s">
        <v>208</v>
      </c>
      <c r="J113" s="73">
        <v>2020</v>
      </c>
      <c r="K113" s="70">
        <f>IF(MATCH(Таблица1[[#This Row],[Номер договора]],Таблица1[Номер договора],)=ROW()-1,1,)+INDEX(Таблица1[[#All],[0]],ROW()-1)</f>
        <v>38</v>
      </c>
      <c r="L113" s="99" t="str">
        <f>IFERROR(INDEX(Таблица1[Номер договора],MATCH(ROW()-1,Таблица1[0],)),"s\")</f>
        <v>s\</v>
      </c>
    </row>
    <row r="114" spans="1:12" ht="15.75" x14ac:dyDescent="0.25">
      <c r="A114" s="87" t="s">
        <v>135</v>
      </c>
      <c r="B114" s="90" t="s">
        <v>136</v>
      </c>
      <c r="C114" s="89" t="s">
        <v>83</v>
      </c>
      <c r="D114" s="91" t="s">
        <v>161</v>
      </c>
      <c r="E114" s="89" t="s">
        <v>21</v>
      </c>
      <c r="F114"/>
      <c r="G114" s="74">
        <f ca="1">IFERROR(OFFSET('перечень услуг'!$A$2,MATCH(E114,'перечень услуг'!$A$3:$A$44,0),1),"")</f>
        <v>185</v>
      </c>
      <c r="H114" s="71">
        <v>38</v>
      </c>
      <c r="I114" s="75" t="s">
        <v>208</v>
      </c>
      <c r="J114" s="73">
        <v>2020</v>
      </c>
      <c r="K114" s="70">
        <f>IF(MATCH(Таблица1[[#This Row],[Номер договора]],Таблица1[Номер договора],)=ROW()-1,1,)+INDEX(Таблица1[[#All],[0]],ROW()-1)</f>
        <v>38</v>
      </c>
      <c r="L114" s="99" t="str">
        <f>IFERROR(INDEX(Таблица1[Номер договора],MATCH(ROW()-1,Таблица1[0],)),"s\")</f>
        <v>s\</v>
      </c>
    </row>
    <row r="115" spans="1:12" ht="15.75" x14ac:dyDescent="0.25">
      <c r="A115" s="87" t="s">
        <v>162</v>
      </c>
      <c r="B115" s="90" t="s">
        <v>163</v>
      </c>
      <c r="C115" s="89" t="s">
        <v>69</v>
      </c>
      <c r="D115" s="91" t="s">
        <v>161</v>
      </c>
      <c r="E115" s="89" t="s">
        <v>35</v>
      </c>
      <c r="F115"/>
      <c r="G115" s="74">
        <f ca="1">IFERROR(OFFSET('перечень услуг'!$A$2,MATCH(E115,'перечень услуг'!$A$3:$A$44,0),1),"")</f>
        <v>4740</v>
      </c>
      <c r="H115" s="71">
        <v>39</v>
      </c>
      <c r="I115" s="75" t="s">
        <v>208</v>
      </c>
      <c r="J115" s="73">
        <v>2020</v>
      </c>
      <c r="K115" s="70">
        <f>IF(MATCH(Таблица1[[#This Row],[Номер договора]],Таблица1[Номер договора],)=ROW()-1,1,)+INDEX(Таблица1[[#All],[0]],ROW()-1)</f>
        <v>39</v>
      </c>
      <c r="L115" s="99" t="str">
        <f>IFERROR(INDEX(Таблица1[Номер договора],MATCH(ROW()-1,Таблица1[0],)),"s\")</f>
        <v>s\</v>
      </c>
    </row>
    <row r="116" spans="1:12" ht="15.75" x14ac:dyDescent="0.25">
      <c r="A116" s="87" t="s">
        <v>162</v>
      </c>
      <c r="B116" s="90" t="s">
        <v>163</v>
      </c>
      <c r="C116" s="89" t="s">
        <v>69</v>
      </c>
      <c r="D116" s="91" t="s">
        <v>161</v>
      </c>
      <c r="E116" s="89" t="s">
        <v>57</v>
      </c>
      <c r="F116"/>
      <c r="G116" s="74">
        <f ca="1">IFERROR(OFFSET('перечень услуг'!$A$2,MATCH(E116,'перечень услуг'!$A$3:$A$44,0),1),"")</f>
        <v>395</v>
      </c>
      <c r="H116" s="71">
        <v>39</v>
      </c>
      <c r="I116" s="75" t="s">
        <v>208</v>
      </c>
      <c r="J116" s="73">
        <v>2020</v>
      </c>
      <c r="K116" s="70">
        <f>IF(MATCH(Таблица1[[#This Row],[Номер договора]],Таблица1[Номер договора],)=ROW()-1,1,)+INDEX(Таблица1[[#All],[0]],ROW()-1)</f>
        <v>39</v>
      </c>
      <c r="L116" s="99" t="str">
        <f>IFERROR(INDEX(Таблица1[Номер договора],MATCH(ROW()-1,Таблица1[0],)),"s\")</f>
        <v>s\</v>
      </c>
    </row>
    <row r="117" spans="1:12" ht="15.75" x14ac:dyDescent="0.25">
      <c r="A117" s="87" t="s">
        <v>164</v>
      </c>
      <c r="B117" s="90" t="s">
        <v>165</v>
      </c>
      <c r="C117" s="89" t="s">
        <v>69</v>
      </c>
      <c r="D117" s="91" t="s">
        <v>161</v>
      </c>
      <c r="E117" s="89" t="s">
        <v>13</v>
      </c>
      <c r="F117"/>
      <c r="G117" s="74">
        <f ca="1">IFERROR(OFFSET('перечень услуг'!$A$2,MATCH(E117,'перечень услуг'!$A$3:$A$44,0),1),"")</f>
        <v>385</v>
      </c>
      <c r="H117" s="71">
        <v>40</v>
      </c>
      <c r="I117" s="75" t="s">
        <v>208</v>
      </c>
      <c r="J117" s="73">
        <v>2020</v>
      </c>
      <c r="K117" s="70">
        <f>IF(MATCH(Таблица1[[#This Row],[Номер договора]],Таблица1[Номер договора],)=ROW()-1,1,)+INDEX(Таблица1[[#All],[0]],ROW()-1)</f>
        <v>40</v>
      </c>
      <c r="L117" s="99" t="str">
        <f>IFERROR(INDEX(Таблица1[Номер договора],MATCH(ROW()-1,Таблица1[0],)),"s\")</f>
        <v>s\</v>
      </c>
    </row>
    <row r="118" spans="1:12" ht="15.75" x14ac:dyDescent="0.25">
      <c r="A118" s="87" t="s">
        <v>164</v>
      </c>
      <c r="B118" s="90" t="s">
        <v>165</v>
      </c>
      <c r="C118" s="89" t="s">
        <v>69</v>
      </c>
      <c r="D118" s="91" t="s">
        <v>161</v>
      </c>
      <c r="E118" s="89" t="s">
        <v>11</v>
      </c>
      <c r="F118"/>
      <c r="G118" s="74">
        <f ca="1">IFERROR(OFFSET('перечень услуг'!$A$2,MATCH(E118,'перечень услуг'!$A$3:$A$44,0),1),"")</f>
        <v>385</v>
      </c>
      <c r="H118" s="71">
        <v>40</v>
      </c>
      <c r="I118" s="75" t="s">
        <v>208</v>
      </c>
      <c r="J118" s="73">
        <v>2020</v>
      </c>
      <c r="K118" s="70">
        <f>IF(MATCH(Таблица1[[#This Row],[Номер договора]],Таблица1[Номер договора],)=ROW()-1,1,)+INDEX(Таблица1[[#All],[0]],ROW()-1)</f>
        <v>40</v>
      </c>
      <c r="L118" s="99" t="str">
        <f>IFERROR(INDEX(Таблица1[Номер договора],MATCH(ROW()-1,Таблица1[0],)),"s\")</f>
        <v>s\</v>
      </c>
    </row>
    <row r="119" spans="1:12" ht="15.75" x14ac:dyDescent="0.25">
      <c r="A119" s="87" t="s">
        <v>166</v>
      </c>
      <c r="B119" s="90" t="s">
        <v>167</v>
      </c>
      <c r="C119" s="89" t="s">
        <v>83</v>
      </c>
      <c r="D119" s="88" t="s">
        <v>168</v>
      </c>
      <c r="E119" s="89" t="s">
        <v>8</v>
      </c>
      <c r="F119"/>
      <c r="G119" s="74">
        <f ca="1">IFERROR(OFFSET('перечень услуг'!$A$2,MATCH(E119,'перечень услуг'!$A$3:$A$44,0),1),"")</f>
        <v>510</v>
      </c>
      <c r="H119" s="71">
        <v>41</v>
      </c>
      <c r="I119" s="75" t="s">
        <v>209</v>
      </c>
      <c r="J119" s="73">
        <v>2020</v>
      </c>
      <c r="K119" s="70">
        <f>IF(MATCH(Таблица1[[#This Row],[Номер договора]],Таблица1[Номер договора],)=ROW()-1,1,)+INDEX(Таблица1[[#All],[0]],ROW()-1)</f>
        <v>41</v>
      </c>
      <c r="L119" s="99" t="str">
        <f>IFERROR(INDEX(Таблица1[Номер договора],MATCH(ROW()-1,Таблица1[0],)),"s\")</f>
        <v>s\</v>
      </c>
    </row>
    <row r="120" spans="1:12" ht="15.75" x14ac:dyDescent="0.25">
      <c r="A120" s="87" t="s">
        <v>166</v>
      </c>
      <c r="B120" s="90" t="s">
        <v>167</v>
      </c>
      <c r="C120" s="89" t="s">
        <v>83</v>
      </c>
      <c r="D120" s="88" t="s">
        <v>168</v>
      </c>
      <c r="E120" s="89" t="s">
        <v>21</v>
      </c>
      <c r="F120"/>
      <c r="G120" s="74">
        <f ca="1">IFERROR(OFFSET('перечень услуг'!$A$2,MATCH(E120,'перечень услуг'!$A$3:$A$44,0),1),"")</f>
        <v>185</v>
      </c>
      <c r="H120" s="71">
        <v>41</v>
      </c>
      <c r="I120" s="75" t="s">
        <v>209</v>
      </c>
      <c r="J120" s="73">
        <v>2020</v>
      </c>
      <c r="K120" s="70">
        <f>IF(MATCH(Таблица1[[#This Row],[Номер договора]],Таблица1[Номер договора],)=ROW()-1,1,)+INDEX(Таблица1[[#All],[0]],ROW()-1)</f>
        <v>41</v>
      </c>
      <c r="L120" s="99" t="str">
        <f>IFERROR(INDEX(Таблица1[Номер договора],MATCH(ROW()-1,Таблица1[0],)),"s\")</f>
        <v>s\</v>
      </c>
    </row>
    <row r="121" spans="1:12" ht="15.75" x14ac:dyDescent="0.25">
      <c r="A121" s="87" t="s">
        <v>169</v>
      </c>
      <c r="B121" s="88" t="s">
        <v>170</v>
      </c>
      <c r="C121" s="89" t="s">
        <v>69</v>
      </c>
      <c r="D121" s="88" t="s">
        <v>171</v>
      </c>
      <c r="E121" s="89" t="s">
        <v>35</v>
      </c>
      <c r="F121"/>
      <c r="G121" s="74">
        <f ca="1">IFERROR(OFFSET('перечень услуг'!$A$2,MATCH(E121,'перечень услуг'!$A$3:$A$44,0),1),"")</f>
        <v>4740</v>
      </c>
      <c r="H121" s="71">
        <v>42</v>
      </c>
      <c r="I121" s="75" t="s">
        <v>210</v>
      </c>
      <c r="J121" s="73">
        <v>2020</v>
      </c>
      <c r="K121" s="70">
        <f>IF(MATCH(Таблица1[[#This Row],[Номер договора]],Таблица1[Номер договора],)=ROW()-1,1,)+INDEX(Таблица1[[#All],[0]],ROW()-1)</f>
        <v>42</v>
      </c>
      <c r="L121" s="99" t="str">
        <f>IFERROR(INDEX(Таблица1[Номер договора],MATCH(ROW()-1,Таблица1[0],)),"s\")</f>
        <v>s\</v>
      </c>
    </row>
    <row r="122" spans="1:12" ht="15.75" x14ac:dyDescent="0.25">
      <c r="A122" s="87" t="s">
        <v>169</v>
      </c>
      <c r="B122" s="88" t="s">
        <v>170</v>
      </c>
      <c r="C122" s="89" t="s">
        <v>69</v>
      </c>
      <c r="D122" s="88" t="s">
        <v>171</v>
      </c>
      <c r="E122" s="89" t="s">
        <v>57</v>
      </c>
      <c r="F122"/>
      <c r="G122" s="74">
        <f ca="1">IFERROR(OFFSET('перечень услуг'!$A$2,MATCH(E122,'перечень услуг'!$A$3:$A$44,0),1),"")</f>
        <v>395</v>
      </c>
      <c r="H122" s="71">
        <v>42</v>
      </c>
      <c r="I122" s="75" t="s">
        <v>210</v>
      </c>
      <c r="J122" s="73">
        <v>2020</v>
      </c>
      <c r="K122" s="70">
        <f>IF(MATCH(Таблица1[[#This Row],[Номер договора]],Таблица1[Номер договора],)=ROW()-1,1,)+INDEX(Таблица1[[#All],[0]],ROW()-1)</f>
        <v>42</v>
      </c>
      <c r="L122" s="99" t="str">
        <f>IFERROR(INDEX(Таблица1[Номер договора],MATCH(ROW()-1,Таблица1[0],)),"s\")</f>
        <v>s\</v>
      </c>
    </row>
    <row r="123" spans="1:12" ht="15.75" x14ac:dyDescent="0.25">
      <c r="A123" s="87" t="s">
        <v>169</v>
      </c>
      <c r="B123" s="88" t="s">
        <v>170</v>
      </c>
      <c r="C123" s="89" t="s">
        <v>69</v>
      </c>
      <c r="D123" s="88" t="s">
        <v>171</v>
      </c>
      <c r="E123" s="89" t="s">
        <v>13</v>
      </c>
      <c r="F123"/>
      <c r="G123" s="74">
        <f ca="1">IFERROR(OFFSET('перечень услуг'!$A$2,MATCH(E123,'перечень услуг'!$A$3:$A$44,0),1),"")</f>
        <v>385</v>
      </c>
      <c r="H123" s="71">
        <v>42</v>
      </c>
      <c r="I123" s="75" t="s">
        <v>210</v>
      </c>
      <c r="J123" s="73">
        <v>2020</v>
      </c>
      <c r="K123" s="70">
        <f>IF(MATCH(Таблица1[[#This Row],[Номер договора]],Таблица1[Номер договора],)=ROW()-1,1,)+INDEX(Таблица1[[#All],[0]],ROW()-1)</f>
        <v>42</v>
      </c>
      <c r="L123" s="99" t="str">
        <f>IFERROR(INDEX(Таблица1[Номер договора],MATCH(ROW()-1,Таблица1[0],)),"s\")</f>
        <v>s\</v>
      </c>
    </row>
    <row r="124" spans="1:12" ht="15.75" x14ac:dyDescent="0.25">
      <c r="A124" s="87" t="s">
        <v>172</v>
      </c>
      <c r="B124" s="88" t="s">
        <v>173</v>
      </c>
      <c r="C124" s="89" t="s">
        <v>72</v>
      </c>
      <c r="D124" s="88" t="s">
        <v>171</v>
      </c>
      <c r="E124" s="89" t="s">
        <v>10</v>
      </c>
      <c r="F124"/>
      <c r="G124" s="74">
        <f ca="1">IFERROR(OFFSET('перечень услуг'!$A$2,MATCH(E124,'перечень услуг'!$A$3:$A$44,0),1),"")</f>
        <v>445</v>
      </c>
      <c r="H124" s="71">
        <v>43</v>
      </c>
      <c r="I124" s="75" t="s">
        <v>210</v>
      </c>
      <c r="J124" s="73">
        <v>2020</v>
      </c>
      <c r="K124" s="70">
        <f>IF(MATCH(Таблица1[[#This Row],[Номер договора]],Таблица1[Номер договора],)=ROW()-1,1,)+INDEX(Таблица1[[#All],[0]],ROW()-1)</f>
        <v>43</v>
      </c>
      <c r="L124" s="99" t="str">
        <f>IFERROR(INDEX(Таблица1[Номер договора],MATCH(ROW()-1,Таблица1[0],)),"s\")</f>
        <v>s\</v>
      </c>
    </row>
    <row r="125" spans="1:12" ht="15.75" x14ac:dyDescent="0.25">
      <c r="A125" s="87" t="s">
        <v>174</v>
      </c>
      <c r="B125" s="88" t="s">
        <v>175</v>
      </c>
      <c r="C125" s="89" t="s">
        <v>72</v>
      </c>
      <c r="D125" s="88" t="s">
        <v>176</v>
      </c>
      <c r="E125" s="89" t="s">
        <v>9</v>
      </c>
      <c r="F125"/>
      <c r="G125" s="74">
        <f ca="1">IFERROR(OFFSET('перечень услуг'!$A$2,MATCH(E125,'перечень услуг'!$A$3:$A$44,0),1),"")</f>
        <v>445</v>
      </c>
      <c r="H125" s="71">
        <v>44</v>
      </c>
      <c r="I125" s="75" t="s">
        <v>211</v>
      </c>
      <c r="J125" s="73">
        <v>2020</v>
      </c>
      <c r="K125" s="70">
        <f>IF(MATCH(Таблица1[[#This Row],[Номер договора]],Таблица1[Номер договора],)=ROW()-1,1,)+INDEX(Таблица1[[#All],[0]],ROW()-1)</f>
        <v>44</v>
      </c>
      <c r="L125" s="99" t="str">
        <f>IFERROR(INDEX(Таблица1[Номер договора],MATCH(ROW()-1,Таблица1[0],)),"s\")</f>
        <v>s\</v>
      </c>
    </row>
    <row r="126" spans="1:12" ht="15.75" x14ac:dyDescent="0.25">
      <c r="A126" s="87" t="s">
        <v>177</v>
      </c>
      <c r="B126" s="88" t="s">
        <v>178</v>
      </c>
      <c r="C126" s="89" t="s">
        <v>69</v>
      </c>
      <c r="D126" s="88" t="s">
        <v>179</v>
      </c>
      <c r="E126" s="89" t="s">
        <v>35</v>
      </c>
      <c r="F126"/>
      <c r="G126" s="74">
        <f ca="1">IFERROR(OFFSET('перечень услуг'!$A$2,MATCH(E126,'перечень услуг'!$A$3:$A$44,0),1),"")</f>
        <v>4740</v>
      </c>
      <c r="H126" s="71">
        <v>45</v>
      </c>
      <c r="I126" s="75" t="s">
        <v>212</v>
      </c>
      <c r="J126" s="73">
        <v>2020</v>
      </c>
      <c r="K126" s="70">
        <f>IF(MATCH(Таблица1[[#This Row],[Номер договора]],Таблица1[Номер договора],)=ROW()-1,1,)+INDEX(Таблица1[[#All],[0]],ROW()-1)</f>
        <v>45</v>
      </c>
      <c r="L126" s="99" t="str">
        <f>IFERROR(INDEX(Таблица1[Номер договора],MATCH(ROW()-1,Таблица1[0],)),"s\")</f>
        <v>s\</v>
      </c>
    </row>
    <row r="127" spans="1:12" ht="15.75" x14ac:dyDescent="0.25">
      <c r="A127" s="87" t="s">
        <v>177</v>
      </c>
      <c r="B127" s="88" t="s">
        <v>178</v>
      </c>
      <c r="C127" s="89" t="s">
        <v>69</v>
      </c>
      <c r="D127" s="88" t="s">
        <v>179</v>
      </c>
      <c r="E127" s="89" t="s">
        <v>57</v>
      </c>
      <c r="F127"/>
      <c r="G127" s="74">
        <f ca="1">IFERROR(OFFSET('перечень услуг'!$A$2,MATCH(E127,'перечень услуг'!$A$3:$A$44,0),1),"")</f>
        <v>395</v>
      </c>
      <c r="H127" s="71">
        <v>45</v>
      </c>
      <c r="I127" s="75" t="s">
        <v>212</v>
      </c>
      <c r="J127" s="73">
        <v>2020</v>
      </c>
      <c r="K127" s="70">
        <f>IF(MATCH(Таблица1[[#This Row],[Номер договора]],Таблица1[Номер договора],)=ROW()-1,1,)+INDEX(Таблица1[[#All],[0]],ROW()-1)</f>
        <v>45</v>
      </c>
      <c r="L127" s="99" t="str">
        <f>IFERROR(INDEX(Таблица1[Номер договора],MATCH(ROW()-1,Таблица1[0],)),"s\")</f>
        <v>s\</v>
      </c>
    </row>
    <row r="128" spans="1:12" ht="15.75" x14ac:dyDescent="0.25">
      <c r="A128" s="87" t="s">
        <v>177</v>
      </c>
      <c r="B128" s="88" t="s">
        <v>178</v>
      </c>
      <c r="C128" s="89" t="s">
        <v>69</v>
      </c>
      <c r="D128" s="88" t="s">
        <v>179</v>
      </c>
      <c r="E128" s="89" t="s">
        <v>13</v>
      </c>
      <c r="F128"/>
      <c r="G128" s="74">
        <f ca="1">IFERROR(OFFSET('перечень услуг'!$A$2,MATCH(E128,'перечень услуг'!$A$3:$A$44,0),1),"")</f>
        <v>385</v>
      </c>
      <c r="H128" s="71">
        <v>45</v>
      </c>
      <c r="I128" s="75" t="s">
        <v>212</v>
      </c>
      <c r="J128" s="73">
        <v>2020</v>
      </c>
      <c r="K128" s="70">
        <f>IF(MATCH(Таблица1[[#This Row],[Номер договора]],Таблица1[Номер договора],)=ROW()-1,1,)+INDEX(Таблица1[[#All],[0]],ROW()-1)</f>
        <v>45</v>
      </c>
      <c r="L128" s="99" t="str">
        <f>IFERROR(INDEX(Таблица1[Номер договора],MATCH(ROW()-1,Таблица1[0],)),"s\")</f>
        <v>s\</v>
      </c>
    </row>
    <row r="129" spans="1:12" ht="15.75" x14ac:dyDescent="0.25">
      <c r="A129" s="87" t="s">
        <v>177</v>
      </c>
      <c r="B129" s="88" t="s">
        <v>178</v>
      </c>
      <c r="C129" s="89" t="s">
        <v>69</v>
      </c>
      <c r="D129" s="88" t="s">
        <v>179</v>
      </c>
      <c r="E129" s="89" t="s">
        <v>15</v>
      </c>
      <c r="F129"/>
      <c r="G129" s="74">
        <f ca="1">IFERROR(OFFSET('перечень услуг'!$A$2,MATCH(E129,'перечень услуг'!$A$3:$A$44,0),1),"")</f>
        <v>2150</v>
      </c>
      <c r="H129" s="71">
        <v>45</v>
      </c>
      <c r="I129" s="75" t="s">
        <v>212</v>
      </c>
      <c r="J129" s="73">
        <v>2020</v>
      </c>
      <c r="K129" s="70">
        <f>IF(MATCH(Таблица1[[#This Row],[Номер договора]],Таблица1[Номер договора],)=ROW()-1,1,)+INDEX(Таблица1[[#All],[0]],ROW()-1)</f>
        <v>45</v>
      </c>
      <c r="L129" s="99" t="str">
        <f>IFERROR(INDEX(Таблица1[Номер договора],MATCH(ROW()-1,Таблица1[0],)),"s\")</f>
        <v>s\</v>
      </c>
    </row>
    <row r="130" spans="1:12" ht="15.75" x14ac:dyDescent="0.25">
      <c r="A130" s="87" t="s">
        <v>177</v>
      </c>
      <c r="B130" s="88" t="s">
        <v>178</v>
      </c>
      <c r="C130" s="89" t="s">
        <v>69</v>
      </c>
      <c r="D130" s="88" t="s">
        <v>179</v>
      </c>
      <c r="E130" s="89" t="s">
        <v>21</v>
      </c>
      <c r="F130"/>
      <c r="G130" s="74">
        <f ca="1">IFERROR(OFFSET('перечень услуг'!$A$2,MATCH(E130,'перечень услуг'!$A$3:$A$44,0),1),"")</f>
        <v>185</v>
      </c>
      <c r="H130" s="71">
        <v>45</v>
      </c>
      <c r="I130" s="75" t="s">
        <v>212</v>
      </c>
      <c r="J130" s="73">
        <v>2020</v>
      </c>
      <c r="K130" s="70">
        <f>IF(MATCH(Таблица1[[#This Row],[Номер договора]],Таблица1[Номер договора],)=ROW()-1,1,)+INDEX(Таблица1[[#All],[0]],ROW()-1)</f>
        <v>45</v>
      </c>
      <c r="L130" s="99" t="str">
        <f>IFERROR(INDEX(Таблица1[Номер договора],MATCH(ROW()-1,Таблица1[0],)),"s\")</f>
        <v>s\</v>
      </c>
    </row>
    <row r="131" spans="1:12" ht="15.75" x14ac:dyDescent="0.25">
      <c r="A131" s="87" t="s">
        <v>180</v>
      </c>
      <c r="B131" s="88" t="s">
        <v>181</v>
      </c>
      <c r="C131" s="89" t="s">
        <v>69</v>
      </c>
      <c r="D131" s="88" t="s">
        <v>182</v>
      </c>
      <c r="E131" s="89" t="s">
        <v>37</v>
      </c>
      <c r="F131"/>
      <c r="G131" s="74">
        <f ca="1">IFERROR(OFFSET('перечень услуг'!$A$2,MATCH(E131,'перечень услуг'!$A$3:$A$44,0),1),"")</f>
        <v>1085</v>
      </c>
      <c r="H131" s="71">
        <v>46</v>
      </c>
      <c r="I131" s="75" t="s">
        <v>213</v>
      </c>
      <c r="J131" s="73">
        <v>2020</v>
      </c>
      <c r="K131" s="70">
        <f>IF(MATCH(Таблица1[[#This Row],[Номер договора]],Таблица1[Номер договора],)=ROW()-1,1,)+INDEX(Таблица1[[#All],[0]],ROW()-1)</f>
        <v>46</v>
      </c>
      <c r="L131" s="99" t="str">
        <f>IFERROR(INDEX(Таблица1[Номер договора],MATCH(ROW()-1,Таблица1[0],)),"s\")</f>
        <v>s\</v>
      </c>
    </row>
    <row r="132" spans="1:12" ht="15.75" x14ac:dyDescent="0.25">
      <c r="A132" s="87" t="s">
        <v>183</v>
      </c>
      <c r="B132" s="88" t="s">
        <v>184</v>
      </c>
      <c r="C132" s="89" t="s">
        <v>185</v>
      </c>
      <c r="D132" s="88" t="s">
        <v>182</v>
      </c>
      <c r="E132" s="89" t="s">
        <v>37</v>
      </c>
      <c r="F132"/>
      <c r="G132" s="74">
        <f ca="1">IFERROR(OFFSET('перечень услуг'!$A$2,MATCH(E132,'перечень услуг'!$A$3:$A$44,0),1),"")</f>
        <v>1085</v>
      </c>
      <c r="H132" s="71">
        <v>47</v>
      </c>
      <c r="I132" s="75" t="s">
        <v>213</v>
      </c>
      <c r="J132" s="73">
        <v>2020</v>
      </c>
      <c r="K132" s="70">
        <f>IF(MATCH(Таблица1[[#This Row],[Номер договора]],Таблица1[Номер договора],)=ROW()-1,1,)+INDEX(Таблица1[[#All],[0]],ROW()-1)</f>
        <v>47</v>
      </c>
      <c r="L132" s="99" t="str">
        <f>IFERROR(INDEX(Таблица1[Номер договора],MATCH(ROW()-1,Таблица1[0],)),"s\")</f>
        <v>s\</v>
      </c>
    </row>
    <row r="133" spans="1:12" ht="15.75" x14ac:dyDescent="0.25">
      <c r="A133" s="87" t="s">
        <v>186</v>
      </c>
      <c r="B133" s="88" t="s">
        <v>187</v>
      </c>
      <c r="C133" s="89" t="s">
        <v>188</v>
      </c>
      <c r="D133" s="88" t="s">
        <v>179</v>
      </c>
      <c r="E133" s="89" t="s">
        <v>37</v>
      </c>
      <c r="F133"/>
      <c r="G133" s="74">
        <f ca="1">IFERROR(OFFSET('перечень услуг'!$A$2,MATCH(E133,'перечень услуг'!$A$3:$A$44,0),1),"")</f>
        <v>1085</v>
      </c>
      <c r="H133" s="71">
        <v>48</v>
      </c>
      <c r="I133" s="75" t="s">
        <v>212</v>
      </c>
      <c r="J133" s="73">
        <v>2020</v>
      </c>
      <c r="K133" s="70">
        <f>IF(MATCH(Таблица1[[#This Row],[Номер договора]],Таблица1[Номер договора],)=ROW()-1,1,)+INDEX(Таблица1[[#All],[0]],ROW()-1)</f>
        <v>48</v>
      </c>
      <c r="L133" s="99" t="str">
        <f>IFERROR(INDEX(Таблица1[Номер договора],MATCH(ROW()-1,Таблица1[0],)),"s\")</f>
        <v>s\</v>
      </c>
    </row>
    <row r="134" spans="1:12" ht="15.75" x14ac:dyDescent="0.25">
      <c r="A134" s="87" t="s">
        <v>189</v>
      </c>
      <c r="B134" s="88" t="s">
        <v>190</v>
      </c>
      <c r="C134" s="89" t="s">
        <v>107</v>
      </c>
      <c r="D134" s="88" t="s">
        <v>191</v>
      </c>
      <c r="E134" s="89" t="s">
        <v>35</v>
      </c>
      <c r="F134"/>
      <c r="G134" s="74">
        <f ca="1">IFERROR(OFFSET('перечень услуг'!$A$2,MATCH(E134,'перечень услуг'!$A$3:$A$44,0),1),"")</f>
        <v>4740</v>
      </c>
      <c r="H134" s="71">
        <v>49</v>
      </c>
      <c r="I134" s="75" t="s">
        <v>214</v>
      </c>
      <c r="J134" s="73">
        <v>2020</v>
      </c>
      <c r="K134" s="70">
        <f>IF(MATCH(Таблица1[[#This Row],[Номер договора]],Таблица1[Номер договора],)=ROW()-1,1,)+INDEX(Таблица1[[#All],[0]],ROW()-1)</f>
        <v>49</v>
      </c>
      <c r="L134" s="99" t="str">
        <f>IFERROR(INDEX(Таблица1[Номер договора],MATCH(ROW()-1,Таблица1[0],)),"s\")</f>
        <v>s\</v>
      </c>
    </row>
    <row r="135" spans="1:12" ht="15.75" x14ac:dyDescent="0.25">
      <c r="A135" s="87" t="s">
        <v>189</v>
      </c>
      <c r="B135" s="88" t="s">
        <v>190</v>
      </c>
      <c r="C135" s="89" t="s">
        <v>107</v>
      </c>
      <c r="D135" s="88" t="s">
        <v>191</v>
      </c>
      <c r="E135" s="89" t="s">
        <v>57</v>
      </c>
      <c r="F135"/>
      <c r="G135" s="74">
        <f ca="1">IFERROR(OFFSET('перечень услуг'!$A$2,MATCH(E135,'перечень услуг'!$A$3:$A$44,0),1),"")</f>
        <v>395</v>
      </c>
      <c r="H135" s="71">
        <v>49</v>
      </c>
      <c r="I135" s="75" t="s">
        <v>214</v>
      </c>
      <c r="J135" s="73">
        <v>2020</v>
      </c>
      <c r="K135" s="70">
        <f>IF(MATCH(Таблица1[[#This Row],[Номер договора]],Таблица1[Номер договора],)=ROW()-1,1,)+INDEX(Таблица1[[#All],[0]],ROW()-1)</f>
        <v>49</v>
      </c>
      <c r="L135" s="99" t="str">
        <f>IFERROR(INDEX(Таблица1[Номер договора],MATCH(ROW()-1,Таблица1[0],)),"s\")</f>
        <v>s\</v>
      </c>
    </row>
    <row r="136" spans="1:12" ht="15.75" x14ac:dyDescent="0.25">
      <c r="A136" s="87" t="s">
        <v>189</v>
      </c>
      <c r="B136" s="88" t="s">
        <v>190</v>
      </c>
      <c r="C136" s="89" t="s">
        <v>107</v>
      </c>
      <c r="D136" s="88" t="s">
        <v>191</v>
      </c>
      <c r="E136" s="89" t="s">
        <v>13</v>
      </c>
      <c r="F136"/>
      <c r="G136" s="74">
        <f ca="1">IFERROR(OFFSET('перечень услуг'!$A$2,MATCH(E136,'перечень услуг'!$A$3:$A$44,0),1),"")</f>
        <v>385</v>
      </c>
      <c r="H136" s="71">
        <v>49</v>
      </c>
      <c r="I136" s="75" t="s">
        <v>214</v>
      </c>
      <c r="J136" s="73">
        <v>2020</v>
      </c>
      <c r="K136" s="70">
        <f>IF(MATCH(Таблица1[[#This Row],[Номер договора]],Таблица1[Номер договора],)=ROW()-1,1,)+INDEX(Таблица1[[#All],[0]],ROW()-1)</f>
        <v>49</v>
      </c>
      <c r="L136" s="99" t="str">
        <f>IFERROR(INDEX(Таблица1[Номер договора],MATCH(ROW()-1,Таблица1[0],)),"s\")</f>
        <v>s\</v>
      </c>
    </row>
    <row r="137" spans="1:12" ht="15.75" x14ac:dyDescent="0.25">
      <c r="A137" s="87" t="s">
        <v>189</v>
      </c>
      <c r="B137" s="88" t="s">
        <v>190</v>
      </c>
      <c r="C137" s="89" t="s">
        <v>107</v>
      </c>
      <c r="D137" s="88" t="s">
        <v>191</v>
      </c>
      <c r="E137" s="89" t="s">
        <v>15</v>
      </c>
      <c r="F137"/>
      <c r="G137" s="74">
        <f ca="1">IFERROR(OFFSET('перечень услуг'!$A$2,MATCH(E137,'перечень услуг'!$A$3:$A$44,0),1),"")</f>
        <v>2150</v>
      </c>
      <c r="H137" s="71">
        <v>49</v>
      </c>
      <c r="I137" s="75" t="s">
        <v>214</v>
      </c>
      <c r="J137" s="73">
        <v>2020</v>
      </c>
      <c r="K137" s="70">
        <f>IF(MATCH(Таблица1[[#This Row],[Номер договора]],Таблица1[Номер договора],)=ROW()-1,1,)+INDEX(Таблица1[[#All],[0]],ROW()-1)</f>
        <v>49</v>
      </c>
      <c r="L137" s="99" t="str">
        <f>IFERROR(INDEX(Таблица1[Номер договора],MATCH(ROW()-1,Таблица1[0],)),"s\")</f>
        <v>s\</v>
      </c>
    </row>
    <row r="138" spans="1:12" ht="15.75" x14ac:dyDescent="0.25">
      <c r="A138" s="87" t="s">
        <v>189</v>
      </c>
      <c r="B138" s="88" t="s">
        <v>190</v>
      </c>
      <c r="C138" s="89" t="s">
        <v>107</v>
      </c>
      <c r="D138" s="88" t="s">
        <v>191</v>
      </c>
      <c r="E138" s="89" t="s">
        <v>30</v>
      </c>
      <c r="F138"/>
      <c r="G138" s="74">
        <f ca="1">IFERROR(OFFSET('перечень услуг'!$A$2,MATCH(E138,'перечень услуг'!$A$3:$A$44,0),1),"")</f>
        <v>1125</v>
      </c>
      <c r="H138" s="71">
        <v>49</v>
      </c>
      <c r="I138" s="75" t="s">
        <v>214</v>
      </c>
      <c r="J138" s="73">
        <v>2020</v>
      </c>
      <c r="K138" s="70">
        <f>IF(MATCH(Таблица1[[#This Row],[Номер договора]],Таблица1[Номер договора],)=ROW()-1,1,)+INDEX(Таблица1[[#All],[0]],ROW()-1)</f>
        <v>49</v>
      </c>
      <c r="L138" s="99" t="str">
        <f>IFERROR(INDEX(Таблица1[Номер договора],MATCH(ROW()-1,Таблица1[0],)),"s\")</f>
        <v>s\</v>
      </c>
    </row>
    <row r="139" spans="1:12" ht="15.75" x14ac:dyDescent="0.25">
      <c r="A139" s="87" t="s">
        <v>192</v>
      </c>
      <c r="B139" s="90" t="s">
        <v>193</v>
      </c>
      <c r="C139" s="89" t="s">
        <v>69</v>
      </c>
      <c r="D139" s="91" t="s">
        <v>194</v>
      </c>
      <c r="E139" s="89" t="s">
        <v>35</v>
      </c>
      <c r="F139"/>
      <c r="G139" s="74">
        <f ca="1">IFERROR(OFFSET('перечень услуг'!$A$2,MATCH(E139,'перечень услуг'!$A$3:$A$44,0),1),"")</f>
        <v>4740</v>
      </c>
      <c r="H139" s="71">
        <v>50</v>
      </c>
      <c r="I139" s="75" t="s">
        <v>215</v>
      </c>
      <c r="J139" s="73">
        <v>2020</v>
      </c>
      <c r="K139" s="70">
        <f>IF(MATCH(Таблица1[[#This Row],[Номер договора]],Таблица1[Номер договора],)=ROW()-1,1,)+INDEX(Таблица1[[#All],[0]],ROW()-1)</f>
        <v>50</v>
      </c>
      <c r="L139" s="99" t="str">
        <f>IFERROR(INDEX(Таблица1[Номер договора],MATCH(ROW()-1,Таблица1[0],)),"s\")</f>
        <v>s\</v>
      </c>
    </row>
    <row r="140" spans="1:12" ht="15.75" x14ac:dyDescent="0.25">
      <c r="A140" s="87" t="s">
        <v>192</v>
      </c>
      <c r="B140" s="90" t="s">
        <v>193</v>
      </c>
      <c r="C140" s="89" t="s">
        <v>69</v>
      </c>
      <c r="D140" s="91" t="s">
        <v>194</v>
      </c>
      <c r="E140" s="89" t="s">
        <v>57</v>
      </c>
      <c r="F140"/>
      <c r="G140" s="74">
        <f ca="1">IFERROR(OFFSET('перечень услуг'!$A$2,MATCH(E140,'перечень услуг'!$A$3:$A$44,0),1),"")</f>
        <v>395</v>
      </c>
      <c r="H140" s="71">
        <v>50</v>
      </c>
      <c r="I140" s="75" t="s">
        <v>215</v>
      </c>
      <c r="J140" s="73">
        <v>2020</v>
      </c>
      <c r="K140" s="70">
        <f>IF(MATCH(Таблица1[[#This Row],[Номер договора]],Таблица1[Номер договора],)=ROW()-1,1,)+INDEX(Таблица1[[#All],[0]],ROW()-1)</f>
        <v>50</v>
      </c>
      <c r="L140" s="99" t="str">
        <f>IFERROR(INDEX(Таблица1[Номер договора],MATCH(ROW()-1,Таблица1[0],)),"s\")</f>
        <v>s\</v>
      </c>
    </row>
    <row r="141" spans="1:12" ht="15.75" x14ac:dyDescent="0.25">
      <c r="A141" s="87" t="s">
        <v>192</v>
      </c>
      <c r="B141" s="90" t="s">
        <v>193</v>
      </c>
      <c r="C141" s="89" t="s">
        <v>69</v>
      </c>
      <c r="D141" s="91" t="s">
        <v>194</v>
      </c>
      <c r="E141" s="89" t="s">
        <v>13</v>
      </c>
      <c r="F141"/>
      <c r="G141" s="74">
        <f ca="1">IFERROR(OFFSET('перечень услуг'!$A$2,MATCH(E141,'перечень услуг'!$A$3:$A$44,0),1),"")</f>
        <v>385</v>
      </c>
      <c r="H141" s="71">
        <v>50</v>
      </c>
      <c r="I141" s="75" t="s">
        <v>215</v>
      </c>
      <c r="J141" s="73">
        <v>2020</v>
      </c>
      <c r="K141" s="70">
        <f>IF(MATCH(Таблица1[[#This Row],[Номер договора]],Таблица1[Номер договора],)=ROW()-1,1,)+INDEX(Таблица1[[#All],[0]],ROW()-1)</f>
        <v>50</v>
      </c>
      <c r="L141" s="99" t="str">
        <f>IFERROR(INDEX(Таблица1[Номер договора],MATCH(ROW()-1,Таблица1[0],)),"s\")</f>
        <v>s\</v>
      </c>
    </row>
    <row r="142" spans="1:12" ht="15.75" x14ac:dyDescent="0.25">
      <c r="A142" s="102" t="s">
        <v>192</v>
      </c>
      <c r="B142" s="90" t="s">
        <v>193</v>
      </c>
      <c r="C142" s="89" t="s">
        <v>69</v>
      </c>
      <c r="D142" s="104" t="s">
        <v>218</v>
      </c>
      <c r="E142" s="103" t="s">
        <v>35</v>
      </c>
      <c r="F142"/>
      <c r="G142" s="105">
        <f ca="1">IFERROR(OFFSET('перечень услуг'!$A$2,MATCH(E142,'перечень услуг'!$A$3:$A$44,0),1),"")</f>
        <v>4740</v>
      </c>
      <c r="H142" s="106">
        <v>51</v>
      </c>
      <c r="I142" s="107" t="s">
        <v>221</v>
      </c>
      <c r="J142" s="73">
        <v>2020</v>
      </c>
      <c r="K142" s="108">
        <f>IF(MATCH(Таблица1[[#This Row],[Номер договора]],Таблица1[Номер договора],)=ROW()-1,1,)+INDEX(Таблица1[[#All],[0]],ROW()-1)</f>
        <v>51</v>
      </c>
      <c r="L142" s="108" t="str">
        <f>IFERROR(INDEX(Таблица1[Номер договора],MATCH(ROW()-1,Таблица1[0],)),"s\")</f>
        <v>s\</v>
      </c>
    </row>
    <row r="143" spans="1:12" ht="15.75" x14ac:dyDescent="0.25">
      <c r="A143" s="102" t="s">
        <v>189</v>
      </c>
      <c r="B143" s="88" t="s">
        <v>190</v>
      </c>
      <c r="C143" s="89" t="s">
        <v>107</v>
      </c>
      <c r="D143" s="104" t="s">
        <v>219</v>
      </c>
      <c r="E143" s="89" t="s">
        <v>15</v>
      </c>
      <c r="F143"/>
      <c r="G143" s="105">
        <f ca="1">IFERROR(OFFSET('перечень услуг'!$A$2,MATCH(E143,'перечень услуг'!$A$3:$A$44,0),1),"")</f>
        <v>2150</v>
      </c>
      <c r="H143" s="106">
        <v>52</v>
      </c>
      <c r="I143" s="107" t="s">
        <v>220</v>
      </c>
      <c r="J143" s="73">
        <v>2020</v>
      </c>
      <c r="K143" s="108">
        <f>IF(MATCH(Таблица1[[#This Row],[Номер договора]],Таблица1[Номер договора],)=ROW()-1,1,)+INDEX(Таблица1[[#All],[0]],ROW()-1)</f>
        <v>52</v>
      </c>
      <c r="L143" s="108" t="str">
        <f>IFERROR(INDEX(Таблица1[Номер договора],MATCH(ROW()-1,Таблица1[0],)),"s\")</f>
        <v>s\</v>
      </c>
    </row>
    <row r="144" spans="1:12" ht="15.75" x14ac:dyDescent="0.25">
      <c r="A144" s="102" t="s">
        <v>189</v>
      </c>
      <c r="B144" s="109" t="s">
        <v>190</v>
      </c>
      <c r="C144" s="110" t="s">
        <v>107</v>
      </c>
      <c r="D144" s="104" t="s">
        <v>219</v>
      </c>
      <c r="E144" s="89" t="s">
        <v>15</v>
      </c>
      <c r="F144"/>
      <c r="G144" s="105">
        <f ca="1">IFERROR(OFFSET('перечень услуг'!$A$2,MATCH(E144,'перечень услуг'!$A$3:$A$44,0),1),"")</f>
        <v>2150</v>
      </c>
      <c r="H144" s="106">
        <v>52</v>
      </c>
      <c r="I144" s="107" t="s">
        <v>220</v>
      </c>
      <c r="J144" s="73">
        <v>2020</v>
      </c>
      <c r="K144" s="108">
        <f>IF(MATCH(Таблица1[[#This Row],[Номер договора]],Таблица1[Номер договора],)=ROW()-1,1,)+INDEX(Таблица1[[#All],[0]],ROW()-1)</f>
        <v>52</v>
      </c>
      <c r="L144" s="108" t="str">
        <f>IFERROR(INDEX(Таблица1[Номер договора],MATCH(ROW()-1,Таблица1[0],)),"s\")</f>
        <v>s\</v>
      </c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</sheetData>
  <sortState ref="A2:A9">
    <sortCondition ref="A2:A9"/>
  </sortState>
  <conditionalFormatting sqref="A3 A5">
    <cfRule type="duplicateValues" dxfId="16" priority="3"/>
    <cfRule type="duplicateValues" dxfId="15" priority="4"/>
  </conditionalFormatting>
  <conditionalFormatting sqref="A8">
    <cfRule type="duplicateValues" dxfId="14" priority="1"/>
    <cfRule type="duplicateValues" dxfId="13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zoomScaleNormal="100" zoomScaleSheetLayoutView="150" workbookViewId="0">
      <selection activeCell="C10" sqref="C10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23" t="s">
        <v>51</v>
      </c>
      <c r="B1" s="123"/>
      <c r="C1" s="123"/>
      <c r="D1" s="123"/>
      <c r="E1" s="72">
        <v>50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ОПМУ'!I:I,MATCH(E1,'реестр ОПМУ'!H:H,))</f>
        <v>12 февраля</v>
      </c>
      <c r="F2" s="56">
        <f>'реестр ОПМУ'!J2</f>
        <v>2020</v>
      </c>
      <c r="G2" s="39"/>
      <c r="H2" s="39"/>
    </row>
    <row r="3" spans="1:8" ht="89.25" customHeight="1" x14ac:dyDescent="0.25">
      <c r="A3" s="116"/>
      <c r="B3" s="116"/>
      <c r="C3" s="116"/>
      <c r="D3" s="116"/>
      <c r="E3" s="116"/>
      <c r="F3" s="116"/>
      <c r="G3" s="40"/>
      <c r="H3" s="40"/>
    </row>
    <row r="4" spans="1:8" ht="13.5" customHeight="1" x14ac:dyDescent="0.25">
      <c r="A4" s="45" t="s">
        <v>52</v>
      </c>
      <c r="B4" s="92" t="str">
        <f>INDEX('реестр ОПМУ'!A:A,MATCH(E1,'реестр ОПМУ'!H:H,))</f>
        <v>Пузий Владислав Валерьевич</v>
      </c>
      <c r="C4" s="46"/>
      <c r="D4" s="47"/>
      <c r="E4" s="47"/>
      <c r="F4" s="47"/>
      <c r="G4" s="41"/>
      <c r="H4" s="41"/>
    </row>
    <row r="5" spans="1:8" ht="11.25" customHeight="1" x14ac:dyDescent="0.25">
      <c r="A5" s="116"/>
      <c r="B5" s="116"/>
      <c r="C5" s="116"/>
      <c r="D5" s="116"/>
      <c r="E5" s="116"/>
      <c r="F5" s="116"/>
    </row>
    <row r="6" spans="1:8" x14ac:dyDescent="0.25">
      <c r="A6" s="114"/>
      <c r="B6" s="114"/>
      <c r="C6" s="114"/>
      <c r="D6" s="114"/>
      <c r="E6" s="114"/>
      <c r="F6" s="114"/>
    </row>
    <row r="7" spans="1:8" ht="24" customHeight="1" x14ac:dyDescent="0.25">
      <c r="A7" s="116"/>
      <c r="B7" s="116"/>
      <c r="C7" s="116"/>
      <c r="D7" s="116"/>
      <c r="E7" s="116"/>
      <c r="F7" s="116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101" customFormat="1" ht="24.95" customHeight="1" x14ac:dyDescent="0.25">
      <c r="A10" s="93">
        <f>IF(B10="","",MAX(A$9:A9)+1)</f>
        <v>1</v>
      </c>
      <c r="B10" s="68" t="str">
        <f>IFERROR(IF(INDEX(Таблица1[Номер договора],MATCH(E$1,Таблица1[Номер договора],)+ROW(A1)-1)=E$1,INDEX(Таблица1[Наименование услуги],MATCH(E$1,Таблица1[Номер договора],)+ROW(A1)-1),""),"")</f>
        <v>Заключение ВЛЭК</v>
      </c>
      <c r="C10" s="94"/>
      <c r="D10" s="95">
        <f>IF(B10="","",INDEX(Таблица1[кол-во],MATCH(E$1,Таблица1[Номер договора],)+ROW(A1)-1))</f>
        <v>0</v>
      </c>
      <c r="E10" s="96">
        <f>IF(B10="","",VLOOKUP(B10,'перечень услуг'!A:B,2,))</f>
        <v>4740</v>
      </c>
      <c r="F10" s="97">
        <f>IF(B10="","",D10*E10)</f>
        <v>0</v>
      </c>
    </row>
    <row r="11" spans="1:8" s="101" customFormat="1" ht="24.95" customHeight="1" x14ac:dyDescent="0.25">
      <c r="A11" s="93">
        <f>IF(B11="","",MAX(A$9:A10)+1)</f>
        <v>2</v>
      </c>
      <c r="B11" s="68" t="str">
        <f>IFERROR(IF(INDEX(Таблица1[Номер договора],MATCH(E$1,Таблица1[Номер договора],)+ROW(A2)-1)=E$1,INDEX(Таблица1[Наименование услуги],MATCH(E$1,Таблица1[Номер договора],)+ROW(A2)-1),""),"")</f>
        <v>Исследование вестибулярного аппарата на кресле Барани</v>
      </c>
      <c r="C11" s="98"/>
      <c r="D11" s="95">
        <f>IF(B11="","",INDEX(Таблица1[кол-во],MATCH(E$1,Таблица1[Номер договора],)+ROW(A2)-1))</f>
        <v>0</v>
      </c>
      <c r="E11" s="96">
        <f>IF(B11="","",VLOOKUP(B11,'перечень услуг'!A:B,2,))</f>
        <v>395</v>
      </c>
      <c r="F11" s="97">
        <f t="shared" ref="F11:F17" si="0">IF(B11="","",D11*E11)</f>
        <v>0</v>
      </c>
    </row>
    <row r="12" spans="1:8" s="101" customFormat="1" ht="24.95" customHeight="1" x14ac:dyDescent="0.25">
      <c r="A12" s="93">
        <f>IF(B12="","",MAX(A$9:A11)+1)</f>
        <v>3</v>
      </c>
      <c r="B12" s="68" t="str">
        <f>IFERROR(IF(INDEX(Таблица1[Номер договора],MATCH(E$1,Таблица1[Номер договора],)+ROW(A3)-1)=E$1,INDEX(Таблица1[Наименование услуги],MATCH(E$1,Таблица1[Номер договора],)+ROW(A3)-1),""),"")</f>
        <v>Электрокардиография (с расшифровкой)</v>
      </c>
      <c r="C12" s="98"/>
      <c r="D12" s="95">
        <f>IF(B12="","",INDEX(Таблица1[кол-во],MATCH(E$1,Таблица1[Номер договора],)+ROW(A3)-1))</f>
        <v>0</v>
      </c>
      <c r="E12" s="96">
        <f>IF(B12="","",VLOOKUP(B12,'перечень услуг'!A:B,2,))</f>
        <v>385</v>
      </c>
      <c r="F12" s="97">
        <f t="shared" si="0"/>
        <v>0</v>
      </c>
    </row>
    <row r="13" spans="1:8" s="101" customFormat="1" ht="24.95" customHeight="1" x14ac:dyDescent="0.25">
      <c r="A13" s="93" t="str">
        <f>IF(B13="","",MAX(A$9:A12)+1)</f>
        <v/>
      </c>
      <c r="B13" s="68" t="str">
        <f>IFERROR(IF(INDEX(Таблица1[Номер договора],MATCH(E$1,Таблица1[Номер договора],)+ROW(A4)-1)=E$1,INDEX(Таблица1[Наименование услуги],MATCH(E$1,Таблица1[Номер договора],)+ROW(A4)-1),""),"")</f>
        <v/>
      </c>
      <c r="C13" s="98"/>
      <c r="D13" s="95" t="str">
        <f>IF(B13="","",INDEX(Таблица1[кол-во],MATCH(E$1,Таблица1[Номер договора],)+ROW(A4)-1))</f>
        <v/>
      </c>
      <c r="E13" s="96" t="str">
        <f>IF(B13="","",VLOOKUP(B13,'перечень услуг'!A:B,2,))</f>
        <v/>
      </c>
      <c r="F13" s="97" t="str">
        <f t="shared" si="0"/>
        <v/>
      </c>
    </row>
    <row r="14" spans="1:8" s="101" customFormat="1" ht="24.95" customHeight="1" x14ac:dyDescent="0.25">
      <c r="A14" s="93" t="str">
        <f>IF(B14="","",MAX(A$9:A13)+1)</f>
        <v/>
      </c>
      <c r="B14" s="68" t="str">
        <f>IFERROR(IF(INDEX(Таблица1[Номер договора],MATCH(E$1,Таблица1[Номер договора],)+ROW(A5)-1)=E$1,INDEX(Таблица1[Наименование услуги],MATCH(E$1,Таблица1[Номер договора],)+ROW(A5)-1),""),"")</f>
        <v/>
      </c>
      <c r="C14" s="98"/>
      <c r="D14" s="95" t="str">
        <f>IF(B14="","",INDEX(Таблица1[кол-во],MATCH(E$1,Таблица1[Номер договора],)+ROW(A5)-1))</f>
        <v/>
      </c>
      <c r="E14" s="96" t="str">
        <f>IF(B14="","",VLOOKUP(B14,'перечень услуг'!A:B,2,))</f>
        <v/>
      </c>
      <c r="F14" s="97" t="str">
        <f t="shared" si="0"/>
        <v/>
      </c>
    </row>
    <row r="15" spans="1:8" s="101" customFormat="1" ht="24.95" customHeight="1" x14ac:dyDescent="0.25">
      <c r="A15" s="93" t="str">
        <f>IF(B15="","",MAX(A$9:A14)+1)</f>
        <v/>
      </c>
      <c r="B15" s="68" t="str">
        <f>IFERROR(IF(INDEX(Таблица1[Номер договора],MATCH(E$1,Таблица1[Номер договора],)+ROW(A6)-1)=E$1,INDEX(Таблица1[Наименование услуги],MATCH(E$1,Таблица1[Номер договора],)+ROW(A6)-1),""),"")</f>
        <v/>
      </c>
      <c r="C15" s="98"/>
      <c r="D15" s="95" t="str">
        <f>IF(B15="","",INDEX(Таблица1[кол-во],MATCH(E$1,Таблица1[Номер договора],)+ROW(A6)-1))</f>
        <v/>
      </c>
      <c r="E15" s="96" t="str">
        <f>IF(B15="","",VLOOKUP(B15,'перечень услуг'!A:B,2,))</f>
        <v/>
      </c>
      <c r="F15" s="97" t="str">
        <f t="shared" si="0"/>
        <v/>
      </c>
    </row>
    <row r="16" spans="1:8" s="101" customFormat="1" ht="24.95" customHeight="1" x14ac:dyDescent="0.25">
      <c r="A16" s="93" t="str">
        <f>IF(B16="","",MAX(A$9:A15)+1)</f>
        <v/>
      </c>
      <c r="B16" s="68" t="str">
        <f>IFERROR(IF(INDEX(Таблица1[Номер договора],MATCH(E$1,Таблица1[Номер договора],)+ROW(A7)-1)=E$1,INDEX(Таблица1[Наименование услуги],MATCH(E$1,Таблица1[Номер договора],)+ROW(A7)-1),""),"")</f>
        <v/>
      </c>
      <c r="C16" s="98"/>
      <c r="D16" s="95" t="str">
        <f>IF(B16="","",INDEX(Таблица1[кол-во],MATCH(E$1,Таблица1[Номер договора],)+ROW(A7)-1))</f>
        <v/>
      </c>
      <c r="E16" s="96" t="str">
        <f>IF(B16="","",VLOOKUP(B16,'перечень услуг'!A:B,2,))</f>
        <v/>
      </c>
      <c r="F16" s="97" t="str">
        <f t="shared" si="0"/>
        <v/>
      </c>
    </row>
    <row r="17" spans="1:6" s="101" customFormat="1" ht="24.95" customHeight="1" x14ac:dyDescent="0.25">
      <c r="A17" s="93" t="str">
        <f>IF(B17="","",MAX(A$9:A16)+1)</f>
        <v/>
      </c>
      <c r="B17" s="68" t="str">
        <f>IFERROR(IF(INDEX(Таблица1[Номер договора],MATCH(E$1,Таблица1[Номер договора],)+ROW(A8)-1)=E$1,INDEX(Таблица1[Наименование услуги],MATCH(E$1,Таблица1[Номер договора],)+ROW(A8)-1),""),"")</f>
        <v/>
      </c>
      <c r="C17" s="98"/>
      <c r="D17" s="95" t="str">
        <f>IF(B17="","",INDEX(Таблица1[кол-во],MATCH(E$1,Таблица1[Номер договора],)+ROW(A8)-1))</f>
        <v/>
      </c>
      <c r="E17" s="96" t="str">
        <f>IF(B17="","",VLOOKUP(B17,'перечень услуг'!A:B,2,))</f>
        <v/>
      </c>
      <c r="F17" s="97" t="str">
        <f t="shared" si="0"/>
        <v/>
      </c>
    </row>
    <row r="18" spans="1:6" ht="3" customHeight="1" x14ac:dyDescent="0.25">
      <c r="A18" s="77"/>
      <c r="B18" s="78"/>
      <c r="C18" s="79"/>
      <c r="D18" s="80"/>
      <c r="E18" s="81"/>
      <c r="F18" s="82"/>
    </row>
    <row r="19" spans="1:6" ht="124.5" customHeight="1" x14ac:dyDescent="0.25">
      <c r="A19" s="116"/>
      <c r="B19" s="116"/>
      <c r="C19" s="116"/>
      <c r="D19" s="116"/>
      <c r="E19" s="116"/>
      <c r="F19" s="116"/>
    </row>
    <row r="20" spans="1:6" x14ac:dyDescent="0.25">
      <c r="A20" s="114"/>
      <c r="B20" s="114"/>
      <c r="C20" s="114"/>
      <c r="D20" s="114"/>
      <c r="E20" s="114"/>
      <c r="F20" s="114"/>
    </row>
    <row r="21" spans="1:6" ht="12" customHeight="1" x14ac:dyDescent="0.25">
      <c r="A21" s="116"/>
      <c r="B21" s="116"/>
      <c r="C21" s="116"/>
      <c r="D21" s="116"/>
      <c r="E21" s="116"/>
      <c r="F21" s="116"/>
    </row>
    <row r="22" spans="1:6" ht="23.25" customHeight="1" x14ac:dyDescent="0.25">
      <c r="A22" s="116"/>
      <c r="B22" s="116"/>
      <c r="C22" s="116"/>
      <c r="D22" s="116"/>
      <c r="E22" s="116"/>
      <c r="F22" s="116"/>
    </row>
    <row r="23" spans="1:6" ht="15" customHeight="1" x14ac:dyDescent="0.25">
      <c r="A23" s="116"/>
      <c r="B23" s="116"/>
      <c r="C23" s="116"/>
      <c r="D23" s="116"/>
      <c r="E23" s="116"/>
      <c r="F23" s="116"/>
    </row>
    <row r="24" spans="1:6" ht="15" customHeight="1" x14ac:dyDescent="0.25">
      <c r="A24" s="116"/>
      <c r="B24" s="116"/>
      <c r="C24" s="116"/>
      <c r="D24" s="116"/>
      <c r="E24" s="116"/>
      <c r="F24" s="116"/>
    </row>
    <row r="25" spans="1:6" ht="22.5" customHeight="1" x14ac:dyDescent="0.25">
      <c r="A25" s="116"/>
      <c r="B25" s="116"/>
      <c r="C25" s="116"/>
      <c r="D25" s="116"/>
      <c r="E25" s="116"/>
      <c r="F25" s="116"/>
    </row>
    <row r="26" spans="1:6" ht="15" customHeight="1" x14ac:dyDescent="0.25">
      <c r="A26" s="124"/>
      <c r="B26" s="124"/>
      <c r="C26" s="124"/>
      <c r="D26" s="124"/>
      <c r="E26" s="124"/>
      <c r="F26" s="124"/>
    </row>
    <row r="27" spans="1:6" ht="15" customHeight="1" x14ac:dyDescent="0.25">
      <c r="A27" s="121"/>
      <c r="B27" s="121"/>
      <c r="C27" s="121"/>
      <c r="D27" s="121"/>
      <c r="E27" s="121"/>
      <c r="F27" s="121"/>
    </row>
    <row r="28" spans="1:6" ht="13.5" customHeight="1" x14ac:dyDescent="0.25">
      <c r="A28" s="122"/>
      <c r="B28" s="122"/>
      <c r="C28" s="122"/>
      <c r="D28" s="122"/>
      <c r="E28" s="122"/>
      <c r="F28" s="122"/>
    </row>
    <row r="29" spans="1:6" ht="23.25" customHeight="1" x14ac:dyDescent="0.25">
      <c r="A29" s="116"/>
      <c r="B29" s="116"/>
      <c r="C29" s="116"/>
      <c r="D29" s="116"/>
      <c r="E29" s="116"/>
      <c r="F29" s="116"/>
    </row>
    <row r="30" spans="1:6" ht="15" customHeight="1" x14ac:dyDescent="0.25">
      <c r="A30" s="116"/>
      <c r="B30" s="116"/>
      <c r="C30" s="116"/>
      <c r="D30" s="116"/>
      <c r="E30" s="116"/>
      <c r="F30" s="116"/>
    </row>
    <row r="31" spans="1:6" ht="21.75" customHeight="1" x14ac:dyDescent="0.25">
      <c r="A31" s="116"/>
      <c r="B31" s="116"/>
      <c r="C31" s="116"/>
      <c r="D31" s="116"/>
      <c r="E31" s="116"/>
      <c r="F31" s="116"/>
    </row>
    <row r="32" spans="1:6" ht="23.25" customHeight="1" x14ac:dyDescent="0.25">
      <c r="A32" s="116"/>
      <c r="B32" s="116"/>
      <c r="C32" s="116"/>
      <c r="D32" s="116"/>
      <c r="E32" s="116"/>
      <c r="F32" s="116"/>
    </row>
    <row r="33" spans="1:7" ht="24" customHeight="1" x14ac:dyDescent="0.25">
      <c r="A33" s="116"/>
      <c r="B33" s="116"/>
      <c r="C33" s="116"/>
      <c r="D33" s="116"/>
      <c r="E33" s="116"/>
      <c r="F33" s="116"/>
    </row>
    <row r="34" spans="1:7" ht="11.25" customHeight="1" x14ac:dyDescent="0.25">
      <c r="A34" s="121"/>
      <c r="B34" s="121"/>
      <c r="C34" s="121"/>
      <c r="D34" s="121"/>
      <c r="E34" s="121"/>
      <c r="F34" s="121"/>
    </row>
    <row r="35" spans="1:7" ht="22.5" customHeight="1" x14ac:dyDescent="0.25">
      <c r="A35" s="116"/>
      <c r="B35" s="116"/>
      <c r="C35" s="116"/>
      <c r="D35" s="116"/>
      <c r="E35" s="116"/>
      <c r="F35" s="116"/>
    </row>
    <row r="36" spans="1:7" ht="12.75" customHeight="1" x14ac:dyDescent="0.25">
      <c r="A36" s="121"/>
      <c r="B36" s="121"/>
      <c r="C36" s="121"/>
      <c r="D36" s="121"/>
      <c r="E36" s="121"/>
      <c r="F36" s="121"/>
    </row>
    <row r="37" spans="1:7" ht="13.5" customHeight="1" x14ac:dyDescent="0.25">
      <c r="A37" s="116"/>
      <c r="B37" s="116"/>
      <c r="C37" s="116"/>
      <c r="D37" s="116"/>
      <c r="E37" s="116"/>
      <c r="F37" s="116"/>
    </row>
    <row r="38" spans="1:7" ht="34.5" customHeight="1" x14ac:dyDescent="0.25">
      <c r="A38" s="116"/>
      <c r="B38" s="116"/>
      <c r="C38" s="116"/>
      <c r="D38" s="116"/>
      <c r="E38" s="116"/>
      <c r="F38" s="116"/>
    </row>
    <row r="39" spans="1:7" ht="21.75" customHeight="1" x14ac:dyDescent="0.25">
      <c r="A39" s="45"/>
      <c r="B39" s="45"/>
      <c r="C39" s="83"/>
      <c r="D39" s="83"/>
      <c r="E39" s="83"/>
      <c r="F39" s="45"/>
    </row>
    <row r="40" spans="1:7" ht="15" customHeight="1" x14ac:dyDescent="0.25">
      <c r="A40" s="120"/>
      <c r="B40" s="120"/>
      <c r="C40" s="120"/>
      <c r="D40" s="120"/>
      <c r="E40" s="120"/>
      <c r="F40" s="120"/>
    </row>
    <row r="41" spans="1:7" ht="15" customHeight="1" x14ac:dyDescent="0.25">
      <c r="A41" s="114"/>
      <c r="B41" s="114"/>
      <c r="C41" s="114"/>
      <c r="D41" s="114"/>
      <c r="E41" s="114"/>
      <c r="F41" s="114"/>
    </row>
    <row r="42" spans="1:7" ht="24.75" customHeight="1" x14ac:dyDescent="0.25">
      <c r="A42" s="117"/>
      <c r="B42" s="117"/>
      <c r="C42" s="117"/>
      <c r="D42" s="117"/>
      <c r="E42" s="117"/>
      <c r="F42" s="117"/>
    </row>
    <row r="43" spans="1:7" ht="15.75" customHeight="1" x14ac:dyDescent="0.25">
      <c r="A43" s="48">
        <f>SUM(F10:F17)</f>
        <v>0</v>
      </c>
      <c r="B43" s="84" t="str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0,00  руб.(Ноль рублей 00 копеек)</v>
      </c>
      <c r="C43" s="45"/>
      <c r="D43" s="45"/>
      <c r="E43" s="45"/>
      <c r="F43" s="45"/>
    </row>
    <row r="44" spans="1:7" ht="16.5" customHeight="1" x14ac:dyDescent="0.25">
      <c r="A44" s="112"/>
      <c r="B44" s="112"/>
      <c r="C44" s="112"/>
      <c r="D44" s="112"/>
      <c r="E44" s="112"/>
      <c r="F44" s="112"/>
      <c r="G44" s="45"/>
    </row>
    <row r="45" spans="1:7" x14ac:dyDescent="0.25">
      <c r="A45" s="118"/>
      <c r="B45" s="118"/>
      <c r="C45" s="118"/>
      <c r="D45" s="118"/>
      <c r="E45" s="118"/>
      <c r="F45" s="118"/>
      <c r="G45" s="50"/>
    </row>
    <row r="46" spans="1:7" ht="25.5" customHeight="1" x14ac:dyDescent="0.25">
      <c r="A46" s="119"/>
      <c r="B46" s="119"/>
      <c r="C46" s="119"/>
      <c r="D46" s="119"/>
      <c r="E46" s="119"/>
      <c r="F46" s="119"/>
      <c r="G46" s="45"/>
    </row>
    <row r="47" spans="1:7" ht="34.5" customHeight="1" x14ac:dyDescent="0.25">
      <c r="A47" s="117"/>
      <c r="B47" s="117"/>
      <c r="C47" s="117"/>
      <c r="D47" s="117"/>
      <c r="E47" s="117"/>
      <c r="F47" s="117"/>
      <c r="G47" s="45"/>
    </row>
    <row r="48" spans="1:7" x14ac:dyDescent="0.25">
      <c r="A48" s="117"/>
      <c r="B48" s="117"/>
      <c r="C48" s="117"/>
      <c r="D48" s="117"/>
      <c r="E48" s="117"/>
      <c r="F48" s="117"/>
      <c r="G48" s="45"/>
    </row>
    <row r="49" spans="1:6" ht="45" customHeight="1" x14ac:dyDescent="0.25">
      <c r="A49" s="117"/>
      <c r="B49" s="117"/>
      <c r="C49" s="117"/>
      <c r="D49" s="117"/>
      <c r="E49" s="117"/>
      <c r="F49" s="117"/>
    </row>
    <row r="50" spans="1:6" ht="33" customHeight="1" x14ac:dyDescent="0.25">
      <c r="A50" s="114"/>
      <c r="B50" s="114"/>
      <c r="C50" s="114"/>
      <c r="D50" s="114"/>
      <c r="E50" s="114"/>
      <c r="F50" s="114"/>
    </row>
    <row r="51" spans="1:6" ht="11.25" customHeight="1" x14ac:dyDescent="0.25">
      <c r="A51" s="112"/>
      <c r="B51" s="112"/>
      <c r="C51" s="112"/>
      <c r="D51" s="112"/>
      <c r="E51" s="112"/>
      <c r="F51" s="112"/>
    </row>
    <row r="52" spans="1:6" x14ac:dyDescent="0.25">
      <c r="A52" s="112"/>
      <c r="B52" s="112"/>
      <c r="C52" s="112"/>
      <c r="D52" s="112"/>
      <c r="E52" s="112"/>
      <c r="F52" s="112"/>
    </row>
    <row r="53" spans="1:6" x14ac:dyDescent="0.25">
      <c r="A53" s="112"/>
      <c r="B53" s="112"/>
      <c r="C53" s="112"/>
      <c r="D53" s="112"/>
      <c r="E53" s="112"/>
      <c r="F53" s="112"/>
    </row>
    <row r="54" spans="1:6" x14ac:dyDescent="0.25">
      <c r="A54" s="112"/>
      <c r="B54" s="112"/>
      <c r="C54" s="112"/>
      <c r="D54" s="112"/>
      <c r="E54" s="112"/>
      <c r="F54" s="112"/>
    </row>
    <row r="55" spans="1:6" ht="41.25" customHeight="1" x14ac:dyDescent="0.25">
      <c r="A55" s="116"/>
      <c r="B55" s="116"/>
      <c r="C55" s="116"/>
      <c r="D55" s="116"/>
      <c r="E55" s="116"/>
      <c r="F55" s="116"/>
    </row>
    <row r="56" spans="1:6" ht="24.75" customHeight="1" x14ac:dyDescent="0.25">
      <c r="A56" s="116"/>
      <c r="B56" s="116"/>
      <c r="C56" s="116"/>
      <c r="D56" s="116"/>
      <c r="E56" s="116"/>
      <c r="F56" s="116"/>
    </row>
    <row r="57" spans="1:6" x14ac:dyDescent="0.25">
      <c r="A57" s="114"/>
      <c r="B57" s="114"/>
      <c r="C57" s="114"/>
      <c r="D57" s="114"/>
      <c r="E57" s="114"/>
      <c r="F57" s="114"/>
    </row>
    <row r="58" spans="1:6" x14ac:dyDescent="0.25">
      <c r="A58" s="116"/>
      <c r="B58" s="116"/>
      <c r="C58" s="116"/>
      <c r="D58" s="116"/>
      <c r="E58" s="116"/>
      <c r="F58" s="116"/>
    </row>
    <row r="59" spans="1:6" ht="22.5" customHeight="1" x14ac:dyDescent="0.25">
      <c r="A59" s="116"/>
      <c r="B59" s="116"/>
      <c r="C59" s="116"/>
      <c r="D59" s="116"/>
      <c r="E59" s="116"/>
      <c r="F59" s="116"/>
    </row>
    <row r="60" spans="1:6" x14ac:dyDescent="0.25">
      <c r="A60" s="114"/>
      <c r="B60" s="114"/>
      <c r="C60" s="114"/>
      <c r="D60" s="114"/>
      <c r="E60" s="114"/>
      <c r="F60" s="114"/>
    </row>
    <row r="61" spans="1:6" ht="35.25" customHeight="1" x14ac:dyDescent="0.25">
      <c r="A61" s="116"/>
      <c r="B61" s="116"/>
      <c r="C61" s="116"/>
      <c r="D61" s="116"/>
      <c r="E61" s="116"/>
      <c r="F61" s="116"/>
    </row>
    <row r="62" spans="1:6" ht="21" customHeight="1" x14ac:dyDescent="0.25">
      <c r="A62" s="116"/>
      <c r="B62" s="116"/>
      <c r="C62" s="116"/>
      <c r="D62" s="116"/>
      <c r="E62" s="116"/>
      <c r="F62" s="116"/>
    </row>
    <row r="63" spans="1:6" ht="21.75" customHeight="1" x14ac:dyDescent="0.25">
      <c r="A63" s="116"/>
      <c r="B63" s="116"/>
      <c r="C63" s="116"/>
      <c r="D63" s="116"/>
      <c r="E63" s="116"/>
      <c r="F63" s="116"/>
    </row>
    <row r="64" spans="1:6" ht="12.75" customHeight="1" x14ac:dyDescent="0.25">
      <c r="A64" s="112"/>
      <c r="B64" s="112"/>
      <c r="C64" s="112"/>
      <c r="D64" s="112"/>
      <c r="E64" s="112"/>
      <c r="F64" s="112"/>
    </row>
    <row r="65" spans="1:6" ht="12" customHeight="1" x14ac:dyDescent="0.25">
      <c r="A65" s="112"/>
      <c r="B65" s="112"/>
      <c r="C65" s="112"/>
      <c r="D65" s="112"/>
      <c r="E65" s="112"/>
      <c r="F65" s="112"/>
    </row>
    <row r="66" spans="1:6" x14ac:dyDescent="0.25">
      <c r="A66" s="114"/>
      <c r="B66" s="114"/>
      <c r="C66" s="114"/>
      <c r="D66" s="114"/>
      <c r="E66" s="114"/>
      <c r="F66" s="114"/>
    </row>
    <row r="67" spans="1:6" x14ac:dyDescent="0.25">
      <c r="A67" s="49"/>
      <c r="B67" s="45"/>
      <c r="D67" s="85"/>
      <c r="E67" s="85"/>
      <c r="F67" s="85"/>
    </row>
    <row r="68" spans="1:6" x14ac:dyDescent="0.25">
      <c r="A68" s="55"/>
      <c r="B68" s="45"/>
      <c r="D68" s="45"/>
      <c r="E68" s="45"/>
      <c r="F68" s="45"/>
    </row>
    <row r="69" spans="1:6" x14ac:dyDescent="0.25">
      <c r="A69" s="55"/>
      <c r="B69" s="45"/>
      <c r="D69" s="115"/>
      <c r="E69" s="115"/>
      <c r="F69" s="115"/>
    </row>
    <row r="70" spans="1:6" x14ac:dyDescent="0.25">
      <c r="A70" s="55"/>
      <c r="B70" s="45"/>
      <c r="D70" s="115"/>
      <c r="E70" s="115"/>
      <c r="F70" s="115"/>
    </row>
    <row r="71" spans="1:6" x14ac:dyDescent="0.25">
      <c r="A71" s="55"/>
      <c r="B71" s="45"/>
      <c r="D71" s="115"/>
      <c r="E71" s="115"/>
      <c r="F71" s="115"/>
    </row>
    <row r="72" spans="1:6" x14ac:dyDescent="0.25">
      <c r="A72" s="55"/>
      <c r="B72" s="45"/>
      <c r="D72" s="115"/>
      <c r="E72" s="115"/>
      <c r="F72" s="115"/>
    </row>
    <row r="73" spans="1:6" x14ac:dyDescent="0.25">
      <c r="A73" s="55"/>
      <c r="B73" s="45"/>
      <c r="D73" s="112"/>
      <c r="E73" s="112"/>
      <c r="F73" s="112"/>
    </row>
    <row r="74" spans="1:6" x14ac:dyDescent="0.25">
      <c r="A74" s="55"/>
      <c r="B74" s="45"/>
      <c r="D74" s="45"/>
      <c r="E74" s="45"/>
      <c r="F74" s="45"/>
    </row>
    <row r="75" spans="1:6" x14ac:dyDescent="0.25">
      <c r="A75" s="55"/>
      <c r="B75" s="45"/>
      <c r="D75" s="45"/>
      <c r="E75" s="45"/>
      <c r="F75" s="45"/>
    </row>
    <row r="76" spans="1:6" x14ac:dyDescent="0.25">
      <c r="A76" s="55"/>
      <c r="B76" s="45"/>
      <c r="D76" s="113"/>
      <c r="E76" s="113"/>
      <c r="F76" s="113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  <mergeCell ref="A1:D1"/>
    <mergeCell ref="A7:F7"/>
    <mergeCell ref="A6:F6"/>
    <mergeCell ref="A3:F3"/>
    <mergeCell ref="A5:F5"/>
    <mergeCell ref="A28:F28"/>
    <mergeCell ref="A29:F29"/>
    <mergeCell ref="A30:F30"/>
    <mergeCell ref="A31:F31"/>
    <mergeCell ref="A32:F32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3:F73"/>
    <mergeCell ref="D76:F76"/>
    <mergeCell ref="A64:F64"/>
    <mergeCell ref="A65:F65"/>
    <mergeCell ref="A66:F66"/>
    <mergeCell ref="D69:F70"/>
    <mergeCell ref="D71:F72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'[1]перечень услуг'!#REF!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workbookViewId="0">
      <selection activeCell="L16" sqref="L16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25"/>
      <c r="D3" s="125"/>
      <c r="E3" s="125"/>
      <c r="F3" s="125"/>
      <c r="G3" s="125"/>
    </row>
    <row r="5" spans="1:7" ht="19.5" customHeight="1" x14ac:dyDescent="0.25">
      <c r="B5" s="19" t="s">
        <v>6</v>
      </c>
      <c r="C5" s="132" t="str">
        <f>договор!B4</f>
        <v>Пузий Владислав Валерьевич</v>
      </c>
      <c r="D5" s="132"/>
      <c r="E5" s="132"/>
      <c r="F5" s="132"/>
      <c r="G5" s="132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25" t="str">
        <f>IF(COUNTBLANK(договор!E2)=1,("Договор № ________ от ______________2020г."),("Договор № "&amp;договор!E1&amp;" от "&amp;TEXT(договор!E2,"ММ")&amp;" "&amp;договор!F2))</f>
        <v>Договор № 50 от 12 февраля 2020</v>
      </c>
      <c r="D7" s="125"/>
      <c r="E7" s="125"/>
      <c r="F7" s="125"/>
      <c r="G7" s="125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0</v>
      </c>
      <c r="F10" s="8">
        <f>договор!F10</f>
        <v>0</v>
      </c>
      <c r="G10" s="9">
        <f>договор!F10</f>
        <v>0</v>
      </c>
    </row>
    <row r="11" spans="1:7" ht="25.5" x14ac:dyDescent="0.25">
      <c r="B11" s="4"/>
      <c r="C11" s="5" t="str">
        <f>договор!B11</f>
        <v>Исследование вестибулярного аппарата на кресле Барани</v>
      </c>
      <c r="D11" s="10"/>
      <c r="E11" s="7"/>
      <c r="F11" s="8">
        <f>договор!F11</f>
        <v>0</v>
      </c>
      <c r="G11" s="9">
        <f>договор!F11</f>
        <v>0</v>
      </c>
    </row>
    <row r="12" spans="1:7" x14ac:dyDescent="0.25">
      <c r="B12" s="4"/>
      <c r="C12" s="5" t="str">
        <f>договор!B12</f>
        <v>Электрокардиография (с расшифровкой)</v>
      </c>
      <c r="D12" s="10"/>
      <c r="E12" s="7"/>
      <c r="F12" s="8">
        <f>договор!F12</f>
        <v>0</v>
      </c>
      <c r="G12" s="9">
        <f>договор!F12</f>
        <v>0</v>
      </c>
    </row>
    <row r="13" spans="1:7" x14ac:dyDescent="0.25">
      <c r="B13" s="4"/>
      <c r="C13" s="5" t="str">
        <f>договор!B13</f>
        <v/>
      </c>
      <c r="D13" s="10"/>
      <c r="E13" s="7"/>
      <c r="F13" s="8" t="str">
        <f>договор!F13</f>
        <v/>
      </c>
      <c r="G13" s="9" t="str">
        <f>договор!F13</f>
        <v/>
      </c>
    </row>
    <row r="14" spans="1:7" x14ac:dyDescent="0.25">
      <c r="B14" s="4"/>
      <c r="C14" s="5" t="str">
        <f>договор!B14</f>
        <v/>
      </c>
      <c r="D14" s="10"/>
      <c r="E14" s="7"/>
      <c r="F14" s="8" t="str">
        <f>договор!F14</f>
        <v/>
      </c>
      <c r="G14" s="9" t="str">
        <f>договор!F14</f>
        <v/>
      </c>
    </row>
    <row r="15" spans="1:7" x14ac:dyDescent="0.25">
      <c r="B15" s="4"/>
      <c r="C15" s="5" t="str">
        <f>договор!B15</f>
        <v/>
      </c>
      <c r="D15" s="10"/>
      <c r="E15" s="7"/>
      <c r="F15" s="8" t="str">
        <f>договор!F15</f>
        <v/>
      </c>
      <c r="G15" s="9" t="str">
        <f>договор!F15</f>
        <v/>
      </c>
    </row>
    <row r="16" spans="1:7" x14ac:dyDescent="0.25">
      <c r="B16" s="4"/>
      <c r="C16" s="5" t="str">
        <f>договор!B16</f>
        <v/>
      </c>
      <c r="D16" s="10"/>
      <c r="E16" s="7"/>
      <c r="F16" s="8" t="str">
        <f>договор!F16</f>
        <v/>
      </c>
      <c r="G16" s="9" t="str">
        <f>договор!F16</f>
        <v/>
      </c>
    </row>
    <row r="17" spans="1:8" x14ac:dyDescent="0.25">
      <c r="B17" s="4"/>
      <c r="C17" s="5" t="str">
        <f>договор!B17</f>
        <v/>
      </c>
      <c r="D17" s="10"/>
      <c r="E17" s="7"/>
      <c r="F17" s="8" t="str">
        <f>договор!F17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33" t="s">
        <v>73</v>
      </c>
      <c r="C22" s="133"/>
      <c r="D22" s="62"/>
      <c r="E22" s="62"/>
      <c r="F22" s="62"/>
      <c r="G22" s="62"/>
    </row>
    <row r="23" spans="1:8" ht="15" customHeight="1" x14ac:dyDescent="0.25">
      <c r="B23" s="130" t="str">
        <f>RIGHT(B36,LEN(B36)-SEARCH("(",B36))</f>
        <v>Ноль рублей 00 копеек</v>
      </c>
      <c r="C23" s="131"/>
      <c r="D23" s="131"/>
      <c r="E23" s="131"/>
      <c r="F23" s="131"/>
      <c r="G23" s="131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31"/>
      <c r="C25" s="131"/>
      <c r="D25" s="131"/>
      <c r="E25" s="131"/>
      <c r="F25" s="131"/>
      <c r="G25" s="131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86"/>
      <c r="C28" s="86"/>
      <c r="D28" s="86"/>
      <c r="E28" s="128"/>
      <c r="F28" s="128"/>
      <c r="G28" s="128"/>
    </row>
    <row r="29" spans="1:8" ht="22.5" customHeight="1" x14ac:dyDescent="0.25">
      <c r="B29" s="126"/>
      <c r="C29" s="126"/>
      <c r="D29" s="32"/>
      <c r="E29" s="129"/>
      <c r="F29" s="129"/>
      <c r="G29" s="129"/>
    </row>
    <row r="30" spans="1:8" ht="22.5" customHeight="1" x14ac:dyDescent="0.25">
      <c r="B30" s="76"/>
      <c r="C30" s="76"/>
      <c r="D30" s="3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27"/>
      <c r="C32" s="127"/>
    </row>
    <row r="36" spans="2:2" hidden="1" x14ac:dyDescent="0.25">
      <c r="B36" s="1" t="str">
        <f>LEFT(договор!B43,SEARCH(")",договор!B43)-1)</f>
        <v>0,00  руб.(Ноль рублей 00 копеек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'[1]перечень услуг'!#REF!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2020-02-27T12:19:52Z</dcterms:modified>
</cp:coreProperties>
</file>