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showInkAnnotation="0" updateLinks="never" defaultThemeVersion="124226"/>
  <xr:revisionPtr revIDLastSave="0" documentId="13_ncr:1_{909F779E-863A-49E3-8C48-0A74DFA70EA0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Табель" sheetId="6" r:id="rId1"/>
    <sheet name="DATA" sheetId="70" r:id="rId2"/>
    <sheet name="Январь" sheetId="69" r:id="rId3"/>
    <sheet name="Февраль" sheetId="7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7" i="72" l="1"/>
  <c r="AI6" i="72" s="1"/>
  <c r="AH7" i="72"/>
  <c r="AH6" i="72" s="1"/>
  <c r="AG7" i="72"/>
  <c r="AG6" i="72" s="1"/>
  <c r="AH6" i="69"/>
  <c r="AI6" i="69"/>
  <c r="AG6" i="69"/>
  <c r="C5" i="72" l="1"/>
  <c r="A33" i="72"/>
  <c r="AS32" i="72"/>
  <c r="AR32" i="72"/>
  <c r="AQ32" i="72"/>
  <c r="AP32" i="72"/>
  <c r="AO32" i="72"/>
  <c r="AK32" i="72"/>
  <c r="AL32" i="72" s="1"/>
  <c r="AJ32" i="72"/>
  <c r="A32" i="72"/>
  <c r="AS31" i="72"/>
  <c r="AR31" i="72"/>
  <c r="AQ31" i="72"/>
  <c r="AP31" i="72"/>
  <c r="AO31" i="72"/>
  <c r="AK31" i="72"/>
  <c r="AL31" i="72" s="1"/>
  <c r="AJ31" i="72"/>
  <c r="A31" i="72"/>
  <c r="AS30" i="72"/>
  <c r="AR30" i="72"/>
  <c r="AQ30" i="72"/>
  <c r="AP30" i="72"/>
  <c r="AO30" i="72"/>
  <c r="AK30" i="72"/>
  <c r="AL30" i="72" s="1"/>
  <c r="AJ30" i="72"/>
  <c r="A30" i="72"/>
  <c r="AS29" i="72"/>
  <c r="AR29" i="72"/>
  <c r="AQ29" i="72"/>
  <c r="AP29" i="72"/>
  <c r="AO29" i="72"/>
  <c r="AL29" i="72"/>
  <c r="AK29" i="72"/>
  <c r="AJ29" i="72"/>
  <c r="A29" i="72"/>
  <c r="AS28" i="72"/>
  <c r="AR28" i="72"/>
  <c r="AQ28" i="72"/>
  <c r="AP28" i="72"/>
  <c r="AO28" i="72"/>
  <c r="AL28" i="72"/>
  <c r="AK28" i="72"/>
  <c r="AJ28" i="72"/>
  <c r="A28" i="72"/>
  <c r="AS27" i="72"/>
  <c r="AR27" i="72"/>
  <c r="AQ27" i="72"/>
  <c r="AP27" i="72"/>
  <c r="AO27" i="72"/>
  <c r="AK27" i="72"/>
  <c r="AL27" i="72" s="1"/>
  <c r="AJ27" i="72"/>
  <c r="A27" i="72"/>
  <c r="AS26" i="72"/>
  <c r="AR26" i="72"/>
  <c r="AQ26" i="72"/>
  <c r="AP26" i="72"/>
  <c r="AO26" i="72"/>
  <c r="AK26" i="72"/>
  <c r="AL26" i="72" s="1"/>
  <c r="AJ26" i="72"/>
  <c r="A26" i="72"/>
  <c r="AS25" i="72"/>
  <c r="AR25" i="72"/>
  <c r="AQ25" i="72"/>
  <c r="AP25" i="72"/>
  <c r="AO25" i="72"/>
  <c r="AL25" i="72"/>
  <c r="AK25" i="72"/>
  <c r="AJ25" i="72"/>
  <c r="A25" i="72"/>
  <c r="AS24" i="72"/>
  <c r="AR24" i="72"/>
  <c r="AQ24" i="72"/>
  <c r="AP24" i="72"/>
  <c r="AO24" i="72"/>
  <c r="AL24" i="72"/>
  <c r="AK24" i="72"/>
  <c r="AJ24" i="72"/>
  <c r="A24" i="72"/>
  <c r="AS23" i="72"/>
  <c r="AR23" i="72"/>
  <c r="AQ23" i="72"/>
  <c r="AP23" i="72"/>
  <c r="AO23" i="72"/>
  <c r="AK23" i="72"/>
  <c r="AL23" i="72" s="1"/>
  <c r="AJ23" i="72"/>
  <c r="A23" i="72"/>
  <c r="AS22" i="72"/>
  <c r="AR22" i="72"/>
  <c r="AQ22" i="72"/>
  <c r="AP22" i="72"/>
  <c r="AO22" i="72"/>
  <c r="AK22" i="72"/>
  <c r="AL22" i="72" s="1"/>
  <c r="AJ22" i="72"/>
  <c r="A22" i="72"/>
  <c r="AS21" i="72"/>
  <c r="AR21" i="72"/>
  <c r="AQ21" i="72"/>
  <c r="AP21" i="72"/>
  <c r="AO21" i="72"/>
  <c r="AL21" i="72"/>
  <c r="AK21" i="72"/>
  <c r="AJ21" i="72"/>
  <c r="A21" i="72"/>
  <c r="AS20" i="72"/>
  <c r="AR20" i="72"/>
  <c r="AQ20" i="72"/>
  <c r="AP20" i="72"/>
  <c r="AO20" i="72"/>
  <c r="AL20" i="72"/>
  <c r="AK20" i="72"/>
  <c r="AJ20" i="72"/>
  <c r="A20" i="72"/>
  <c r="AS19" i="72"/>
  <c r="AR19" i="72"/>
  <c r="AQ19" i="72"/>
  <c r="AP19" i="72"/>
  <c r="AO19" i="72"/>
  <c r="AK19" i="72"/>
  <c r="AL19" i="72" s="1"/>
  <c r="AJ19" i="72"/>
  <c r="A19" i="72"/>
  <c r="AS18" i="72"/>
  <c r="AR18" i="72"/>
  <c r="AQ18" i="72"/>
  <c r="AP18" i="72"/>
  <c r="AO18" i="72"/>
  <c r="AK18" i="72"/>
  <c r="AL18" i="72" s="1"/>
  <c r="AJ18" i="72"/>
  <c r="A18" i="72"/>
  <c r="AS17" i="72"/>
  <c r="AR17" i="72"/>
  <c r="AQ17" i="72"/>
  <c r="AP17" i="72"/>
  <c r="AO17" i="72"/>
  <c r="AL17" i="72"/>
  <c r="AK17" i="72"/>
  <c r="AJ17" i="72"/>
  <c r="A17" i="72"/>
  <c r="AS16" i="72"/>
  <c r="AR16" i="72"/>
  <c r="AQ16" i="72"/>
  <c r="AP16" i="72"/>
  <c r="AO16" i="72"/>
  <c r="AL16" i="72"/>
  <c r="AK16" i="72"/>
  <c r="AJ16" i="72"/>
  <c r="A16" i="72"/>
  <c r="AS15" i="72"/>
  <c r="AR15" i="72"/>
  <c r="AQ15" i="72"/>
  <c r="AP15" i="72"/>
  <c r="AO15" i="72"/>
  <c r="AK15" i="72"/>
  <c r="AL15" i="72" s="1"/>
  <c r="AJ15" i="72"/>
  <c r="A15" i="72"/>
  <c r="AS14" i="72"/>
  <c r="AR14" i="72"/>
  <c r="AQ14" i="72"/>
  <c r="AP14" i="72"/>
  <c r="AO14" i="72"/>
  <c r="AK14" i="72"/>
  <c r="AL14" i="72" s="1"/>
  <c r="AJ14" i="72"/>
  <c r="A14" i="72"/>
  <c r="AS13" i="72"/>
  <c r="AR13" i="72"/>
  <c r="AQ13" i="72"/>
  <c r="AP13" i="72"/>
  <c r="AO13" i="72"/>
  <c r="AL13" i="72"/>
  <c r="AK13" i="72"/>
  <c r="AJ13" i="72"/>
  <c r="A13" i="72"/>
  <c r="AS12" i="72"/>
  <c r="AR12" i="72"/>
  <c r="AQ12" i="72"/>
  <c r="AP12" i="72"/>
  <c r="AO12" i="72"/>
  <c r="AL12" i="72"/>
  <c r="AK12" i="72"/>
  <c r="AJ12" i="72"/>
  <c r="A12" i="72"/>
  <c r="AS11" i="72"/>
  <c r="AR11" i="72"/>
  <c r="AQ11" i="72"/>
  <c r="AP11" i="72"/>
  <c r="AP33" i="72" s="1"/>
  <c r="AO11" i="72"/>
  <c r="AK11" i="72"/>
  <c r="AL11" i="72" s="1"/>
  <c r="AJ11" i="72"/>
  <c r="A11" i="72"/>
  <c r="AS10" i="72"/>
  <c r="AR10" i="72"/>
  <c r="AQ10" i="72"/>
  <c r="AP10" i="72"/>
  <c r="AO10" i="72"/>
  <c r="AK10" i="72"/>
  <c r="AL10" i="72" s="1"/>
  <c r="AJ10" i="72"/>
  <c r="A10" i="72"/>
  <c r="AS9" i="72"/>
  <c r="AR9" i="72"/>
  <c r="AQ9" i="72"/>
  <c r="AP9" i="72"/>
  <c r="AO9" i="72"/>
  <c r="AL9" i="72"/>
  <c r="AK9" i="72"/>
  <c r="AJ9" i="72"/>
  <c r="A9" i="72"/>
  <c r="AS8" i="72"/>
  <c r="AS33" i="72" s="1"/>
  <c r="AR8" i="72"/>
  <c r="AR33" i="72" s="1"/>
  <c r="AQ8" i="72"/>
  <c r="AP8" i="72"/>
  <c r="AO8" i="72"/>
  <c r="AO33" i="72" s="1"/>
  <c r="AM8" i="72"/>
  <c r="AM33" i="72" s="1"/>
  <c r="AK8" i="72"/>
  <c r="AK33" i="72" s="1"/>
  <c r="AJ8" i="72"/>
  <c r="AJ33" i="72" s="1"/>
  <c r="A8" i="72"/>
  <c r="E7" i="72"/>
  <c r="E6" i="72" s="1"/>
  <c r="D5" i="72"/>
  <c r="C5" i="69"/>
  <c r="AQ33" i="72" l="1"/>
  <c r="F7" i="72"/>
  <c r="G7" i="72" s="1"/>
  <c r="H7" i="72" s="1"/>
  <c r="AL8" i="72"/>
  <c r="AL33" i="72" s="1"/>
  <c r="AM8" i="69"/>
  <c r="F6" i="72" l="1"/>
  <c r="G6" i="72"/>
  <c r="I7" i="72"/>
  <c r="H6" i="72"/>
  <c r="AJ32" i="69"/>
  <c r="AK32" i="69"/>
  <c r="AL32" i="69" s="1"/>
  <c r="AJ9" i="69"/>
  <c r="AK9" i="69"/>
  <c r="AL9" i="69" s="1"/>
  <c r="AJ10" i="69"/>
  <c r="AK10" i="69"/>
  <c r="AL10" i="69" s="1"/>
  <c r="AJ11" i="69"/>
  <c r="AK11" i="69"/>
  <c r="AL11" i="69"/>
  <c r="AJ12" i="69"/>
  <c r="AK12" i="69"/>
  <c r="AL12" i="69" s="1"/>
  <c r="AJ13" i="69"/>
  <c r="AK13" i="69"/>
  <c r="AL13" i="69" s="1"/>
  <c r="AJ14" i="69"/>
  <c r="AK14" i="69"/>
  <c r="AL14" i="69" s="1"/>
  <c r="AJ15" i="69"/>
  <c r="AK15" i="69"/>
  <c r="AL15" i="69"/>
  <c r="AJ16" i="69"/>
  <c r="AK16" i="69"/>
  <c r="AL16" i="69" s="1"/>
  <c r="AJ17" i="69"/>
  <c r="AK17" i="69"/>
  <c r="AL17" i="69" s="1"/>
  <c r="AJ18" i="69"/>
  <c r="AK18" i="69"/>
  <c r="AL18" i="69" s="1"/>
  <c r="AJ19" i="69"/>
  <c r="AK19" i="69"/>
  <c r="AL19" i="69"/>
  <c r="AJ20" i="69"/>
  <c r="AK20" i="69"/>
  <c r="AL20" i="69" s="1"/>
  <c r="AJ21" i="69"/>
  <c r="AK21" i="69"/>
  <c r="AL21" i="69" s="1"/>
  <c r="AJ22" i="69"/>
  <c r="AK22" i="69"/>
  <c r="AL22" i="69" s="1"/>
  <c r="AJ23" i="69"/>
  <c r="AK23" i="69"/>
  <c r="AL23" i="69"/>
  <c r="AJ24" i="69"/>
  <c r="AK24" i="69"/>
  <c r="AL24" i="69" s="1"/>
  <c r="AJ25" i="69"/>
  <c r="AK25" i="69"/>
  <c r="AL25" i="69" s="1"/>
  <c r="AJ26" i="69"/>
  <c r="AK26" i="69"/>
  <c r="AL26" i="69" s="1"/>
  <c r="AJ27" i="69"/>
  <c r="AK27" i="69"/>
  <c r="AL27" i="69"/>
  <c r="AJ28" i="69"/>
  <c r="AK28" i="69"/>
  <c r="AL28" i="69" s="1"/>
  <c r="AJ29" i="69"/>
  <c r="AK29" i="69"/>
  <c r="AL29" i="69" s="1"/>
  <c r="AJ30" i="69"/>
  <c r="AK30" i="69"/>
  <c r="AL30" i="69" s="1"/>
  <c r="AJ31" i="69"/>
  <c r="AK31" i="69"/>
  <c r="AL31" i="69"/>
  <c r="AK8" i="69"/>
  <c r="AL8" i="69" s="1"/>
  <c r="J7" i="72" l="1"/>
  <c r="I6" i="72"/>
  <c r="AQ8" i="69"/>
  <c r="K7" i="72" l="1"/>
  <c r="J6" i="72"/>
  <c r="AM33" i="69"/>
  <c r="L7" i="72" l="1"/>
  <c r="K6" i="72"/>
  <c r="M7" i="72" l="1"/>
  <c r="L6" i="72"/>
  <c r="N7" i="72" l="1"/>
  <c r="M6" i="72"/>
  <c r="O7" i="72" l="1"/>
  <c r="N6" i="72"/>
  <c r="P7" i="72" l="1"/>
  <c r="O6" i="72"/>
  <c r="Q7" i="72" l="1"/>
  <c r="P6" i="72"/>
  <c r="R7" i="72" l="1"/>
  <c r="Q6" i="72"/>
  <c r="S7" i="72" l="1"/>
  <c r="R6" i="72"/>
  <c r="T7" i="72" l="1"/>
  <c r="S6" i="72"/>
  <c r="U7" i="72" l="1"/>
  <c r="T6" i="72"/>
  <c r="V7" i="72" l="1"/>
  <c r="U6" i="72"/>
  <c r="W7" i="72" l="1"/>
  <c r="V6" i="72"/>
  <c r="X7" i="72" l="1"/>
  <c r="W6" i="72"/>
  <c r="Y7" i="72" l="1"/>
  <c r="X6" i="72"/>
  <c r="Z7" i="72" l="1"/>
  <c r="Y6" i="72"/>
  <c r="AA7" i="72" l="1"/>
  <c r="Z6" i="72"/>
  <c r="AB7" i="72" l="1"/>
  <c r="AA6" i="72"/>
  <c r="AC7" i="72" l="1"/>
  <c r="AB6" i="72"/>
  <c r="AC6" i="72" l="1"/>
  <c r="AD7" i="72"/>
  <c r="AE7" i="72" l="1"/>
  <c r="AD6" i="72"/>
  <c r="AF7" i="72" l="1"/>
  <c r="AE6" i="72"/>
  <c r="AF6" i="72" l="1"/>
  <c r="AN8" i="72" l="1"/>
  <c r="AN33" i="72" s="1"/>
  <c r="A9" i="69" l="1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8" i="69"/>
  <c r="AL33" i="69" l="1"/>
  <c r="AO12" i="69" l="1"/>
  <c r="AP12" i="69"/>
  <c r="AQ12" i="69"/>
  <c r="AR12" i="69"/>
  <c r="AS12" i="69"/>
  <c r="AO13" i="69"/>
  <c r="AP13" i="69"/>
  <c r="AQ13" i="69"/>
  <c r="AR13" i="69"/>
  <c r="AS13" i="69"/>
  <c r="AO14" i="69"/>
  <c r="AP14" i="69"/>
  <c r="AQ14" i="69"/>
  <c r="AR14" i="69"/>
  <c r="AS14" i="69"/>
  <c r="AO15" i="69"/>
  <c r="AP15" i="69"/>
  <c r="AQ15" i="69"/>
  <c r="AR15" i="69"/>
  <c r="AS15" i="69"/>
  <c r="AO16" i="69"/>
  <c r="AP16" i="69"/>
  <c r="AQ16" i="69"/>
  <c r="AR16" i="69"/>
  <c r="AS16" i="69"/>
  <c r="AO17" i="69"/>
  <c r="AP17" i="69"/>
  <c r="AQ17" i="69"/>
  <c r="AR17" i="69"/>
  <c r="AS17" i="69"/>
  <c r="AO18" i="69"/>
  <c r="AP18" i="69"/>
  <c r="AQ18" i="69"/>
  <c r="AR18" i="69"/>
  <c r="AS18" i="69"/>
  <c r="AO19" i="69"/>
  <c r="AP19" i="69"/>
  <c r="AQ19" i="69"/>
  <c r="AR19" i="69"/>
  <c r="AS19" i="69"/>
  <c r="AO20" i="69"/>
  <c r="AP20" i="69"/>
  <c r="AQ20" i="69"/>
  <c r="AR20" i="69"/>
  <c r="AS20" i="69"/>
  <c r="AO21" i="69"/>
  <c r="AP21" i="69"/>
  <c r="AQ21" i="69"/>
  <c r="AR21" i="69"/>
  <c r="AS21" i="69"/>
  <c r="AO22" i="69"/>
  <c r="AP22" i="69"/>
  <c r="AQ22" i="69"/>
  <c r="AR22" i="69"/>
  <c r="AS22" i="69"/>
  <c r="AO23" i="69"/>
  <c r="AP23" i="69"/>
  <c r="AQ23" i="69"/>
  <c r="AR23" i="69"/>
  <c r="AS23" i="69"/>
  <c r="AO24" i="69"/>
  <c r="AP24" i="69"/>
  <c r="AQ24" i="69"/>
  <c r="AR24" i="69"/>
  <c r="AS24" i="69"/>
  <c r="AO25" i="69"/>
  <c r="AP25" i="69"/>
  <c r="AQ25" i="69"/>
  <c r="AR25" i="69"/>
  <c r="AS25" i="69"/>
  <c r="AO26" i="69"/>
  <c r="AP26" i="69"/>
  <c r="AQ26" i="69"/>
  <c r="AR26" i="69"/>
  <c r="AS26" i="69"/>
  <c r="AO27" i="69"/>
  <c r="AP27" i="69"/>
  <c r="AQ27" i="69"/>
  <c r="AR27" i="69"/>
  <c r="AS27" i="69"/>
  <c r="AO28" i="69"/>
  <c r="AP28" i="69"/>
  <c r="AQ28" i="69"/>
  <c r="AR28" i="69"/>
  <c r="AS28" i="69"/>
  <c r="AO29" i="69"/>
  <c r="AP29" i="69"/>
  <c r="AQ29" i="69"/>
  <c r="AR29" i="69"/>
  <c r="AS29" i="69"/>
  <c r="AO30" i="69"/>
  <c r="AP30" i="69"/>
  <c r="AQ30" i="69"/>
  <c r="AR30" i="69"/>
  <c r="AS30" i="69"/>
  <c r="AO31" i="69"/>
  <c r="AP31" i="69"/>
  <c r="AQ31" i="69"/>
  <c r="AR31" i="69"/>
  <c r="AS31" i="69"/>
  <c r="AO32" i="69"/>
  <c r="AP32" i="69"/>
  <c r="AQ32" i="69"/>
  <c r="AR32" i="69"/>
  <c r="AS32" i="69"/>
  <c r="D5" i="69"/>
  <c r="A33" i="69"/>
  <c r="AS11" i="69"/>
  <c r="AR11" i="69"/>
  <c r="AQ11" i="69"/>
  <c r="AP11" i="69"/>
  <c r="AO11" i="69"/>
  <c r="AS10" i="69"/>
  <c r="AR10" i="69"/>
  <c r="AQ10" i="69"/>
  <c r="AP10" i="69"/>
  <c r="AO10" i="69"/>
  <c r="AS9" i="69"/>
  <c r="AR9" i="69"/>
  <c r="AQ9" i="69"/>
  <c r="AP9" i="69"/>
  <c r="AO9" i="69"/>
  <c r="AS8" i="69"/>
  <c r="AR8" i="69"/>
  <c r="AP8" i="69"/>
  <c r="AO8" i="69"/>
  <c r="AJ8" i="69"/>
  <c r="E7" i="69"/>
  <c r="E6" i="69" l="1"/>
  <c r="F7" i="69"/>
  <c r="G7" i="69" s="1"/>
  <c r="G6" i="69" s="1"/>
  <c r="AK33" i="69"/>
  <c r="AR33" i="69"/>
  <c r="AJ33" i="69"/>
  <c r="AQ33" i="69"/>
  <c r="AP33" i="69"/>
  <c r="AO33" i="69"/>
  <c r="AS33" i="69"/>
  <c r="H7" i="69" l="1"/>
  <c r="F6" i="69"/>
  <c r="I7" i="69" l="1"/>
  <c r="H6" i="69"/>
  <c r="J7" i="69"/>
  <c r="I6" i="69"/>
  <c r="K7" i="69" l="1"/>
  <c r="J6" i="69"/>
  <c r="L7" i="69" l="1"/>
  <c r="K6" i="69"/>
  <c r="M7" i="69" l="1"/>
  <c r="L6" i="69"/>
  <c r="N7" i="69" l="1"/>
  <c r="M6" i="69"/>
  <c r="O7" i="69" l="1"/>
  <c r="N6" i="69"/>
  <c r="P7" i="69" l="1"/>
  <c r="O6" i="69"/>
  <c r="Q7" i="69" l="1"/>
  <c r="P6" i="69"/>
  <c r="R7" i="69" l="1"/>
  <c r="Q6" i="69"/>
  <c r="S7" i="69" l="1"/>
  <c r="R6" i="69"/>
  <c r="T7" i="69" l="1"/>
  <c r="S6" i="69"/>
  <c r="U7" i="69" l="1"/>
  <c r="T6" i="69"/>
  <c r="V7" i="69" l="1"/>
  <c r="U6" i="69"/>
  <c r="W7" i="69" l="1"/>
  <c r="V6" i="69"/>
  <c r="X7" i="69" l="1"/>
  <c r="W6" i="69"/>
  <c r="Y7" i="69" l="1"/>
  <c r="X6" i="69"/>
  <c r="Y6" i="69" l="1"/>
  <c r="Z7" i="69"/>
  <c r="AA7" i="69" l="1"/>
  <c r="Z6" i="69"/>
  <c r="AB7" i="69" l="1"/>
  <c r="AA6" i="69"/>
  <c r="AC7" i="69" l="1"/>
  <c r="AB6" i="69"/>
  <c r="AD7" i="69" l="1"/>
  <c r="AC6" i="69"/>
  <c r="AE7" i="69" l="1"/>
  <c r="AD6" i="69"/>
  <c r="AF7" i="69" l="1"/>
  <c r="AE6" i="69"/>
  <c r="AG7" i="69" l="1"/>
  <c r="AF6" i="69"/>
  <c r="AH7" i="69"/>
  <c r="AI7" i="69"/>
  <c r="AN8" i="69" l="1"/>
  <c r="AN33" i="69" s="1"/>
</calcChain>
</file>

<file path=xl/sharedStrings.xml><?xml version="1.0" encoding="utf-8"?>
<sst xmlns="http://schemas.openxmlformats.org/spreadsheetml/2006/main" count="103" uniqueCount="62">
  <si>
    <t>Вых</t>
  </si>
  <si>
    <t>Отпуск</t>
  </si>
  <si>
    <t>В</t>
  </si>
  <si>
    <t>Больничн.</t>
  </si>
  <si>
    <t>№   П/П</t>
  </si>
  <si>
    <t>Уч. отп.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</si>
  <si>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</si>
  <si>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</si>
  <si>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</si>
  <si>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</si>
  <si>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</si>
  <si>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</si>
  <si>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Отпуск без сохранения заработной платы</t>
  </si>
  <si>
    <t>Учебный отпуск</t>
  </si>
  <si>
    <t>У</t>
  </si>
  <si>
    <t>Табель</t>
  </si>
  <si>
    <t>Учёта использования рабочего времени</t>
  </si>
  <si>
    <t>Форма № 421 по ОКУД</t>
  </si>
  <si>
    <t>за</t>
  </si>
  <si>
    <t>года</t>
  </si>
  <si>
    <t>дата</t>
  </si>
  <si>
    <t>Коды</t>
  </si>
  <si>
    <t>Учреждение (централизованная бухгалтерия)</t>
  </si>
  <si>
    <t>Раздел</t>
  </si>
  <si>
    <t>Отделение</t>
  </si>
  <si>
    <t>Контрольная сумма</t>
  </si>
  <si>
    <t>подпись</t>
  </si>
  <si>
    <t xml:space="preserve">Учреждение </t>
  </si>
  <si>
    <t>Ответственный за ведение табеля:</t>
  </si>
  <si>
    <t>Количество рабочих дней в месяце</t>
  </si>
  <si>
    <t>Директор:</t>
  </si>
  <si>
    <t>Б</t>
  </si>
  <si>
    <t>Аринин Николай Федорович</t>
  </si>
  <si>
    <t>Калямин Геннадий Николаевич</t>
  </si>
  <si>
    <t>Кузовенков Николай Александрович</t>
  </si>
  <si>
    <t>Парфенов Сергей Валентинович</t>
  </si>
  <si>
    <t>Панфилов Юрий Геннадьевич</t>
  </si>
  <si>
    <t>Плоткин Александр Александрович</t>
  </si>
  <si>
    <t>Табельный №</t>
  </si>
  <si>
    <t>ФИО</t>
  </si>
  <si>
    <t>Н</t>
  </si>
  <si>
    <t>Ночные</t>
  </si>
  <si>
    <t>Водители</t>
  </si>
  <si>
    <t>Специалист по кадрам: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</si>
  <si>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</si>
  <si>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</si>
  <si>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</si>
  <si>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</si>
  <si>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</si>
  <si>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</si>
  <si>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</si>
  <si>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</si>
  <si>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</si>
  <si>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</si>
  <si>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</si>
  <si>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</si>
  <si>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</si>
  <si>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</si>
  <si>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</si>
  <si>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с разрешения администрации</t>
  </si>
  <si>
    <t>А</t>
  </si>
  <si>
    <t>Гараж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</si>
</sst>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mmmm\ yyyy;@"/>
    <numFmt numFmtId="165" formatCode="ddd"/>
    <numFmt numFmtId="166" formatCode="d"/>
    <numFmt numFmtId="167" formatCode="0.0"/>
    <numFmt numFmtId="168" formatCode="yyyy"/>
    <numFmt numFmtId="169" formatCode="d;;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7" fillId="0" borderId="3" xfId="0" applyFont="1" applyBorder="1"/>
    <xf numFmtId="164" fontId="8" fillId="0" borderId="0" xfId="0" applyNumberFormat="1" applyFont="1" applyBorder="1" applyAlignment="1"/>
    <xf numFmtId="0" fontId="8" fillId="0" borderId="0" xfId="0" applyFont="1" applyBorder="1" applyAlignment="1"/>
    <xf numFmtId="0" fontId="7" fillId="0" borderId="0" xfId="0" applyFont="1" applyBorder="1"/>
    <xf numFmtId="0" fontId="8" fillId="0" borderId="0" xfId="0" applyFont="1" applyBorder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3" xfId="0" applyFont="1" applyBorder="1"/>
    <xf numFmtId="0" fontId="8" fillId="0" borderId="0" xfId="0" applyFont="1" applyProtection="1"/>
    <xf numFmtId="0" fontId="7" fillId="0" borderId="0" xfId="0" applyFont="1" applyProtection="1"/>
    <xf numFmtId="0" fontId="7" fillId="0" borderId="3" xfId="0" applyFont="1" applyBorder="1" applyProtection="1"/>
    <xf numFmtId="0" fontId="10" fillId="0" borderId="7" xfId="0" applyFont="1" applyBorder="1" applyAlignment="1"/>
    <xf numFmtId="0" fontId="7" fillId="0" borderId="7" xfId="0" applyFont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/>
    <xf numFmtId="166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textRotation="90"/>
      <protection hidden="1"/>
    </xf>
    <xf numFmtId="0" fontId="1" fillId="0" borderId="0" xfId="0" applyFont="1" applyFill="1" applyAlignment="1">
      <alignment vertical="center" wrapText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1" fillId="0" borderId="17" xfId="0" applyFont="1" applyFill="1" applyBorder="1" applyAlignment="1" applyProtection="1">
      <protection hidden="1"/>
    </xf>
    <xf numFmtId="0" fontId="2" fillId="0" borderId="17" xfId="0" applyFont="1" applyFill="1" applyBorder="1" applyAlignment="1" applyProtection="1">
      <alignment vertical="center"/>
      <protection hidden="1"/>
    </xf>
    <xf numFmtId="0" fontId="2" fillId="0" borderId="16" xfId="0" applyFont="1" applyFill="1" applyBorder="1" applyAlignment="1" applyProtection="1">
      <alignment vertical="center"/>
      <protection hidden="1"/>
    </xf>
    <xf numFmtId="0" fontId="1" fillId="0" borderId="18" xfId="0" applyFont="1" applyFill="1" applyBorder="1" applyProtection="1">
      <protection hidden="1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Protection="1">
      <protection hidden="1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hidden="1"/>
    </xf>
    <xf numFmtId="167" fontId="2" fillId="0" borderId="19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2" xfId="0" applyFont="1" applyFill="1" applyBorder="1" applyProtection="1">
      <protection hidden="1"/>
    </xf>
    <xf numFmtId="0" fontId="2" fillId="0" borderId="22" xfId="0" applyFont="1" applyFill="1" applyBorder="1" applyAlignment="1" applyProtection="1">
      <alignment horizontal="center" vertical="center"/>
      <protection hidden="1"/>
    </xf>
    <xf numFmtId="0" fontId="2" fillId="0" borderId="24" xfId="0" applyFont="1" applyFill="1" applyBorder="1" applyAlignment="1" applyProtection="1">
      <alignment horizontal="center" vertical="center"/>
      <protection hidden="1"/>
    </xf>
    <xf numFmtId="0" fontId="13" fillId="0" borderId="25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13" fillId="0" borderId="26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/>
    <xf numFmtId="0" fontId="1" fillId="0" borderId="7" xfId="0" applyFont="1" applyFill="1" applyBorder="1"/>
    <xf numFmtId="0" fontId="1" fillId="0" borderId="3" xfId="0" applyFont="1" applyFill="1" applyBorder="1" applyAlignment="1" applyProtection="1">
      <alignment vertical="center"/>
      <protection hidden="1"/>
    </xf>
    <xf numFmtId="0" fontId="0" fillId="0" borderId="3" xfId="0" applyFill="1" applyBorder="1"/>
    <xf numFmtId="0" fontId="2" fillId="0" borderId="27" xfId="0" applyFont="1" applyFill="1" applyBorder="1" applyAlignment="1" applyProtection="1">
      <alignment horizontal="center" vertical="center" textRotation="90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/>
    <xf numFmtId="0" fontId="1" fillId="0" borderId="31" xfId="0" applyFont="1" applyFill="1" applyBorder="1" applyProtection="1">
      <protection hidden="1"/>
    </xf>
    <xf numFmtId="0" fontId="1" fillId="0" borderId="24" xfId="0" applyFont="1" applyFill="1" applyBorder="1" applyProtection="1">
      <protection hidden="1"/>
    </xf>
    <xf numFmtId="0" fontId="1" fillId="0" borderId="32" xfId="0" applyFont="1" applyFill="1" applyBorder="1" applyProtection="1">
      <protection hidden="1"/>
    </xf>
    <xf numFmtId="0" fontId="1" fillId="0" borderId="33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25" xfId="0" applyFont="1" applyBorder="1" applyProtection="1">
      <protection locked="0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1" fillId="0" borderId="25" xfId="0" applyFont="1" applyFill="1" applyBorder="1" applyProtection="1">
      <protection locked="0"/>
    </xf>
    <xf numFmtId="0" fontId="3" fillId="0" borderId="25" xfId="0" applyFont="1" applyFill="1" applyBorder="1" applyProtection="1">
      <protection locked="0"/>
    </xf>
    <xf numFmtId="0" fontId="1" fillId="0" borderId="30" xfId="0" applyFont="1" applyFill="1" applyBorder="1" applyProtection="1">
      <protection locked="0"/>
    </xf>
    <xf numFmtId="167" fontId="2" fillId="0" borderId="24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9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168" fontId="15" fillId="0" borderId="8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27" xfId="0" applyFont="1" applyFill="1" applyBorder="1" applyAlignment="1" applyProtection="1">
      <alignment horizontal="center" vertical="center" textRotation="90" wrapText="1"/>
      <protection hidden="1"/>
    </xf>
    <xf numFmtId="0" fontId="0" fillId="0" borderId="7" xfId="0" applyFill="1" applyBorder="1" applyProtection="1">
      <protection hidden="1"/>
    </xf>
    <xf numFmtId="167" fontId="2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2" fillId="0" borderId="33" xfId="0" applyFont="1" applyFill="1" applyBorder="1" applyAlignment="1" applyProtection="1">
      <alignment horizontal="center" vertical="center"/>
      <protection hidden="1"/>
    </xf>
    <xf numFmtId="167" fontId="2" fillId="0" borderId="18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31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29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20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21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34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33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23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22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30" xfId="0" applyNumberFormat="1" applyFont="1" applyFill="1" applyBorder="1" applyAlignment="1" applyProtection="1">
      <alignment horizontal="center" vertical="center"/>
      <protection locked="0" hidden="1"/>
    </xf>
    <xf numFmtId="0" fontId="2" fillId="0" borderId="21" xfId="0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27" xfId="0" applyFont="1" applyFill="1" applyBorder="1" applyAlignment="1" applyProtection="1">
      <alignment horizontal="center" vertical="center" textRotation="90" wrapText="1"/>
      <protection hidden="1"/>
    </xf>
    <xf numFmtId="0" fontId="17" fillId="4" borderId="24" xfId="0" applyFont="1" applyFill="1" applyBorder="1" applyAlignment="1" applyProtection="1">
      <alignment horizontal="center" vertical="center"/>
      <protection hidden="1"/>
    </xf>
    <xf numFmtId="169" fontId="2" fillId="0" borderId="8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10" fillId="0" borderId="0" xfId="0" applyNumberFormat="1" applyFont="1" applyAlignment="1" applyProtection="1">
      <alignment horizontal="center" vertical="top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/>
    </xf>
    <xf numFmtId="0" fontId="10" fillId="0" borderId="7" xfId="0" applyFont="1" applyBorder="1" applyAlignment="1" applyProtection="1">
      <alignment horizontal="left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27" xfId="0" applyFont="1" applyFill="1" applyBorder="1" applyAlignment="1" applyProtection="1">
      <alignment horizontal="center" vertical="center" textRotation="90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27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28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 textRotation="90" wrapText="1"/>
      <protection hidden="1"/>
    </xf>
    <xf numFmtId="164" fontId="12" fillId="0" borderId="0" xfId="0" applyNumberFormat="1" applyFont="1" applyFill="1" applyBorder="1" applyAlignment="1" applyProtection="1">
      <alignment horizontal="left" vertical="center"/>
      <protection hidden="1"/>
    </xf>
  </cellXfs>
  <cellStyles count="1">
    <cellStyle name="Обычный" xfId="0" builtinId="0"/>
  </cellStyles>
  <dxfs count="24">
    <dxf>
      <font>
        <b/>
        <i val="0"/>
      </font>
      <numFmt numFmtId="170" formatCode=";;;&quot;ОГ&quot;"/>
    </dxf>
    <dxf>
      <font>
        <b/>
        <i val="0"/>
      </font>
      <numFmt numFmtId="171" formatCode=";;;&quot;У&quot;"/>
    </dxf>
    <dxf>
      <font>
        <b/>
        <i val="0"/>
      </font>
      <numFmt numFmtId="172" formatCode=";;;&quot;О&quot;"/>
    </dxf>
    <dxf>
      <font>
        <b/>
        <i val="0"/>
      </font>
      <numFmt numFmtId="173" formatCode=";;;&quot;Н&quot;"/>
    </dxf>
    <dxf>
      <font>
        <b/>
        <i val="0"/>
      </font>
      <numFmt numFmtId="174" formatCode=";;;&quot;К&quot;"/>
    </dxf>
    <dxf>
      <font>
        <b/>
        <i val="0"/>
      </font>
      <numFmt numFmtId="175" formatCode=";;;&quot;В/В&quot;"/>
    </dxf>
    <dxf>
      <font>
        <b/>
        <i val="0"/>
      </font>
      <numFmt numFmtId="176" formatCode=";;;&quot;А&quot;"/>
    </dxf>
    <dxf>
      <font>
        <b/>
        <i val="0"/>
      </font>
      <numFmt numFmtId="177" formatCode=";;;&quot;Б&quot;"/>
    </dxf>
    <dxf>
      <font>
        <b/>
        <i val="0"/>
        <color auto="1"/>
      </font>
      <numFmt numFmtId="178" formatCode=";;;&quot;В&quot;"/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numFmt numFmtId="179" formatCode="0;;;@"/>
    </dxf>
    <dxf>
      <font>
        <b/>
        <i val="0"/>
      </font>
      <numFmt numFmtId="170" formatCode=";;;&quot;ОГ&quot;"/>
    </dxf>
    <dxf>
      <font>
        <b/>
        <i val="0"/>
      </font>
      <numFmt numFmtId="171" formatCode=";;;&quot;У&quot;"/>
    </dxf>
    <dxf>
      <font>
        <b/>
        <i val="0"/>
      </font>
      <numFmt numFmtId="172" formatCode=";;;&quot;О&quot;"/>
    </dxf>
    <dxf>
      <font>
        <b/>
        <i val="0"/>
      </font>
      <numFmt numFmtId="173" formatCode=";;;&quot;Н&quot;"/>
    </dxf>
    <dxf>
      <font>
        <b/>
        <i val="0"/>
      </font>
      <numFmt numFmtId="174" formatCode=";;;&quot;К&quot;"/>
    </dxf>
    <dxf>
      <font>
        <b/>
        <i val="0"/>
      </font>
      <numFmt numFmtId="175" formatCode=";;;&quot;В/В&quot;"/>
    </dxf>
    <dxf>
      <font>
        <b/>
        <i val="0"/>
      </font>
      <numFmt numFmtId="176" formatCode=";;;&quot;А&quot;"/>
    </dxf>
    <dxf>
      <font>
        <b/>
        <i val="0"/>
      </font>
      <numFmt numFmtId="177" formatCode=";;;&quot;Б&quot;"/>
    </dxf>
    <dxf>
      <font>
        <b/>
        <i val="0"/>
        <color auto="1"/>
      </font>
      <numFmt numFmtId="178" formatCode=";;;&quot;В&quot;"/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numFmt numFmtId="179" formatCode="0;;;@"/>
    </dxf>
  </dxfs>
  <tableStyles count="0" defaultTableStyle="TableStyleMedium9" defaultPivotStyle="PivotStyleLight16"/>
  <colors>
    <mruColors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AM29"/>
  <sheetViews>
    <sheetView topLeftCell="B1" zoomScale="60" zoomScaleNormal="60" zoomScalePageLayoutView="60" workbookViewId="0">
      <selection activeCell="Z22" sqref="Z22:AG22"/>
    </sheetView>
  </sheetViews>
  <sheetFormatPr defaultRowHeight="15" x14ac:dyDescent="0.25"/>
  <cols>
    <col min="1" max="1" width="6.28515625" customWidth="1"/>
    <col min="2" max="2" width="27" customWidth="1"/>
    <col min="3" max="3" width="14.42578125" bestFit="1" customWidth="1"/>
    <col min="4" max="4" width="4.28515625" bestFit="1" customWidth="1"/>
    <col min="5" max="5" width="4.42578125" bestFit="1" customWidth="1"/>
    <col min="6" max="6" width="5" customWidth="1"/>
    <col min="7" max="9" width="5" bestFit="1" customWidth="1"/>
    <col min="10" max="10" width="4.5703125" customWidth="1"/>
    <col min="11" max="11" width="4.42578125" customWidth="1"/>
    <col min="12" max="12" width="4.85546875" customWidth="1"/>
    <col min="13" max="13" width="4.42578125" bestFit="1" customWidth="1"/>
    <col min="14" max="14" width="4.85546875" customWidth="1"/>
    <col min="15" max="15" width="4.28515625" bestFit="1" customWidth="1"/>
    <col min="16" max="17" width="5" bestFit="1" customWidth="1"/>
    <col min="18" max="18" width="4.28515625" bestFit="1" customWidth="1"/>
    <col min="19" max="23" width="5" bestFit="1" customWidth="1"/>
    <col min="24" max="24" width="5" customWidth="1"/>
    <col min="25" max="32" width="5" bestFit="1" customWidth="1"/>
    <col min="33" max="33" width="5" customWidth="1"/>
    <col min="34" max="34" width="5" bestFit="1" customWidth="1"/>
    <col min="36" max="36" width="9.140625" hidden="1" customWidth="1"/>
    <col min="43" max="50" width="0" hidden="1" customWidth="1"/>
  </cols>
  <sheetData>
    <row r="4" spans="3:39" ht="34.5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0" t="s">
        <v>15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3:39" ht="34.5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0" t="s">
        <v>16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3:39" ht="81.75" customHeight="1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3:39" ht="34.5" customHeight="1" x14ac:dyDescent="0.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1"/>
      <c r="AG7" s="1"/>
      <c r="AH7" s="1"/>
      <c r="AI7" s="101" t="s">
        <v>21</v>
      </c>
      <c r="AJ7" s="102"/>
      <c r="AK7" s="102"/>
      <c r="AL7" s="102"/>
      <c r="AM7" s="103"/>
    </row>
    <row r="8" spans="3:39" ht="47.25" customHeight="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 t="s">
        <v>17</v>
      </c>
      <c r="AA8" s="1"/>
      <c r="AB8" s="1"/>
      <c r="AC8" s="1"/>
      <c r="AD8" s="1"/>
      <c r="AE8" s="1"/>
      <c r="AF8" s="1"/>
      <c r="AG8" s="1"/>
      <c r="AH8" s="1"/>
      <c r="AI8" s="104">
        <v>504017</v>
      </c>
      <c r="AJ8" s="105"/>
      <c r="AK8" s="105"/>
      <c r="AL8" s="105"/>
      <c r="AM8" s="106"/>
    </row>
    <row r="9" spans="3:39" ht="30" customHeight="1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1" t="s">
        <v>18</v>
      </c>
      <c r="O9" s="100">
        <v>43891</v>
      </c>
      <c r="P9" s="100"/>
      <c r="Q9" s="100"/>
      <c r="R9" s="100"/>
      <c r="S9" s="100"/>
      <c r="T9" s="100"/>
      <c r="U9" s="100"/>
      <c r="V9" s="12" t="s">
        <v>19</v>
      </c>
      <c r="W9" s="1"/>
      <c r="X9" s="1"/>
      <c r="Y9" s="1"/>
      <c r="Z9" s="1"/>
      <c r="AA9" s="1"/>
      <c r="AB9" s="1"/>
      <c r="AC9" s="1"/>
      <c r="AD9" s="3" t="s">
        <v>20</v>
      </c>
      <c r="AE9" s="1"/>
      <c r="AF9" s="1"/>
      <c r="AG9" s="1"/>
      <c r="AH9" s="1"/>
      <c r="AI9" s="107"/>
      <c r="AJ9" s="108"/>
      <c r="AK9" s="108"/>
      <c r="AL9" s="108"/>
      <c r="AM9" s="109"/>
    </row>
    <row r="10" spans="3:39" ht="24.75" customHeight="1" x14ac:dyDescent="0.4">
      <c r="C10" s="99" t="s">
        <v>22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6"/>
      <c r="T10" s="6"/>
      <c r="U10" s="7"/>
      <c r="V10" s="7"/>
      <c r="W10" s="7"/>
      <c r="X10" s="7"/>
      <c r="Y10" s="7"/>
      <c r="Z10" s="8"/>
      <c r="AA10" s="8"/>
      <c r="AB10" s="8"/>
      <c r="AC10" s="8"/>
      <c r="AD10" s="9"/>
      <c r="AE10" s="8"/>
      <c r="AF10" s="8"/>
      <c r="AG10" s="8"/>
      <c r="AH10" s="1"/>
      <c r="AI10" s="110"/>
      <c r="AJ10" s="111"/>
      <c r="AK10" s="111"/>
      <c r="AL10" s="111"/>
      <c r="AM10" s="112"/>
    </row>
    <row r="11" spans="3:39" ht="9" customHeight="1" x14ac:dyDescent="0.25"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"/>
      <c r="AI11" s="107"/>
      <c r="AJ11" s="108"/>
      <c r="AK11" s="108"/>
      <c r="AL11" s="108"/>
      <c r="AM11" s="109"/>
    </row>
    <row r="12" spans="3:39" ht="21" customHeight="1" x14ac:dyDescent="0.4"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"/>
      <c r="AI12" s="113"/>
      <c r="AJ12" s="114"/>
      <c r="AK12" s="114"/>
      <c r="AL12" s="114"/>
      <c r="AM12" s="115"/>
    </row>
    <row r="13" spans="3:39" ht="25.5" customHeight="1" x14ac:dyDescent="0.4">
      <c r="C13" s="4" t="s">
        <v>23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1"/>
      <c r="AI13" s="110"/>
      <c r="AJ13" s="111"/>
      <c r="AK13" s="111"/>
      <c r="AL13" s="111"/>
      <c r="AM13" s="112"/>
    </row>
    <row r="14" spans="3:39" ht="47.25" customHeight="1" x14ac:dyDescent="0.4">
      <c r="C14" s="4" t="s">
        <v>27</v>
      </c>
      <c r="D14" s="1"/>
      <c r="E14" s="1"/>
      <c r="F14" s="128" t="s">
        <v>61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"/>
      <c r="AI14" s="117"/>
      <c r="AJ14" s="118"/>
      <c r="AK14" s="118"/>
      <c r="AL14" s="118"/>
      <c r="AM14" s="119"/>
    </row>
    <row r="15" spans="3:39" ht="47.25" customHeight="1" x14ac:dyDescent="0.4">
      <c r="C15" s="4" t="s">
        <v>24</v>
      </c>
      <c r="D15" s="1"/>
      <c r="E15" s="1"/>
      <c r="F15" s="120" t="s">
        <v>42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"/>
      <c r="AI15" s="117"/>
      <c r="AJ15" s="118"/>
      <c r="AK15" s="118"/>
      <c r="AL15" s="118"/>
      <c r="AM15" s="119"/>
    </row>
    <row r="16" spans="3:39" ht="47.25" customHeight="1" x14ac:dyDescent="0.4">
      <c r="C16" s="99" t="s">
        <v>29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7"/>
      <c r="Q16" s="130"/>
      <c r="R16" s="130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"/>
      <c r="AI16" s="121"/>
      <c r="AJ16" s="122"/>
      <c r="AK16" s="122"/>
      <c r="AL16" s="122"/>
      <c r="AM16" s="123"/>
    </row>
    <row r="17" spans="3:39" ht="47.25" customHeight="1" x14ac:dyDescent="0.4">
      <c r="C17" s="2" t="s">
        <v>25</v>
      </c>
      <c r="D17" s="1"/>
      <c r="E17" s="1"/>
      <c r="F17" s="1"/>
      <c r="G17" s="1"/>
      <c r="H17" s="1"/>
      <c r="I17" s="5"/>
      <c r="J17" s="5"/>
      <c r="K17" s="5"/>
      <c r="L17" s="5"/>
      <c r="M17" s="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"/>
      <c r="AI17" s="116"/>
      <c r="AJ17" s="116"/>
      <c r="AK17" s="116"/>
      <c r="AL17" s="116"/>
      <c r="AM17" s="116"/>
    </row>
    <row r="18" spans="3:39" ht="47.25" customHeight="1" x14ac:dyDescent="0.4">
      <c r="C18" s="124" t="s">
        <v>30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8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29"/>
      <c r="AA18" s="129"/>
      <c r="AB18" s="129"/>
      <c r="AC18" s="129"/>
      <c r="AD18" s="129"/>
      <c r="AE18" s="129"/>
      <c r="AF18" s="129"/>
      <c r="AG18" s="129"/>
      <c r="AH18" s="1"/>
      <c r="AI18" s="1"/>
      <c r="AJ18" s="1"/>
      <c r="AK18" s="1"/>
      <c r="AL18" s="1"/>
    </row>
    <row r="19" spans="3:39" ht="18" customHeight="1" x14ac:dyDescent="0.4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27" t="s">
        <v>26</v>
      </c>
      <c r="Q19" s="127"/>
      <c r="R19" s="127"/>
      <c r="S19" s="127"/>
      <c r="T19" s="127"/>
      <c r="U19" s="127"/>
      <c r="V19" s="127"/>
      <c r="W19" s="127"/>
      <c r="X19" s="127"/>
      <c r="Y19" s="127"/>
      <c r="Z19" s="15"/>
      <c r="AA19" s="14"/>
      <c r="AB19" s="15"/>
      <c r="AC19" s="15"/>
      <c r="AD19" s="15"/>
      <c r="AE19" s="15"/>
      <c r="AF19" s="15"/>
      <c r="AG19" s="1"/>
      <c r="AH19" s="1"/>
      <c r="AI19" s="1"/>
      <c r="AJ19" s="1"/>
      <c r="AK19" s="1"/>
      <c r="AL19" s="1"/>
    </row>
    <row r="20" spans="3:39" ht="27.75" x14ac:dyDescent="0.4">
      <c r="C20" s="124" t="s">
        <v>43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25"/>
      <c r="AA20" s="125"/>
      <c r="AB20" s="125"/>
      <c r="AC20" s="125"/>
      <c r="AD20" s="125"/>
      <c r="AE20" s="125"/>
      <c r="AF20" s="125"/>
      <c r="AG20" s="125"/>
      <c r="AH20" s="1"/>
      <c r="AI20" s="1"/>
      <c r="AJ20" s="1"/>
      <c r="AK20" s="1"/>
      <c r="AL20" s="1"/>
    </row>
    <row r="21" spans="3:39" x14ac:dyDescent="0.2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26" t="s">
        <v>26</v>
      </c>
      <c r="Q21" s="127"/>
      <c r="R21" s="127"/>
      <c r="S21" s="127"/>
      <c r="T21" s="127"/>
      <c r="U21" s="127"/>
      <c r="V21" s="127"/>
      <c r="W21" s="127"/>
      <c r="X21" s="127"/>
      <c r="Y21" s="127"/>
      <c r="Z21" s="15"/>
      <c r="AA21" s="15"/>
      <c r="AB21" s="15"/>
      <c r="AC21" s="15"/>
      <c r="AD21" s="15"/>
      <c r="AE21" s="15"/>
      <c r="AF21" s="15"/>
      <c r="AG21" s="1"/>
      <c r="AH21" s="1"/>
      <c r="AI21" s="1"/>
      <c r="AJ21" s="1"/>
      <c r="AK21" s="1"/>
      <c r="AL21" s="1"/>
    </row>
    <row r="22" spans="3:39" ht="27.75" x14ac:dyDescent="0.4">
      <c r="C22" s="124" t="s">
        <v>28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25"/>
      <c r="AA22" s="125"/>
      <c r="AB22" s="125"/>
      <c r="AC22" s="125"/>
      <c r="AD22" s="125"/>
      <c r="AE22" s="125"/>
      <c r="AF22" s="125"/>
      <c r="AG22" s="125"/>
      <c r="AH22" s="1"/>
      <c r="AI22" s="1"/>
      <c r="AJ22" s="1"/>
      <c r="AK22" s="1"/>
      <c r="AL22" s="1"/>
    </row>
    <row r="23" spans="3:39" x14ac:dyDescent="0.2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26" t="s">
        <v>26</v>
      </c>
      <c r="Q23" s="127"/>
      <c r="R23" s="127"/>
      <c r="S23" s="127"/>
      <c r="T23" s="127"/>
      <c r="U23" s="127"/>
      <c r="V23" s="127"/>
      <c r="W23" s="127"/>
      <c r="X23" s="127"/>
      <c r="Y23" s="127"/>
      <c r="Z23" s="15"/>
      <c r="AA23" s="15"/>
      <c r="AB23" s="15"/>
      <c r="AC23" s="15"/>
      <c r="AD23" s="15"/>
      <c r="AE23" s="15"/>
      <c r="AF23" s="15"/>
      <c r="AG23" s="1"/>
      <c r="AH23" s="1"/>
      <c r="AI23" s="1"/>
      <c r="AJ23" s="1"/>
      <c r="AK23" s="1"/>
      <c r="AL23" s="1"/>
    </row>
    <row r="24" spans="3:3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3:39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3:39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3:39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3:3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3:3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</sheetData>
  <sheetProtection selectLockedCells="1"/>
  <mergeCells count="24">
    <mergeCell ref="C22:N22"/>
    <mergeCell ref="Z22:AG22"/>
    <mergeCell ref="P23:Y23"/>
    <mergeCell ref="P21:Y21"/>
    <mergeCell ref="F14:AG14"/>
    <mergeCell ref="Z20:AG20"/>
    <mergeCell ref="Z18:AG18"/>
    <mergeCell ref="C18:N18"/>
    <mergeCell ref="C20:N20"/>
    <mergeCell ref="Q16:R16"/>
    <mergeCell ref="P19:Y19"/>
    <mergeCell ref="AI17:AM17"/>
    <mergeCell ref="AI14:AM14"/>
    <mergeCell ref="F15:AG15"/>
    <mergeCell ref="AI15:AM15"/>
    <mergeCell ref="AI16:AM16"/>
    <mergeCell ref="C16:O16"/>
    <mergeCell ref="D13:AG13"/>
    <mergeCell ref="C10:R11"/>
    <mergeCell ref="O9:U9"/>
    <mergeCell ref="AI7:AM7"/>
    <mergeCell ref="AI8:AM8"/>
    <mergeCell ref="AI9:AM10"/>
    <mergeCell ref="AI11:AM13"/>
  </mergeCells>
  <phoneticPr fontId="0" type="noConversion"/>
  <pageMargins left="0.25" right="0.25" top="0.75" bottom="0.75" header="0.3" footer="0.3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6C2A-2AC4-4324-912B-18128F8CA630}">
  <dimension ref="A1:D12"/>
  <sheetViews>
    <sheetView workbookViewId="0"/>
  </sheetViews>
  <sheetFormatPr defaultRowHeight="15" x14ac:dyDescent="0.25"/>
  <cols>
    <col min="1" max="1" width="9.5703125" bestFit="1" customWidth="1"/>
    <col min="2" max="2" width="10.140625" customWidth="1"/>
    <col min="4" max="4" width="34.7109375" bestFit="1" customWidth="1"/>
  </cols>
  <sheetData>
    <row r="1" spans="1:4" ht="27" thickBot="1" x14ac:dyDescent="0.3">
      <c r="A1" s="75">
        <v>43831</v>
      </c>
      <c r="D1" s="77" t="s">
        <v>48</v>
      </c>
    </row>
    <row r="2" spans="1:4" x14ac:dyDescent="0.25">
      <c r="B2" s="74">
        <v>43831</v>
      </c>
      <c r="D2" t="s">
        <v>49</v>
      </c>
    </row>
    <row r="3" spans="1:4" x14ac:dyDescent="0.25">
      <c r="B3" s="74">
        <v>44197</v>
      </c>
      <c r="D3" t="s">
        <v>50</v>
      </c>
    </row>
    <row r="4" spans="1:4" x14ac:dyDescent="0.25">
      <c r="B4" s="74">
        <v>44562</v>
      </c>
      <c r="D4" t="s">
        <v>53</v>
      </c>
    </row>
    <row r="5" spans="1:4" x14ac:dyDescent="0.25">
      <c r="B5" s="74">
        <v>44927</v>
      </c>
      <c r="D5" t="s">
        <v>54</v>
      </c>
    </row>
    <row r="6" spans="1:4" x14ac:dyDescent="0.25">
      <c r="B6" s="74">
        <v>45292</v>
      </c>
      <c r="D6" t="s">
        <v>51</v>
      </c>
    </row>
    <row r="7" spans="1:4" x14ac:dyDescent="0.25">
      <c r="B7" s="74">
        <v>45658</v>
      </c>
    </row>
    <row r="8" spans="1:4" x14ac:dyDescent="0.25">
      <c r="B8" s="74">
        <v>46023</v>
      </c>
    </row>
    <row r="9" spans="1:4" x14ac:dyDescent="0.25">
      <c r="B9" s="74">
        <v>46388</v>
      </c>
    </row>
    <row r="10" spans="1:4" x14ac:dyDescent="0.25">
      <c r="B10" s="74">
        <v>46753</v>
      </c>
    </row>
    <row r="11" spans="1:4" x14ac:dyDescent="0.25">
      <c r="B11" s="74">
        <v>47119</v>
      </c>
    </row>
    <row r="12" spans="1:4" x14ac:dyDescent="0.25">
      <c r="B12" s="74">
        <v>47484</v>
      </c>
    </row>
  </sheetData>
  <dataValidations count="1">
    <dataValidation type="list" allowBlank="1" showInputMessage="1" showErrorMessage="1" sqref="A1" xr:uid="{38DADC37-A7D0-444E-869C-F885672B9209}">
      <formula1>$B$2:$B$12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41"/>
  <sheetViews>
    <sheetView zoomScale="60" zoomScaleNormal="60" workbookViewId="0">
      <selection activeCell="AK3" sqref="AK3"/>
    </sheetView>
  </sheetViews>
  <sheetFormatPr defaultRowHeight="15" x14ac:dyDescent="0.25"/>
  <cols>
    <col min="1" max="2" width="6.140625" style="34" customWidth="1"/>
    <col min="3" max="3" width="49.42578125" style="34" customWidth="1"/>
    <col min="4" max="4" width="27.7109375" style="34" bestFit="1" customWidth="1"/>
    <col min="5" max="36" width="6.7109375" style="34" customWidth="1"/>
    <col min="37" max="37" width="8.28515625" style="34" customWidth="1"/>
    <col min="38" max="39" width="6.7109375" style="34" customWidth="1"/>
    <col min="40" max="40" width="9.7109375" style="34" bestFit="1" customWidth="1"/>
    <col min="41" max="43" width="6.7109375" style="34" customWidth="1"/>
    <col min="44" max="44" width="6.5703125" style="34" hidden="1" customWidth="1"/>
    <col min="45" max="45" width="6.7109375" style="34" customWidth="1"/>
    <col min="46" max="16384" width="9.140625" style="34"/>
  </cols>
  <sheetData>
    <row r="1" spans="1:45" ht="18.75" x14ac:dyDescent="0.3">
      <c r="AL1" s="60"/>
      <c r="AM1" s="60"/>
    </row>
    <row r="2" spans="1:45" ht="18.75" x14ac:dyDescent="0.3">
      <c r="AL2" s="60"/>
      <c r="AM2" s="60"/>
    </row>
    <row r="3" spans="1:45" ht="18.75" x14ac:dyDescent="0.3">
      <c r="AL3" s="60"/>
      <c r="AM3" s="60"/>
    </row>
    <row r="5" spans="1:45" s="23" customFormat="1" ht="32.25" customHeight="1" thickBot="1" x14ac:dyDescent="0.35">
      <c r="A5" s="19"/>
      <c r="B5" s="19"/>
      <c r="C5" s="76">
        <f>EDATE(DATA!A1,0)</f>
        <v>43831</v>
      </c>
      <c r="D5" s="140" t="str">
        <f>Табель!F15</f>
        <v>Водители</v>
      </c>
      <c r="E5" s="140"/>
      <c r="F5" s="140"/>
      <c r="G5" s="140"/>
      <c r="H5" s="140"/>
      <c r="I5" s="140"/>
      <c r="J5" s="20"/>
      <c r="K5" s="21"/>
      <c r="L5" s="20"/>
      <c r="M5" s="2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5" s="25" customFormat="1" ht="27" customHeight="1" thickBot="1" x14ac:dyDescent="0.35">
      <c r="A6" s="131" t="s">
        <v>4</v>
      </c>
      <c r="B6" s="132" t="s">
        <v>38</v>
      </c>
      <c r="C6" s="133" t="s">
        <v>39</v>
      </c>
      <c r="D6" s="133" t="s">
        <v>11</v>
      </c>
      <c r="E6" s="24">
        <f t="shared" ref="E6:AF6" si="0">E7</f>
        <v>43831</v>
      </c>
      <c r="F6" s="24">
        <f t="shared" si="0"/>
        <v>43832</v>
      </c>
      <c r="G6" s="24">
        <f t="shared" si="0"/>
        <v>43833</v>
      </c>
      <c r="H6" s="24">
        <f t="shared" si="0"/>
        <v>43834</v>
      </c>
      <c r="I6" s="24">
        <f t="shared" si="0"/>
        <v>43835</v>
      </c>
      <c r="J6" s="24">
        <f t="shared" si="0"/>
        <v>43836</v>
      </c>
      <c r="K6" s="24">
        <f t="shared" si="0"/>
        <v>43837</v>
      </c>
      <c r="L6" s="24">
        <f t="shared" si="0"/>
        <v>43838</v>
      </c>
      <c r="M6" s="24">
        <f t="shared" si="0"/>
        <v>43839</v>
      </c>
      <c r="N6" s="24">
        <f t="shared" si="0"/>
        <v>43840</v>
      </c>
      <c r="O6" s="24">
        <f t="shared" si="0"/>
        <v>43841</v>
      </c>
      <c r="P6" s="24">
        <f t="shared" si="0"/>
        <v>43842</v>
      </c>
      <c r="Q6" s="24">
        <f t="shared" si="0"/>
        <v>43843</v>
      </c>
      <c r="R6" s="24">
        <f t="shared" si="0"/>
        <v>43844</v>
      </c>
      <c r="S6" s="24">
        <f t="shared" si="0"/>
        <v>43845</v>
      </c>
      <c r="T6" s="24">
        <f t="shared" si="0"/>
        <v>43846</v>
      </c>
      <c r="U6" s="24">
        <f t="shared" si="0"/>
        <v>43847</v>
      </c>
      <c r="V6" s="24">
        <f t="shared" si="0"/>
        <v>43848</v>
      </c>
      <c r="W6" s="24">
        <f t="shared" si="0"/>
        <v>43849</v>
      </c>
      <c r="X6" s="24">
        <f t="shared" si="0"/>
        <v>43850</v>
      </c>
      <c r="Y6" s="24">
        <f t="shared" si="0"/>
        <v>43851</v>
      </c>
      <c r="Z6" s="24">
        <f t="shared" si="0"/>
        <v>43852</v>
      </c>
      <c r="AA6" s="24">
        <f t="shared" si="0"/>
        <v>43853</v>
      </c>
      <c r="AB6" s="24">
        <f t="shared" si="0"/>
        <v>43854</v>
      </c>
      <c r="AC6" s="24">
        <f t="shared" si="0"/>
        <v>43855</v>
      </c>
      <c r="AD6" s="24">
        <f t="shared" si="0"/>
        <v>43856</v>
      </c>
      <c r="AE6" s="24">
        <f t="shared" si="0"/>
        <v>43857</v>
      </c>
      <c r="AF6" s="24">
        <f t="shared" si="0"/>
        <v>43858</v>
      </c>
      <c r="AG6" s="24">
        <f>IF(AG7=0,"",AG7)</f>
        <v>43859</v>
      </c>
      <c r="AH6" s="24">
        <f t="shared" ref="AH6:AI6" si="1">IF(AH7=0,"",AH7)</f>
        <v>43860</v>
      </c>
      <c r="AI6" s="24">
        <f t="shared" si="1"/>
        <v>43861</v>
      </c>
      <c r="AJ6" s="135" t="s">
        <v>47</v>
      </c>
      <c r="AK6" s="136"/>
      <c r="AL6" s="136"/>
      <c r="AM6" s="136"/>
      <c r="AN6" s="136"/>
      <c r="AO6" s="135" t="s">
        <v>10</v>
      </c>
      <c r="AP6" s="136"/>
      <c r="AQ6" s="136"/>
      <c r="AR6" s="136"/>
      <c r="AS6" s="136"/>
    </row>
    <row r="7" spans="1:45" s="28" customFormat="1" ht="210.75" thickBot="1" x14ac:dyDescent="0.3">
      <c r="A7" s="132"/>
      <c r="B7" s="139"/>
      <c r="C7" s="133"/>
      <c r="D7" s="134"/>
      <c r="E7" s="26">
        <f>C5</f>
        <v>43831</v>
      </c>
      <c r="F7" s="26">
        <f t="shared" ref="F7:AF7" si="2">E7+1</f>
        <v>43832</v>
      </c>
      <c r="G7" s="26">
        <f t="shared" si="2"/>
        <v>43833</v>
      </c>
      <c r="H7" s="26">
        <f t="shared" si="2"/>
        <v>43834</v>
      </c>
      <c r="I7" s="26">
        <f t="shared" si="2"/>
        <v>43835</v>
      </c>
      <c r="J7" s="26">
        <f t="shared" si="2"/>
        <v>43836</v>
      </c>
      <c r="K7" s="26">
        <f t="shared" si="2"/>
        <v>43837</v>
      </c>
      <c r="L7" s="26">
        <f t="shared" si="2"/>
        <v>43838</v>
      </c>
      <c r="M7" s="26">
        <f t="shared" si="2"/>
        <v>43839</v>
      </c>
      <c r="N7" s="26">
        <f t="shared" si="2"/>
        <v>43840</v>
      </c>
      <c r="O7" s="26">
        <f t="shared" si="2"/>
        <v>43841</v>
      </c>
      <c r="P7" s="26">
        <f t="shared" si="2"/>
        <v>43842</v>
      </c>
      <c r="Q7" s="26">
        <f t="shared" si="2"/>
        <v>43843</v>
      </c>
      <c r="R7" s="26">
        <f t="shared" si="2"/>
        <v>43844</v>
      </c>
      <c r="S7" s="26">
        <f t="shared" si="2"/>
        <v>43845</v>
      </c>
      <c r="T7" s="26">
        <f t="shared" si="2"/>
        <v>43846</v>
      </c>
      <c r="U7" s="26">
        <f t="shared" si="2"/>
        <v>43847</v>
      </c>
      <c r="V7" s="26">
        <f t="shared" si="2"/>
        <v>43848</v>
      </c>
      <c r="W7" s="26">
        <f t="shared" si="2"/>
        <v>43849</v>
      </c>
      <c r="X7" s="26">
        <f t="shared" si="2"/>
        <v>43850</v>
      </c>
      <c r="Y7" s="26">
        <f t="shared" si="2"/>
        <v>43851</v>
      </c>
      <c r="Z7" s="26">
        <f t="shared" si="2"/>
        <v>43852</v>
      </c>
      <c r="AA7" s="26">
        <f t="shared" si="2"/>
        <v>43853</v>
      </c>
      <c r="AB7" s="26">
        <f t="shared" si="2"/>
        <v>43854</v>
      </c>
      <c r="AC7" s="26">
        <f t="shared" si="2"/>
        <v>43855</v>
      </c>
      <c r="AD7" s="26">
        <f t="shared" si="2"/>
        <v>43856</v>
      </c>
      <c r="AE7" s="26">
        <f t="shared" si="2"/>
        <v>43857</v>
      </c>
      <c r="AF7" s="26">
        <f t="shared" si="2"/>
        <v>43858</v>
      </c>
      <c r="AG7" s="26">
        <f>IF(DAY($AF7+1)&gt;DAY(AF7),$AF7+1,"")</f>
        <v>43859</v>
      </c>
      <c r="AH7" s="26">
        <f>IF(DAY($AF7+2)&gt;DAY(AF7),$AF7+2,"")</f>
        <v>43860</v>
      </c>
      <c r="AI7" s="26">
        <f>IF(DAY($AF7+3)&gt;DAY(AF7),$AF7+3,"")</f>
        <v>43861</v>
      </c>
      <c r="AJ7" s="78" t="s">
        <v>55</v>
      </c>
      <c r="AK7" s="79" t="s">
        <v>56</v>
      </c>
      <c r="AL7" s="27" t="s">
        <v>57</v>
      </c>
      <c r="AM7" s="58" t="s">
        <v>58</v>
      </c>
      <c r="AN7" s="58" t="s">
        <v>46</v>
      </c>
      <c r="AO7" s="27" t="s">
        <v>0</v>
      </c>
      <c r="AP7" s="27" t="s">
        <v>1</v>
      </c>
      <c r="AQ7" s="27" t="s">
        <v>59</v>
      </c>
      <c r="AR7" s="27" t="s">
        <v>5</v>
      </c>
      <c r="AS7" s="27" t="s">
        <v>3</v>
      </c>
    </row>
    <row r="8" spans="1:45" s="25" customFormat="1" ht="18.75" x14ac:dyDescent="0.3">
      <c r="A8" s="39">
        <f>IF(C8="","",SUBTOTAL(103,$C$8:C8))</f>
        <v>1</v>
      </c>
      <c r="B8" s="61">
        <v>87</v>
      </c>
      <c r="C8" s="72" t="s">
        <v>32</v>
      </c>
      <c r="D8" s="40" t="s">
        <v>52</v>
      </c>
      <c r="E8" s="84"/>
      <c r="F8" s="83"/>
      <c r="G8" s="83"/>
      <c r="H8" s="83">
        <v>5</v>
      </c>
      <c r="I8" s="83">
        <v>5</v>
      </c>
      <c r="J8" s="83"/>
      <c r="K8" s="83"/>
      <c r="L8" s="83"/>
      <c r="M8" s="83"/>
      <c r="N8" s="83"/>
      <c r="O8" s="83">
        <v>5</v>
      </c>
      <c r="P8" s="83">
        <v>5</v>
      </c>
      <c r="Q8" s="83"/>
      <c r="R8" s="83"/>
      <c r="S8" s="83"/>
      <c r="T8" s="83"/>
      <c r="U8" s="83"/>
      <c r="V8" s="83">
        <v>5</v>
      </c>
      <c r="W8" s="83">
        <v>5</v>
      </c>
      <c r="X8" s="83"/>
      <c r="Y8" s="83"/>
      <c r="Z8" s="83"/>
      <c r="AA8" s="83"/>
      <c r="AB8" s="83"/>
      <c r="AC8" s="83">
        <v>5</v>
      </c>
      <c r="AD8" s="83">
        <v>10</v>
      </c>
      <c r="AE8" s="83"/>
      <c r="AF8" s="83"/>
      <c r="AG8" s="83"/>
      <c r="AH8" s="83"/>
      <c r="AI8" s="85"/>
      <c r="AJ8" s="41">
        <f t="shared" ref="AJ8:AJ32" si="3">COUNTIF($E8:$AI8,"&gt;0")</f>
        <v>8</v>
      </c>
      <c r="AK8" s="41">
        <f>SUMIF(E8:AI8,"&lt;=8")+COUNTIF(E8:AI8,"&gt;8")*8</f>
        <v>43</v>
      </c>
      <c r="AL8" s="41">
        <f>SUM(E8:AI8)-AK8</f>
        <v>2</v>
      </c>
      <c r="AM8" s="41">
        <f>COUNTIF($E8:$AI8,"Н")</f>
        <v>0</v>
      </c>
      <c r="AN8" s="41">
        <f>SUMPRODUCT(((MOD($E$7:$AI$7-DATA!$A$1,7)+3&gt;7)*(MOD($E$7:$AI$7-DATA!$A$1,7)+3&lt;8)+(MOD($E$7:$AI$7-DATA!$A$1,7)+3&gt;5)*(MOD($E$7:$AI$7-DATA!$A$1,7)+3&lt;8)),E8:AI8)</f>
        <v>45</v>
      </c>
      <c r="AO8" s="41">
        <f t="shared" ref="AO8:AO32" si="4">COUNTIF($E8:$AI8,"В")</f>
        <v>0</v>
      </c>
      <c r="AP8" s="41">
        <f t="shared" ref="AP8:AP32" si="5">COUNTIF($E8:$AI8,"О")</f>
        <v>0</v>
      </c>
      <c r="AQ8" s="41">
        <f>COUNTIF($E8:$AI8,"А")</f>
        <v>0</v>
      </c>
      <c r="AR8" s="41">
        <f t="shared" ref="AR8:AR32" si="6">COUNTIF($E8:$AI8,"У")</f>
        <v>0</v>
      </c>
      <c r="AS8" s="41">
        <f t="shared" ref="AS8:AS32" si="7">COUNTIF($E8:$AI8,"Б")</f>
        <v>0</v>
      </c>
    </row>
    <row r="9" spans="1:45" s="25" customFormat="1" ht="18.75" x14ac:dyDescent="0.3">
      <c r="A9" s="42">
        <f>IF(C9="","",SUBTOTAL(103,$C$8:C9))</f>
        <v>2</v>
      </c>
      <c r="B9" s="62">
        <v>88</v>
      </c>
      <c r="C9" s="66" t="s">
        <v>33</v>
      </c>
      <c r="D9" s="43"/>
      <c r="E9" s="71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81"/>
      <c r="AJ9" s="44">
        <f t="shared" si="3"/>
        <v>0</v>
      </c>
      <c r="AK9" s="44">
        <f t="shared" ref="AK9:AK31" si="8">SUMIF(E9:AI9,"&lt;=8")+COUNTIF(E9:AI9,"&gt;8")*8</f>
        <v>0</v>
      </c>
      <c r="AL9" s="44">
        <f t="shared" ref="AL9:AL31" si="9">SUM(E9:AI9)-AK9</f>
        <v>0</v>
      </c>
      <c r="AM9" s="48"/>
      <c r="AN9" s="44"/>
      <c r="AO9" s="44">
        <f t="shared" si="4"/>
        <v>0</v>
      </c>
      <c r="AP9" s="44">
        <f t="shared" si="5"/>
        <v>0</v>
      </c>
      <c r="AQ9" s="44">
        <f t="shared" ref="AQ9:AQ32" si="10">COUNTIF($E9:$AI9,"БС")</f>
        <v>0</v>
      </c>
      <c r="AR9" s="44">
        <f t="shared" si="6"/>
        <v>0</v>
      </c>
      <c r="AS9" s="44">
        <f t="shared" si="7"/>
        <v>0</v>
      </c>
    </row>
    <row r="10" spans="1:45" s="25" customFormat="1" ht="18.75" x14ac:dyDescent="0.3">
      <c r="A10" s="42">
        <f>IF(C10="","",SUBTOTAL(103,$C$8:C10))</f>
        <v>3</v>
      </c>
      <c r="B10" s="62">
        <v>84</v>
      </c>
      <c r="C10" s="66" t="s">
        <v>34</v>
      </c>
      <c r="D10" s="43"/>
      <c r="E10" s="71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81"/>
      <c r="AJ10" s="44">
        <f t="shared" si="3"/>
        <v>0</v>
      </c>
      <c r="AK10" s="44">
        <f t="shared" si="8"/>
        <v>0</v>
      </c>
      <c r="AL10" s="44">
        <f t="shared" si="9"/>
        <v>0</v>
      </c>
      <c r="AM10" s="48"/>
      <c r="AN10" s="44"/>
      <c r="AO10" s="44">
        <f t="shared" si="4"/>
        <v>0</v>
      </c>
      <c r="AP10" s="44">
        <f t="shared" si="5"/>
        <v>0</v>
      </c>
      <c r="AQ10" s="44">
        <f t="shared" si="10"/>
        <v>0</v>
      </c>
      <c r="AR10" s="44">
        <f t="shared" si="6"/>
        <v>0</v>
      </c>
      <c r="AS10" s="44">
        <f t="shared" si="7"/>
        <v>0</v>
      </c>
    </row>
    <row r="11" spans="1:45" s="25" customFormat="1" ht="18.75" x14ac:dyDescent="0.3">
      <c r="A11" s="42">
        <f>IF(C11="","",SUBTOTAL(103,$C$8:C11))</f>
        <v>4</v>
      </c>
      <c r="B11" s="62">
        <v>90</v>
      </c>
      <c r="C11" s="67" t="s">
        <v>35</v>
      </c>
      <c r="D11" s="43"/>
      <c r="E11" s="71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81"/>
      <c r="AJ11" s="44">
        <f t="shared" si="3"/>
        <v>0</v>
      </c>
      <c r="AK11" s="44">
        <f t="shared" si="8"/>
        <v>0</v>
      </c>
      <c r="AL11" s="44">
        <f t="shared" si="9"/>
        <v>0</v>
      </c>
      <c r="AM11" s="48"/>
      <c r="AN11" s="44"/>
      <c r="AO11" s="44">
        <f t="shared" si="4"/>
        <v>0</v>
      </c>
      <c r="AP11" s="44">
        <f t="shared" si="5"/>
        <v>0</v>
      </c>
      <c r="AQ11" s="44">
        <f t="shared" si="10"/>
        <v>0</v>
      </c>
      <c r="AR11" s="44">
        <f t="shared" si="6"/>
        <v>0</v>
      </c>
      <c r="AS11" s="44">
        <f t="shared" si="7"/>
        <v>0</v>
      </c>
    </row>
    <row r="12" spans="1:45" s="25" customFormat="1" ht="18.75" x14ac:dyDescent="0.3">
      <c r="A12" s="42">
        <f>IF(C12="","",SUBTOTAL(103,$C$8:C12))</f>
        <v>5</v>
      </c>
      <c r="B12" s="62">
        <v>242</v>
      </c>
      <c r="C12" s="67" t="s">
        <v>36</v>
      </c>
      <c r="D12" s="43"/>
      <c r="E12" s="71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81"/>
      <c r="AJ12" s="44">
        <f t="shared" si="3"/>
        <v>0</v>
      </c>
      <c r="AK12" s="44">
        <f t="shared" si="8"/>
        <v>0</v>
      </c>
      <c r="AL12" s="44">
        <f t="shared" si="9"/>
        <v>0</v>
      </c>
      <c r="AM12" s="48"/>
      <c r="AN12" s="44"/>
      <c r="AO12" s="44">
        <f t="shared" si="4"/>
        <v>0</v>
      </c>
      <c r="AP12" s="44">
        <f t="shared" si="5"/>
        <v>0</v>
      </c>
      <c r="AQ12" s="44">
        <f t="shared" si="10"/>
        <v>0</v>
      </c>
      <c r="AR12" s="44">
        <f t="shared" si="6"/>
        <v>0</v>
      </c>
      <c r="AS12" s="44">
        <f t="shared" si="7"/>
        <v>0</v>
      </c>
    </row>
    <row r="13" spans="1:45" s="25" customFormat="1" ht="18.75" x14ac:dyDescent="0.3">
      <c r="A13" s="42">
        <f>IF(C13="","",SUBTOTAL(103,$C$8:C13))</f>
        <v>6</v>
      </c>
      <c r="B13" s="62">
        <v>242</v>
      </c>
      <c r="C13" s="67" t="s">
        <v>37</v>
      </c>
      <c r="D13" s="43"/>
      <c r="E13" s="71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81"/>
      <c r="AJ13" s="44">
        <f t="shared" si="3"/>
        <v>0</v>
      </c>
      <c r="AK13" s="44">
        <f t="shared" si="8"/>
        <v>0</v>
      </c>
      <c r="AL13" s="44">
        <f t="shared" si="9"/>
        <v>0</v>
      </c>
      <c r="AM13" s="48"/>
      <c r="AN13" s="44"/>
      <c r="AO13" s="44">
        <f t="shared" si="4"/>
        <v>0</v>
      </c>
      <c r="AP13" s="44">
        <f t="shared" si="5"/>
        <v>0</v>
      </c>
      <c r="AQ13" s="44">
        <f t="shared" si="10"/>
        <v>0</v>
      </c>
      <c r="AR13" s="44">
        <f t="shared" si="6"/>
        <v>0</v>
      </c>
      <c r="AS13" s="44">
        <f t="shared" si="7"/>
        <v>0</v>
      </c>
    </row>
    <row r="14" spans="1:45" s="25" customFormat="1" ht="18.75" x14ac:dyDescent="0.3">
      <c r="A14" s="42" t="str">
        <f>IF(C14="","",SUBTOTAL(103,$C$8:C14))</f>
        <v/>
      </c>
      <c r="B14" s="62"/>
      <c r="C14" s="68"/>
      <c r="D14" s="43"/>
      <c r="E14" s="71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81"/>
      <c r="AJ14" s="44">
        <f t="shared" si="3"/>
        <v>0</v>
      </c>
      <c r="AK14" s="44">
        <f t="shared" si="8"/>
        <v>0</v>
      </c>
      <c r="AL14" s="44">
        <f t="shared" si="9"/>
        <v>0</v>
      </c>
      <c r="AM14" s="48"/>
      <c r="AN14" s="44"/>
      <c r="AO14" s="44">
        <f t="shared" si="4"/>
        <v>0</v>
      </c>
      <c r="AP14" s="44">
        <f t="shared" si="5"/>
        <v>0</v>
      </c>
      <c r="AQ14" s="44">
        <f t="shared" si="10"/>
        <v>0</v>
      </c>
      <c r="AR14" s="44">
        <f t="shared" si="6"/>
        <v>0</v>
      </c>
      <c r="AS14" s="44">
        <f t="shared" si="7"/>
        <v>0</v>
      </c>
    </row>
    <row r="15" spans="1:45" s="25" customFormat="1" ht="18.75" x14ac:dyDescent="0.3">
      <c r="A15" s="42" t="str">
        <f>IF(C15="","",SUBTOTAL(103,$C$8:C15))</f>
        <v/>
      </c>
      <c r="B15" s="62"/>
      <c r="C15" s="68"/>
      <c r="D15" s="43"/>
      <c r="E15" s="71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81"/>
      <c r="AJ15" s="44">
        <f t="shared" si="3"/>
        <v>0</v>
      </c>
      <c r="AK15" s="44">
        <f t="shared" si="8"/>
        <v>0</v>
      </c>
      <c r="AL15" s="44">
        <f t="shared" si="9"/>
        <v>0</v>
      </c>
      <c r="AM15" s="48"/>
      <c r="AN15" s="44"/>
      <c r="AO15" s="44">
        <f t="shared" si="4"/>
        <v>0</v>
      </c>
      <c r="AP15" s="44">
        <f t="shared" si="5"/>
        <v>0</v>
      </c>
      <c r="AQ15" s="44">
        <f t="shared" si="10"/>
        <v>0</v>
      </c>
      <c r="AR15" s="44">
        <f t="shared" si="6"/>
        <v>0</v>
      </c>
      <c r="AS15" s="44">
        <f t="shared" si="7"/>
        <v>0</v>
      </c>
    </row>
    <row r="16" spans="1:45" s="25" customFormat="1" ht="18.75" x14ac:dyDescent="0.3">
      <c r="A16" s="42" t="str">
        <f>IF(C16="","",SUBTOTAL(103,$C$8:C16))</f>
        <v/>
      </c>
      <c r="B16" s="63"/>
      <c r="C16" s="68"/>
      <c r="D16" s="43"/>
      <c r="E16" s="71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81"/>
      <c r="AJ16" s="44">
        <f t="shared" si="3"/>
        <v>0</v>
      </c>
      <c r="AK16" s="44">
        <f t="shared" si="8"/>
        <v>0</v>
      </c>
      <c r="AL16" s="44">
        <f t="shared" si="9"/>
        <v>0</v>
      </c>
      <c r="AM16" s="48"/>
      <c r="AN16" s="44"/>
      <c r="AO16" s="44">
        <f t="shared" si="4"/>
        <v>0</v>
      </c>
      <c r="AP16" s="44">
        <f t="shared" si="5"/>
        <v>0</v>
      </c>
      <c r="AQ16" s="44">
        <f t="shared" si="10"/>
        <v>0</v>
      </c>
      <c r="AR16" s="44">
        <f t="shared" si="6"/>
        <v>0</v>
      </c>
      <c r="AS16" s="44">
        <f t="shared" si="7"/>
        <v>0</v>
      </c>
    </row>
    <row r="17" spans="1:45" s="25" customFormat="1" ht="18.75" x14ac:dyDescent="0.3">
      <c r="A17" s="42" t="str">
        <f>IF(C17="","",SUBTOTAL(103,$C$8:C17))</f>
        <v/>
      </c>
      <c r="B17" s="62"/>
      <c r="C17" s="68"/>
      <c r="D17" s="43"/>
      <c r="E17" s="71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81"/>
      <c r="AJ17" s="44">
        <f t="shared" si="3"/>
        <v>0</v>
      </c>
      <c r="AK17" s="44">
        <f t="shared" si="8"/>
        <v>0</v>
      </c>
      <c r="AL17" s="44">
        <f t="shared" si="9"/>
        <v>0</v>
      </c>
      <c r="AM17" s="48"/>
      <c r="AN17" s="44"/>
      <c r="AO17" s="44">
        <f t="shared" si="4"/>
        <v>0</v>
      </c>
      <c r="AP17" s="44">
        <f t="shared" si="5"/>
        <v>0</v>
      </c>
      <c r="AQ17" s="44">
        <f t="shared" si="10"/>
        <v>0</v>
      </c>
      <c r="AR17" s="44">
        <f t="shared" si="6"/>
        <v>0</v>
      </c>
      <c r="AS17" s="44">
        <f t="shared" si="7"/>
        <v>0</v>
      </c>
    </row>
    <row r="18" spans="1:45" s="25" customFormat="1" ht="18.75" x14ac:dyDescent="0.3">
      <c r="A18" s="42" t="str">
        <f>IF(C18="","",SUBTOTAL(103,$C$8:C18))</f>
        <v/>
      </c>
      <c r="B18" s="62"/>
      <c r="C18" s="68"/>
      <c r="D18" s="43"/>
      <c r="E18" s="71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81"/>
      <c r="AJ18" s="44">
        <f t="shared" si="3"/>
        <v>0</v>
      </c>
      <c r="AK18" s="44">
        <f t="shared" si="8"/>
        <v>0</v>
      </c>
      <c r="AL18" s="44">
        <f t="shared" si="9"/>
        <v>0</v>
      </c>
      <c r="AM18" s="48"/>
      <c r="AN18" s="44"/>
      <c r="AO18" s="44">
        <f t="shared" si="4"/>
        <v>0</v>
      </c>
      <c r="AP18" s="44">
        <f t="shared" si="5"/>
        <v>0</v>
      </c>
      <c r="AQ18" s="44">
        <f t="shared" si="10"/>
        <v>0</v>
      </c>
      <c r="AR18" s="44">
        <f t="shared" si="6"/>
        <v>0</v>
      </c>
      <c r="AS18" s="44">
        <f t="shared" si="7"/>
        <v>0</v>
      </c>
    </row>
    <row r="19" spans="1:45" s="25" customFormat="1" ht="18.75" x14ac:dyDescent="0.3">
      <c r="A19" s="42" t="str">
        <f>IF(C19="","",SUBTOTAL(103,$C$8:C19))</f>
        <v/>
      </c>
      <c r="B19" s="62"/>
      <c r="C19" s="68"/>
      <c r="D19" s="43"/>
      <c r="E19" s="71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81"/>
      <c r="AJ19" s="44">
        <f t="shared" si="3"/>
        <v>0</v>
      </c>
      <c r="AK19" s="44">
        <f t="shared" si="8"/>
        <v>0</v>
      </c>
      <c r="AL19" s="44">
        <f t="shared" si="9"/>
        <v>0</v>
      </c>
      <c r="AM19" s="48"/>
      <c r="AN19" s="44"/>
      <c r="AO19" s="44">
        <f t="shared" si="4"/>
        <v>0</v>
      </c>
      <c r="AP19" s="44">
        <f t="shared" si="5"/>
        <v>0</v>
      </c>
      <c r="AQ19" s="44">
        <f t="shared" si="10"/>
        <v>0</v>
      </c>
      <c r="AR19" s="44">
        <f t="shared" si="6"/>
        <v>0</v>
      </c>
      <c r="AS19" s="44">
        <f t="shared" si="7"/>
        <v>0</v>
      </c>
    </row>
    <row r="20" spans="1:45" s="25" customFormat="1" ht="18.75" x14ac:dyDescent="0.3">
      <c r="A20" s="42" t="str">
        <f>IF(C20="","",SUBTOTAL(103,$C$8:C20))</f>
        <v/>
      </c>
      <c r="B20" s="62"/>
      <c r="C20" s="68"/>
      <c r="D20" s="43"/>
      <c r="E20" s="71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81"/>
      <c r="AJ20" s="44">
        <f t="shared" si="3"/>
        <v>0</v>
      </c>
      <c r="AK20" s="44">
        <f t="shared" si="8"/>
        <v>0</v>
      </c>
      <c r="AL20" s="44">
        <f t="shared" si="9"/>
        <v>0</v>
      </c>
      <c r="AM20" s="48"/>
      <c r="AN20" s="44"/>
      <c r="AO20" s="44">
        <f t="shared" si="4"/>
        <v>0</v>
      </c>
      <c r="AP20" s="44">
        <f t="shared" si="5"/>
        <v>0</v>
      </c>
      <c r="AQ20" s="44">
        <f t="shared" si="10"/>
        <v>0</v>
      </c>
      <c r="AR20" s="44">
        <f t="shared" si="6"/>
        <v>0</v>
      </c>
      <c r="AS20" s="44">
        <f t="shared" si="7"/>
        <v>0</v>
      </c>
    </row>
    <row r="21" spans="1:45" s="25" customFormat="1" ht="18.75" x14ac:dyDescent="0.3">
      <c r="A21" s="42" t="str">
        <f>IF(C21="","",SUBTOTAL(103,$C$8:C21))</f>
        <v/>
      </c>
      <c r="B21" s="62"/>
      <c r="C21" s="68"/>
      <c r="D21" s="43"/>
      <c r="E21" s="71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81"/>
      <c r="AJ21" s="44">
        <f t="shared" si="3"/>
        <v>0</v>
      </c>
      <c r="AK21" s="44">
        <f t="shared" si="8"/>
        <v>0</v>
      </c>
      <c r="AL21" s="44">
        <f t="shared" si="9"/>
        <v>0</v>
      </c>
      <c r="AM21" s="48"/>
      <c r="AN21" s="44"/>
      <c r="AO21" s="44">
        <f t="shared" si="4"/>
        <v>0</v>
      </c>
      <c r="AP21" s="44">
        <f t="shared" si="5"/>
        <v>0</v>
      </c>
      <c r="AQ21" s="44">
        <f t="shared" si="10"/>
        <v>0</v>
      </c>
      <c r="AR21" s="44">
        <f t="shared" si="6"/>
        <v>0</v>
      </c>
      <c r="AS21" s="44">
        <f t="shared" si="7"/>
        <v>0</v>
      </c>
    </row>
    <row r="22" spans="1:45" s="25" customFormat="1" ht="18.75" x14ac:dyDescent="0.3">
      <c r="A22" s="42" t="str">
        <f>IF(C22="","",SUBTOTAL(103,$C$8:C22))</f>
        <v/>
      </c>
      <c r="B22" s="62"/>
      <c r="C22" s="69"/>
      <c r="D22" s="43"/>
      <c r="E22" s="71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81"/>
      <c r="AJ22" s="44">
        <f t="shared" si="3"/>
        <v>0</v>
      </c>
      <c r="AK22" s="44">
        <f t="shared" si="8"/>
        <v>0</v>
      </c>
      <c r="AL22" s="44">
        <f t="shared" si="9"/>
        <v>0</v>
      </c>
      <c r="AM22" s="48"/>
      <c r="AN22" s="44"/>
      <c r="AO22" s="44">
        <f t="shared" si="4"/>
        <v>0</v>
      </c>
      <c r="AP22" s="44">
        <f t="shared" si="5"/>
        <v>0</v>
      </c>
      <c r="AQ22" s="44">
        <f t="shared" si="10"/>
        <v>0</v>
      </c>
      <c r="AR22" s="44">
        <f t="shared" si="6"/>
        <v>0</v>
      </c>
      <c r="AS22" s="44">
        <f t="shared" si="7"/>
        <v>0</v>
      </c>
    </row>
    <row r="23" spans="1:45" s="25" customFormat="1" ht="18.75" x14ac:dyDescent="0.3">
      <c r="A23" s="42" t="str">
        <f>IF(C23="","",SUBTOTAL(103,$C$8:C23))</f>
        <v/>
      </c>
      <c r="B23" s="62"/>
      <c r="C23" s="69"/>
      <c r="D23" s="43"/>
      <c r="E23" s="71"/>
      <c r="F23" s="86"/>
      <c r="G23" s="86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81"/>
      <c r="AJ23" s="44">
        <f t="shared" si="3"/>
        <v>0</v>
      </c>
      <c r="AK23" s="44">
        <f t="shared" si="8"/>
        <v>0</v>
      </c>
      <c r="AL23" s="44">
        <f t="shared" si="9"/>
        <v>0</v>
      </c>
      <c r="AM23" s="48"/>
      <c r="AN23" s="44"/>
      <c r="AO23" s="44">
        <f t="shared" si="4"/>
        <v>0</v>
      </c>
      <c r="AP23" s="44">
        <f t="shared" si="5"/>
        <v>0</v>
      </c>
      <c r="AQ23" s="44">
        <f t="shared" si="10"/>
        <v>0</v>
      </c>
      <c r="AR23" s="44">
        <f t="shared" si="6"/>
        <v>0</v>
      </c>
      <c r="AS23" s="44">
        <f t="shared" si="7"/>
        <v>0</v>
      </c>
    </row>
    <row r="24" spans="1:45" s="25" customFormat="1" ht="18.75" x14ac:dyDescent="0.3">
      <c r="A24" s="42" t="str">
        <f>IF(C24="","",SUBTOTAL(103,$C$8:C24))</f>
        <v/>
      </c>
      <c r="B24" s="62"/>
      <c r="C24" s="69"/>
      <c r="D24" s="43"/>
      <c r="E24" s="71"/>
      <c r="F24" s="86"/>
      <c r="G24" s="86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81"/>
      <c r="AJ24" s="44">
        <f t="shared" si="3"/>
        <v>0</v>
      </c>
      <c r="AK24" s="44">
        <f t="shared" si="8"/>
        <v>0</v>
      </c>
      <c r="AL24" s="44">
        <f t="shared" si="9"/>
        <v>0</v>
      </c>
      <c r="AM24" s="48"/>
      <c r="AN24" s="44"/>
      <c r="AO24" s="44">
        <f t="shared" si="4"/>
        <v>0</v>
      </c>
      <c r="AP24" s="44">
        <f t="shared" si="5"/>
        <v>0</v>
      </c>
      <c r="AQ24" s="44">
        <f t="shared" si="10"/>
        <v>0</v>
      </c>
      <c r="AR24" s="44">
        <f t="shared" si="6"/>
        <v>0</v>
      </c>
      <c r="AS24" s="44">
        <f t="shared" si="7"/>
        <v>0</v>
      </c>
    </row>
    <row r="25" spans="1:45" s="25" customFormat="1" ht="18.75" x14ac:dyDescent="0.3">
      <c r="A25" s="42" t="str">
        <f>IF(C25="","",SUBTOTAL(103,$C$8:C25))</f>
        <v/>
      </c>
      <c r="B25" s="62"/>
      <c r="C25" s="68"/>
      <c r="D25" s="43"/>
      <c r="E25" s="71"/>
      <c r="F25" s="86"/>
      <c r="G25" s="86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81"/>
      <c r="AJ25" s="44">
        <f t="shared" si="3"/>
        <v>0</v>
      </c>
      <c r="AK25" s="44">
        <f t="shared" si="8"/>
        <v>0</v>
      </c>
      <c r="AL25" s="44">
        <f t="shared" si="9"/>
        <v>0</v>
      </c>
      <c r="AM25" s="48"/>
      <c r="AN25" s="44"/>
      <c r="AO25" s="44">
        <f t="shared" si="4"/>
        <v>0</v>
      </c>
      <c r="AP25" s="44">
        <f t="shared" si="5"/>
        <v>0</v>
      </c>
      <c r="AQ25" s="44">
        <f t="shared" si="10"/>
        <v>0</v>
      </c>
      <c r="AR25" s="44">
        <f t="shared" si="6"/>
        <v>0</v>
      </c>
      <c r="AS25" s="44">
        <f t="shared" si="7"/>
        <v>0</v>
      </c>
    </row>
    <row r="26" spans="1:45" s="25" customFormat="1" ht="18.75" x14ac:dyDescent="0.3">
      <c r="A26" s="42" t="str">
        <f>IF(C26="","",SUBTOTAL(103,$C$8:C26))</f>
        <v/>
      </c>
      <c r="B26" s="62"/>
      <c r="C26" s="69"/>
      <c r="D26" s="43"/>
      <c r="E26" s="71"/>
      <c r="F26" s="86"/>
      <c r="G26" s="86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87"/>
      <c r="AI26" s="88"/>
      <c r="AJ26" s="44">
        <f t="shared" si="3"/>
        <v>0</v>
      </c>
      <c r="AK26" s="44">
        <f t="shared" si="8"/>
        <v>0</v>
      </c>
      <c r="AL26" s="44">
        <f t="shared" si="9"/>
        <v>0</v>
      </c>
      <c r="AM26" s="48"/>
      <c r="AN26" s="44"/>
      <c r="AO26" s="44">
        <f t="shared" si="4"/>
        <v>0</v>
      </c>
      <c r="AP26" s="44">
        <f t="shared" si="5"/>
        <v>0</v>
      </c>
      <c r="AQ26" s="44">
        <f t="shared" si="10"/>
        <v>0</v>
      </c>
      <c r="AR26" s="44">
        <f t="shared" si="6"/>
        <v>0</v>
      </c>
      <c r="AS26" s="44">
        <f t="shared" si="7"/>
        <v>0</v>
      </c>
    </row>
    <row r="27" spans="1:45" s="25" customFormat="1" ht="18.75" x14ac:dyDescent="0.3">
      <c r="A27" s="42" t="str">
        <f>IF(C27="","",SUBTOTAL(103,$C$8:C27))</f>
        <v/>
      </c>
      <c r="B27" s="62"/>
      <c r="C27" s="68"/>
      <c r="D27" s="43"/>
      <c r="E27" s="71"/>
      <c r="F27" s="86"/>
      <c r="G27" s="86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81"/>
      <c r="AJ27" s="44">
        <f t="shared" si="3"/>
        <v>0</v>
      </c>
      <c r="AK27" s="44">
        <f t="shared" si="8"/>
        <v>0</v>
      </c>
      <c r="AL27" s="44">
        <f t="shared" si="9"/>
        <v>0</v>
      </c>
      <c r="AM27" s="48"/>
      <c r="AN27" s="44"/>
      <c r="AO27" s="44">
        <f t="shared" si="4"/>
        <v>0</v>
      </c>
      <c r="AP27" s="44">
        <f t="shared" si="5"/>
        <v>0</v>
      </c>
      <c r="AQ27" s="44">
        <f t="shared" si="10"/>
        <v>0</v>
      </c>
      <c r="AR27" s="44">
        <f t="shared" si="6"/>
        <v>0</v>
      </c>
      <c r="AS27" s="44">
        <f t="shared" si="7"/>
        <v>0</v>
      </c>
    </row>
    <row r="28" spans="1:45" s="25" customFormat="1" ht="18.75" x14ac:dyDescent="0.3">
      <c r="A28" s="42" t="str">
        <f>IF(C28="","",SUBTOTAL(103,$C$8:C28))</f>
        <v/>
      </c>
      <c r="B28" s="62"/>
      <c r="C28" s="69"/>
      <c r="D28" s="43"/>
      <c r="E28" s="71"/>
      <c r="F28" s="86"/>
      <c r="G28" s="86"/>
      <c r="H28" s="45"/>
      <c r="I28" s="45"/>
      <c r="J28" s="86"/>
      <c r="K28" s="86"/>
      <c r="L28" s="86"/>
      <c r="M28" s="86"/>
      <c r="N28" s="86"/>
      <c r="O28" s="45"/>
      <c r="P28" s="45"/>
      <c r="Q28" s="86"/>
      <c r="R28" s="86"/>
      <c r="S28" s="86"/>
      <c r="T28" s="86"/>
      <c r="U28" s="86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81"/>
      <c r="AJ28" s="44">
        <f t="shared" si="3"/>
        <v>0</v>
      </c>
      <c r="AK28" s="44">
        <f t="shared" si="8"/>
        <v>0</v>
      </c>
      <c r="AL28" s="44">
        <f t="shared" si="9"/>
        <v>0</v>
      </c>
      <c r="AM28" s="48"/>
      <c r="AN28" s="44"/>
      <c r="AO28" s="44">
        <f t="shared" si="4"/>
        <v>0</v>
      </c>
      <c r="AP28" s="44">
        <f t="shared" si="5"/>
        <v>0</v>
      </c>
      <c r="AQ28" s="44">
        <f t="shared" si="10"/>
        <v>0</v>
      </c>
      <c r="AR28" s="44">
        <f t="shared" si="6"/>
        <v>0</v>
      </c>
      <c r="AS28" s="44">
        <f t="shared" si="7"/>
        <v>0</v>
      </c>
    </row>
    <row r="29" spans="1:45" s="25" customFormat="1" ht="18.75" x14ac:dyDescent="0.3">
      <c r="A29" s="42" t="str">
        <f>IF(C29="","",SUBTOTAL(103,$C$8:C29))</f>
        <v/>
      </c>
      <c r="B29" s="62"/>
      <c r="C29" s="69"/>
      <c r="D29" s="43"/>
      <c r="E29" s="71"/>
      <c r="F29" s="86"/>
      <c r="G29" s="86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87"/>
      <c r="AI29" s="88"/>
      <c r="AJ29" s="44">
        <f t="shared" si="3"/>
        <v>0</v>
      </c>
      <c r="AK29" s="44">
        <f t="shared" si="8"/>
        <v>0</v>
      </c>
      <c r="AL29" s="44">
        <f t="shared" si="9"/>
        <v>0</v>
      </c>
      <c r="AM29" s="48"/>
      <c r="AN29" s="44"/>
      <c r="AO29" s="44">
        <f t="shared" si="4"/>
        <v>0</v>
      </c>
      <c r="AP29" s="44">
        <f t="shared" si="5"/>
        <v>0</v>
      </c>
      <c r="AQ29" s="44">
        <f t="shared" si="10"/>
        <v>0</v>
      </c>
      <c r="AR29" s="44">
        <f t="shared" si="6"/>
        <v>0</v>
      </c>
      <c r="AS29" s="44">
        <f t="shared" si="7"/>
        <v>0</v>
      </c>
    </row>
    <row r="30" spans="1:45" s="25" customFormat="1" ht="18.75" x14ac:dyDescent="0.3">
      <c r="A30" s="42" t="str">
        <f>IF(C30="","",SUBTOTAL(103,$C$8:C30))</f>
        <v/>
      </c>
      <c r="B30" s="62"/>
      <c r="C30" s="69"/>
      <c r="D30" s="43"/>
      <c r="E30" s="71"/>
      <c r="F30" s="86"/>
      <c r="G30" s="86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87"/>
      <c r="AI30" s="88"/>
      <c r="AJ30" s="44">
        <f t="shared" si="3"/>
        <v>0</v>
      </c>
      <c r="AK30" s="44">
        <f t="shared" si="8"/>
        <v>0</v>
      </c>
      <c r="AL30" s="44">
        <f t="shared" si="9"/>
        <v>0</v>
      </c>
      <c r="AM30" s="48"/>
      <c r="AN30" s="44"/>
      <c r="AO30" s="44">
        <f t="shared" si="4"/>
        <v>0</v>
      </c>
      <c r="AP30" s="44">
        <f t="shared" si="5"/>
        <v>0</v>
      </c>
      <c r="AQ30" s="44">
        <f t="shared" si="10"/>
        <v>0</v>
      </c>
      <c r="AR30" s="44">
        <f t="shared" si="6"/>
        <v>0</v>
      </c>
      <c r="AS30" s="44">
        <f t="shared" si="7"/>
        <v>0</v>
      </c>
    </row>
    <row r="31" spans="1:45" s="25" customFormat="1" ht="18.75" x14ac:dyDescent="0.3">
      <c r="A31" s="42" t="str">
        <f>IF(C31="","",SUBTOTAL(103,$C$8:C31))</f>
        <v/>
      </c>
      <c r="B31" s="62"/>
      <c r="C31" s="69"/>
      <c r="D31" s="43"/>
      <c r="E31" s="71"/>
      <c r="F31" s="86"/>
      <c r="G31" s="86"/>
      <c r="H31" s="45"/>
      <c r="I31" s="45"/>
      <c r="J31" s="86"/>
      <c r="K31" s="86"/>
      <c r="L31" s="86"/>
      <c r="M31" s="86"/>
      <c r="N31" s="86"/>
      <c r="O31" s="45"/>
      <c r="P31" s="45"/>
      <c r="Q31" s="86"/>
      <c r="R31" s="86"/>
      <c r="S31" s="86"/>
      <c r="T31" s="86"/>
      <c r="U31" s="86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87"/>
      <c r="AI31" s="88"/>
      <c r="AJ31" s="44">
        <f t="shared" si="3"/>
        <v>0</v>
      </c>
      <c r="AK31" s="44">
        <f t="shared" si="8"/>
        <v>0</v>
      </c>
      <c r="AL31" s="44">
        <f t="shared" si="9"/>
        <v>0</v>
      </c>
      <c r="AM31" s="48"/>
      <c r="AN31" s="44"/>
      <c r="AO31" s="44">
        <f t="shared" si="4"/>
        <v>0</v>
      </c>
      <c r="AP31" s="44">
        <f t="shared" si="5"/>
        <v>0</v>
      </c>
      <c r="AQ31" s="44">
        <f t="shared" si="10"/>
        <v>0</v>
      </c>
      <c r="AR31" s="44">
        <f t="shared" si="6"/>
        <v>0</v>
      </c>
      <c r="AS31" s="44">
        <f t="shared" si="7"/>
        <v>0</v>
      </c>
    </row>
    <row r="32" spans="1:45" s="25" customFormat="1" ht="19.5" thickBot="1" x14ac:dyDescent="0.35">
      <c r="A32" s="46" t="str">
        <f>IF(C32="","",SUBTOTAL(103,$C$8:C32))</f>
        <v/>
      </c>
      <c r="B32" s="64"/>
      <c r="C32" s="70"/>
      <c r="D32" s="73"/>
      <c r="E32" s="89"/>
      <c r="F32" s="90"/>
      <c r="G32" s="90"/>
      <c r="H32" s="91"/>
      <c r="I32" s="91"/>
      <c r="J32" s="90"/>
      <c r="K32" s="90"/>
      <c r="L32" s="90"/>
      <c r="M32" s="90"/>
      <c r="N32" s="90"/>
      <c r="O32" s="91"/>
      <c r="P32" s="91"/>
      <c r="Q32" s="90"/>
      <c r="R32" s="90"/>
      <c r="S32" s="90"/>
      <c r="T32" s="90"/>
      <c r="U32" s="90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  <c r="AJ32" s="93">
        <f t="shared" si="3"/>
        <v>0</v>
      </c>
      <c r="AK32" s="93">
        <f t="shared" ref="AK32" si="11">SUMIF(E32:AI32,"&lt;=8")+COUNTIF(E32:AI32,"&gt;8")*8</f>
        <v>0</v>
      </c>
      <c r="AL32" s="93">
        <f t="shared" ref="AL32" si="12">SUM(E32:AI32)-AK32</f>
        <v>0</v>
      </c>
      <c r="AM32" s="82"/>
      <c r="AN32" s="47"/>
      <c r="AO32" s="47">
        <f t="shared" si="4"/>
        <v>0</v>
      </c>
      <c r="AP32" s="47">
        <f t="shared" si="5"/>
        <v>0</v>
      </c>
      <c r="AQ32" s="47">
        <f t="shared" si="10"/>
        <v>0</v>
      </c>
      <c r="AR32" s="47">
        <f t="shared" si="6"/>
        <v>0</v>
      </c>
      <c r="AS32" s="47">
        <f t="shared" si="7"/>
        <v>0</v>
      </c>
    </row>
    <row r="33" spans="1:45" s="25" customFormat="1" ht="18.75" customHeight="1" thickBot="1" x14ac:dyDescent="0.35">
      <c r="A33" s="65" t="str">
        <f>IF(ISBLANK(C33),"",COUNTA($C$8:C33))</f>
        <v/>
      </c>
      <c r="B33" s="36"/>
      <c r="C33" s="36"/>
      <c r="D33" s="65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8"/>
      <c r="AH33" s="137" t="s">
        <v>9</v>
      </c>
      <c r="AI33" s="138"/>
      <c r="AJ33" s="29">
        <f t="shared" ref="AJ33:AK33" si="13">SUM(AJ8:AJ32)</f>
        <v>8</v>
      </c>
      <c r="AK33" s="29">
        <f t="shared" si="13"/>
        <v>43</v>
      </c>
      <c r="AL33" s="29">
        <f>SUM(AL8:AL32)</f>
        <v>2</v>
      </c>
      <c r="AM33" s="59">
        <f t="shared" ref="AM33" si="14">SUM(AM8:AM32)</f>
        <v>0</v>
      </c>
      <c r="AN33" s="59">
        <f>SUM(AN8:AN32)</f>
        <v>45</v>
      </c>
      <c r="AO33" s="29">
        <f t="shared" ref="AO33:AS33" si="15">SUM(AO8:AO32)</f>
        <v>0</v>
      </c>
      <c r="AP33" s="29">
        <f t="shared" si="15"/>
        <v>0</v>
      </c>
      <c r="AQ33" s="29">
        <f t="shared" si="15"/>
        <v>0</v>
      </c>
      <c r="AR33" s="29">
        <f t="shared" si="15"/>
        <v>0</v>
      </c>
      <c r="AS33" s="29">
        <f t="shared" si="15"/>
        <v>0</v>
      </c>
    </row>
    <row r="34" spans="1:45" s="25" customFormat="1" ht="18.75" x14ac:dyDescent="0.3">
      <c r="A34" s="30"/>
      <c r="B34" s="30"/>
      <c r="C34" s="56"/>
      <c r="D34" s="56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2"/>
      <c r="AK34" s="32"/>
      <c r="AL34" s="33"/>
      <c r="AM34" s="33"/>
      <c r="AN34" s="33"/>
      <c r="AO34" s="33"/>
      <c r="AP34" s="33"/>
      <c r="AQ34" s="33"/>
    </row>
    <row r="35" spans="1:45" s="25" customFormat="1" ht="18.75" x14ac:dyDescent="0.3">
      <c r="B35" s="96" t="s">
        <v>2</v>
      </c>
      <c r="C35" s="53" t="s">
        <v>6</v>
      </c>
      <c r="D35" s="54"/>
      <c r="E35" s="50"/>
      <c r="F35" s="23"/>
      <c r="H35" s="31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2"/>
      <c r="AK35" s="32"/>
      <c r="AL35" s="33"/>
      <c r="AM35" s="33"/>
      <c r="AN35" s="33"/>
      <c r="AO35" s="33"/>
      <c r="AP35" s="33"/>
      <c r="AQ35" s="33"/>
    </row>
    <row r="36" spans="1:45" s="25" customFormat="1" ht="18.75" x14ac:dyDescent="0.3">
      <c r="B36" s="48" t="s">
        <v>14</v>
      </c>
      <c r="C36" s="49" t="s">
        <v>13</v>
      </c>
      <c r="D36" s="54"/>
      <c r="E36" s="50"/>
      <c r="F36" s="23"/>
      <c r="H36" s="31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2"/>
      <c r="AK36" s="32"/>
      <c r="AL36" s="33"/>
      <c r="AM36" s="33"/>
      <c r="AN36" s="33"/>
      <c r="AO36" s="33"/>
      <c r="AP36" s="33"/>
      <c r="AQ36" s="33"/>
    </row>
    <row r="37" spans="1:45" s="25" customFormat="1" ht="18.75" x14ac:dyDescent="0.3">
      <c r="B37" s="48" t="s">
        <v>7</v>
      </c>
      <c r="C37" s="49" t="s">
        <v>1</v>
      </c>
      <c r="D37" s="55"/>
      <c r="E37" s="50"/>
      <c r="F37" s="23"/>
      <c r="H37" s="31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2"/>
      <c r="AK37" s="32"/>
      <c r="AL37" s="33"/>
      <c r="AM37" s="33"/>
      <c r="AN37" s="33"/>
      <c r="AO37" s="33"/>
      <c r="AP37" s="33"/>
      <c r="AQ37" s="33"/>
    </row>
    <row r="38" spans="1:45" ht="18.75" x14ac:dyDescent="0.25">
      <c r="B38" s="48" t="s">
        <v>31</v>
      </c>
      <c r="C38" s="49" t="s">
        <v>8</v>
      </c>
      <c r="D38" s="57"/>
      <c r="E38" s="50"/>
      <c r="F38" s="51"/>
      <c r="H38" s="31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2"/>
      <c r="AK38" s="32"/>
      <c r="AL38" s="33"/>
      <c r="AM38" s="33"/>
      <c r="AN38" s="33"/>
      <c r="AO38" s="33"/>
      <c r="AP38" s="33"/>
      <c r="AQ38" s="33"/>
    </row>
    <row r="39" spans="1:45" ht="18.75" x14ac:dyDescent="0.25">
      <c r="B39" s="48" t="s">
        <v>40</v>
      </c>
      <c r="C39" s="49" t="s">
        <v>41</v>
      </c>
      <c r="D39" s="57"/>
      <c r="E39" s="50"/>
      <c r="F39" s="51"/>
      <c r="H39" s="31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2"/>
      <c r="AK39" s="32"/>
      <c r="AL39" s="33"/>
      <c r="AM39" s="33"/>
      <c r="AN39" s="33"/>
      <c r="AO39" s="33"/>
      <c r="AP39" s="33"/>
      <c r="AQ39" s="33"/>
    </row>
    <row r="40" spans="1:45" ht="18.75" x14ac:dyDescent="0.25">
      <c r="A40" s="35"/>
      <c r="B40" s="48" t="s">
        <v>60</v>
      </c>
      <c r="C40" s="53" t="s">
        <v>12</v>
      </c>
      <c r="D40" s="80"/>
      <c r="E40" s="52"/>
      <c r="F40" s="52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</row>
    <row r="41" spans="1:45" ht="18.75" x14ac:dyDescent="0.25">
      <c r="B41" s="48" t="s">
        <v>44</v>
      </c>
      <c r="C41" s="49" t="s">
        <v>45</v>
      </c>
      <c r="D41" s="57"/>
    </row>
  </sheetData>
  <sheetProtection selectLockedCells="1"/>
  <mergeCells count="8">
    <mergeCell ref="D5:I5"/>
    <mergeCell ref="A6:A7"/>
    <mergeCell ref="C6:C7"/>
    <mergeCell ref="D6:D7"/>
    <mergeCell ref="AO6:AS6"/>
    <mergeCell ref="AH33:AI33"/>
    <mergeCell ref="B6:B7"/>
    <mergeCell ref="AJ6:AN6"/>
  </mergeCells>
  <conditionalFormatting sqref="AJ8:AS33">
    <cfRule type="cellIs" dxfId="23" priority="12" operator="equal">
      <formula>0</formula>
    </cfRule>
  </conditionalFormatting>
  <conditionalFormatting sqref="E6:AI32">
    <cfRule type="expression" dxfId="22" priority="1">
      <formula>OR(E$6="вс",E$6="сб")</formula>
    </cfRule>
    <cfRule type="expression" dxfId="21" priority="2">
      <formula>WEEKDAY(E$7,2)&gt;5</formula>
    </cfRule>
    <cfRule type="cellIs" dxfId="20" priority="3" operator="equal">
      <formula>"В"</formula>
    </cfRule>
    <cfRule type="cellIs" dxfId="19" priority="4" operator="equal">
      <formula>"Б"</formula>
    </cfRule>
    <cfRule type="cellIs" dxfId="18" priority="5" operator="equal">
      <formula>"А"</formula>
    </cfRule>
    <cfRule type="cellIs" dxfId="17" priority="6" operator="equal">
      <formula>"ВВ"</formula>
    </cfRule>
    <cfRule type="cellIs" dxfId="16" priority="7" operator="equal">
      <formula>"К"</formula>
    </cfRule>
    <cfRule type="cellIs" dxfId="15" priority="8" operator="equal">
      <formula>"Н"</formula>
    </cfRule>
    <cfRule type="cellIs" dxfId="14" priority="9" operator="equal">
      <formula>"О"</formula>
    </cfRule>
    <cfRule type="cellIs" dxfId="13" priority="10" operator="equal">
      <formula>"У"</formula>
    </cfRule>
    <cfRule type="cellIs" dxfId="12" priority="11" operator="equal">
      <formula>"ОГ"</formula>
    </cfRule>
  </conditionalFormatting>
  <dataValidations count="1">
    <dataValidation type="list" allowBlank="1" showInputMessage="1" showErrorMessage="1" sqref="D9:D32" xr:uid="{B42C972A-97CB-464A-B122-78B45CA6ABDE}">
      <formula1>"Водитель IV разряда,Водитель V разряда,Тракторист IV разряда"</formula1>
    </dataValidation>
  </dataValidations>
  <pageMargins left="0.25" right="0.25" top="0.75" bottom="0.75" header="0.3" footer="0.3"/>
  <pageSetup paperSize="9" scale="48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2CBCD9-B38A-4074-BC3A-D3AE7C56679F}">
          <x14:formula1>
            <xm:f>DATA!$D$2:$D$10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59F5-64C2-4874-9045-81F6BC655A24}">
  <sheetPr>
    <pageSetUpPr fitToPage="1"/>
  </sheetPr>
  <dimension ref="A1:AS41"/>
  <sheetViews>
    <sheetView tabSelected="1" zoomScale="60" zoomScaleNormal="60" workbookViewId="0">
      <selection activeCell="AN3" sqref="AN3"/>
    </sheetView>
  </sheetViews>
  <sheetFormatPr defaultRowHeight="15" x14ac:dyDescent="0.25"/>
  <cols>
    <col min="1" max="2" width="6.140625" style="34" customWidth="1"/>
    <col min="3" max="3" width="49.42578125" style="34" customWidth="1"/>
    <col min="4" max="4" width="27.7109375" style="34" bestFit="1" customWidth="1"/>
    <col min="5" max="36" width="6.7109375" style="34" customWidth="1"/>
    <col min="37" max="37" width="8.28515625" style="34" customWidth="1"/>
    <col min="38" max="39" width="6.7109375" style="34" customWidth="1"/>
    <col min="40" max="40" width="9.7109375" style="34" bestFit="1" customWidth="1"/>
    <col min="41" max="43" width="6.7109375" style="34" customWidth="1"/>
    <col min="44" max="44" width="6.5703125" style="34" hidden="1" customWidth="1"/>
    <col min="45" max="45" width="6.7109375" style="34" customWidth="1"/>
    <col min="46" max="16384" width="9.140625" style="34"/>
  </cols>
  <sheetData>
    <row r="1" spans="1:45" ht="18.75" x14ac:dyDescent="0.3">
      <c r="AL1" s="60"/>
      <c r="AM1" s="60"/>
    </row>
    <row r="2" spans="1:45" ht="18.75" x14ac:dyDescent="0.3">
      <c r="AL2" s="60"/>
      <c r="AM2" s="60"/>
    </row>
    <row r="3" spans="1:45" ht="18.75" x14ac:dyDescent="0.3">
      <c r="AL3" s="60"/>
      <c r="AM3" s="60"/>
    </row>
    <row r="5" spans="1:45" s="23" customFormat="1" ht="32.25" customHeight="1" thickBot="1" x14ac:dyDescent="0.35">
      <c r="A5" s="19"/>
      <c r="B5" s="19"/>
      <c r="C5" s="76">
        <f>EDATE(DATA!A1,1)</f>
        <v>43862</v>
      </c>
      <c r="D5" s="140" t="str">
        <f>Табель!F15</f>
        <v>Водители</v>
      </c>
      <c r="E5" s="140"/>
      <c r="F5" s="140"/>
      <c r="G5" s="140"/>
      <c r="H5" s="140"/>
      <c r="I5" s="140"/>
      <c r="J5" s="20"/>
      <c r="K5" s="21"/>
      <c r="L5" s="20"/>
      <c r="M5" s="2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5" s="25" customFormat="1" ht="27" customHeight="1" thickBot="1" x14ac:dyDescent="0.35">
      <c r="A6" s="131" t="s">
        <v>4</v>
      </c>
      <c r="B6" s="132" t="s">
        <v>38</v>
      </c>
      <c r="C6" s="133" t="s">
        <v>39</v>
      </c>
      <c r="D6" s="133" t="s">
        <v>11</v>
      </c>
      <c r="E6" s="24">
        <f t="shared" ref="E6:AF6" si="0">E7</f>
        <v>43862</v>
      </c>
      <c r="F6" s="24">
        <f t="shared" si="0"/>
        <v>43863</v>
      </c>
      <c r="G6" s="24">
        <f t="shared" si="0"/>
        <v>43864</v>
      </c>
      <c r="H6" s="24">
        <f t="shared" si="0"/>
        <v>43865</v>
      </c>
      <c r="I6" s="24">
        <f t="shared" si="0"/>
        <v>43866</v>
      </c>
      <c r="J6" s="24">
        <f t="shared" si="0"/>
        <v>43867</v>
      </c>
      <c r="K6" s="24">
        <f t="shared" si="0"/>
        <v>43868</v>
      </c>
      <c r="L6" s="24">
        <f t="shared" si="0"/>
        <v>43869</v>
      </c>
      <c r="M6" s="24">
        <f t="shared" si="0"/>
        <v>43870</v>
      </c>
      <c r="N6" s="24">
        <f t="shared" si="0"/>
        <v>43871</v>
      </c>
      <c r="O6" s="24">
        <f t="shared" si="0"/>
        <v>43872</v>
      </c>
      <c r="P6" s="24">
        <f t="shared" si="0"/>
        <v>43873</v>
      </c>
      <c r="Q6" s="24">
        <f t="shared" si="0"/>
        <v>43874</v>
      </c>
      <c r="R6" s="24">
        <f t="shared" si="0"/>
        <v>43875</v>
      </c>
      <c r="S6" s="24">
        <f t="shared" si="0"/>
        <v>43876</v>
      </c>
      <c r="T6" s="24">
        <f t="shared" si="0"/>
        <v>43877</v>
      </c>
      <c r="U6" s="24">
        <f t="shared" si="0"/>
        <v>43878</v>
      </c>
      <c r="V6" s="24">
        <f t="shared" si="0"/>
        <v>43879</v>
      </c>
      <c r="W6" s="24">
        <f t="shared" si="0"/>
        <v>43880</v>
      </c>
      <c r="X6" s="24">
        <f t="shared" si="0"/>
        <v>43881</v>
      </c>
      <c r="Y6" s="24">
        <f t="shared" si="0"/>
        <v>43882</v>
      </c>
      <c r="Z6" s="24">
        <f t="shared" si="0"/>
        <v>43883</v>
      </c>
      <c r="AA6" s="24">
        <f t="shared" si="0"/>
        <v>43884</v>
      </c>
      <c r="AB6" s="24">
        <f t="shared" si="0"/>
        <v>43885</v>
      </c>
      <c r="AC6" s="24">
        <f t="shared" si="0"/>
        <v>43886</v>
      </c>
      <c r="AD6" s="24">
        <f t="shared" si="0"/>
        <v>43887</v>
      </c>
      <c r="AE6" s="24">
        <f t="shared" si="0"/>
        <v>43888</v>
      </c>
      <c r="AF6" s="24">
        <f t="shared" si="0"/>
        <v>43889</v>
      </c>
      <c r="AG6" s="24">
        <f>IF(AG7=0,"",AG7)</f>
        <v>43890</v>
      </c>
      <c r="AH6" s="24" t="str">
        <f t="shared" ref="AH6:AI6" si="1">IF(AH7=0,"",AH7)</f>
        <v/>
      </c>
      <c r="AI6" s="24" t="str">
        <f t="shared" si="1"/>
        <v/>
      </c>
      <c r="AJ6" s="135" t="s">
        <v>47</v>
      </c>
      <c r="AK6" s="136"/>
      <c r="AL6" s="136"/>
      <c r="AM6" s="136"/>
      <c r="AN6" s="136"/>
      <c r="AO6" s="135" t="s">
        <v>10</v>
      </c>
      <c r="AP6" s="136"/>
      <c r="AQ6" s="136"/>
      <c r="AR6" s="136"/>
      <c r="AS6" s="136"/>
    </row>
    <row r="7" spans="1:45" s="28" customFormat="1" ht="210.75" thickBot="1" x14ac:dyDescent="0.3">
      <c r="A7" s="132"/>
      <c r="B7" s="139"/>
      <c r="C7" s="133"/>
      <c r="D7" s="134"/>
      <c r="E7" s="97">
        <f>C5</f>
        <v>43862</v>
      </c>
      <c r="F7" s="97">
        <f t="shared" ref="F7:AF7" si="2">E7+1</f>
        <v>43863</v>
      </c>
      <c r="G7" s="97">
        <f t="shared" si="2"/>
        <v>43864</v>
      </c>
      <c r="H7" s="97">
        <f t="shared" si="2"/>
        <v>43865</v>
      </c>
      <c r="I7" s="97">
        <f t="shared" si="2"/>
        <v>43866</v>
      </c>
      <c r="J7" s="97">
        <f t="shared" si="2"/>
        <v>43867</v>
      </c>
      <c r="K7" s="97">
        <f t="shared" si="2"/>
        <v>43868</v>
      </c>
      <c r="L7" s="97">
        <f t="shared" si="2"/>
        <v>43869</v>
      </c>
      <c r="M7" s="97">
        <f t="shared" si="2"/>
        <v>43870</v>
      </c>
      <c r="N7" s="97">
        <f t="shared" si="2"/>
        <v>43871</v>
      </c>
      <c r="O7" s="97">
        <f t="shared" si="2"/>
        <v>43872</v>
      </c>
      <c r="P7" s="97">
        <f t="shared" si="2"/>
        <v>43873</v>
      </c>
      <c r="Q7" s="97">
        <f t="shared" si="2"/>
        <v>43874</v>
      </c>
      <c r="R7" s="97">
        <f t="shared" si="2"/>
        <v>43875</v>
      </c>
      <c r="S7" s="97">
        <f t="shared" si="2"/>
        <v>43876</v>
      </c>
      <c r="T7" s="97">
        <f t="shared" si="2"/>
        <v>43877</v>
      </c>
      <c r="U7" s="97">
        <f t="shared" si="2"/>
        <v>43878</v>
      </c>
      <c r="V7" s="97">
        <f t="shared" si="2"/>
        <v>43879</v>
      </c>
      <c r="W7" s="97">
        <f t="shared" si="2"/>
        <v>43880</v>
      </c>
      <c r="X7" s="97">
        <f t="shared" si="2"/>
        <v>43881</v>
      </c>
      <c r="Y7" s="97">
        <f t="shared" si="2"/>
        <v>43882</v>
      </c>
      <c r="Z7" s="97">
        <f t="shared" si="2"/>
        <v>43883</v>
      </c>
      <c r="AA7" s="97">
        <f t="shared" si="2"/>
        <v>43884</v>
      </c>
      <c r="AB7" s="97">
        <f t="shared" si="2"/>
        <v>43885</v>
      </c>
      <c r="AC7" s="97">
        <f t="shared" si="2"/>
        <v>43886</v>
      </c>
      <c r="AD7" s="97">
        <f t="shared" si="2"/>
        <v>43887</v>
      </c>
      <c r="AE7" s="97">
        <f t="shared" si="2"/>
        <v>43888</v>
      </c>
      <c r="AF7" s="97">
        <f t="shared" si="2"/>
        <v>43889</v>
      </c>
      <c r="AG7" s="97">
        <f>IF(DAY($AF7+1)&gt;DAY(AF7),$AF7+1,0)</f>
        <v>43890</v>
      </c>
      <c r="AH7" s="97">
        <f>IF(DAY($AF7+2)&gt;DAY(AF7),$AF7+2,0)</f>
        <v>0</v>
      </c>
      <c r="AI7" s="97">
        <f>IF(DAY($AF7+3)&gt;DAY(AF7),$AF7+3,0)</f>
        <v>0</v>
      </c>
      <c r="AJ7" s="94" t="s">
        <v>55</v>
      </c>
      <c r="AK7" s="95" t="s">
        <v>56</v>
      </c>
      <c r="AL7" s="27" t="s">
        <v>57</v>
      </c>
      <c r="AM7" s="58" t="s">
        <v>58</v>
      </c>
      <c r="AN7" s="58" t="s">
        <v>46</v>
      </c>
      <c r="AO7" s="27" t="s">
        <v>0</v>
      </c>
      <c r="AP7" s="27" t="s">
        <v>1</v>
      </c>
      <c r="AQ7" s="27" t="s">
        <v>59</v>
      </c>
      <c r="AR7" s="27" t="s">
        <v>5</v>
      </c>
      <c r="AS7" s="27" t="s">
        <v>3</v>
      </c>
    </row>
    <row r="8" spans="1:45" s="25" customFormat="1" ht="18.75" x14ac:dyDescent="0.3">
      <c r="A8" s="39">
        <f>IF(C8="","",SUBTOTAL(103,$C$8:C8))</f>
        <v>1</v>
      </c>
      <c r="B8" s="61">
        <v>87</v>
      </c>
      <c r="C8" s="72" t="s">
        <v>32</v>
      </c>
      <c r="D8" s="40" t="s">
        <v>52</v>
      </c>
      <c r="E8" s="84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>
        <v>5</v>
      </c>
      <c r="AA8" s="83"/>
      <c r="AB8" s="83"/>
      <c r="AC8" s="83"/>
      <c r="AD8" s="83"/>
      <c r="AE8" s="83"/>
      <c r="AF8" s="83"/>
      <c r="AG8" s="83"/>
      <c r="AH8" s="83"/>
      <c r="AI8" s="85"/>
      <c r="AJ8" s="41">
        <f t="shared" ref="AJ8:AJ32" si="3">COUNTIF($E8:$AI8,"&gt;0")</f>
        <v>1</v>
      </c>
      <c r="AK8" s="41">
        <f>SUMIF(E8:AI8,"&lt;=8")+COUNTIF(E8:AI8,"&gt;8")*8</f>
        <v>5</v>
      </c>
      <c r="AL8" s="41">
        <f>SUM(E8:AI8)-AK8</f>
        <v>0</v>
      </c>
      <c r="AM8" s="41">
        <f>COUNTIF($E8:$AI8,"Н")</f>
        <v>0</v>
      </c>
      <c r="AN8" s="41">
        <f>SUMPRODUCT(((MOD($E$7:$AI$7-DATA!$A$1,7)+3&gt;7)*(MOD($E$7:$AI$7-DATA!$A$1,7)+3&lt;8)+(MOD($E$7:$AI$7-DATA!$A$1,7)+3&gt;5)*(MOD($E$7:$AI$7-DATA!$A$1,7)+3&lt;8)),E8:AI8)</f>
        <v>5</v>
      </c>
      <c r="AO8" s="41">
        <f t="shared" ref="AO8:AO32" si="4">COUNTIF($E8:$AI8,"В")</f>
        <v>0</v>
      </c>
      <c r="AP8" s="41">
        <f t="shared" ref="AP8:AP32" si="5">COUNTIF($E8:$AI8,"О")</f>
        <v>0</v>
      </c>
      <c r="AQ8" s="41">
        <f>COUNTIF($E8:$AI8,"А")</f>
        <v>0</v>
      </c>
      <c r="AR8" s="41">
        <f t="shared" ref="AR8:AR32" si="6">COUNTIF($E8:$AI8,"У")</f>
        <v>0</v>
      </c>
      <c r="AS8" s="41">
        <f t="shared" ref="AS8:AS32" si="7">COUNTIF($E8:$AI8,"Б")</f>
        <v>0</v>
      </c>
    </row>
    <row r="9" spans="1:45" s="25" customFormat="1" ht="18.75" x14ac:dyDescent="0.3">
      <c r="A9" s="42">
        <f>IF(C9="","",SUBTOTAL(103,$C$8:C9))</f>
        <v>2</v>
      </c>
      <c r="B9" s="62">
        <v>88</v>
      </c>
      <c r="C9" s="66" t="s">
        <v>33</v>
      </c>
      <c r="D9" s="43"/>
      <c r="E9" s="71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81"/>
      <c r="AJ9" s="44">
        <f t="shared" si="3"/>
        <v>0</v>
      </c>
      <c r="AK9" s="44">
        <f t="shared" ref="AK9:AK32" si="8">SUMIF(E9:AI9,"&lt;=8")+COUNTIF(E9:AI9,"&gt;8")*8</f>
        <v>0</v>
      </c>
      <c r="AL9" s="44">
        <f t="shared" ref="AL9:AL32" si="9">SUM(E9:AI9)-AK9</f>
        <v>0</v>
      </c>
      <c r="AM9" s="48"/>
      <c r="AN9" s="44"/>
      <c r="AO9" s="44">
        <f t="shared" si="4"/>
        <v>0</v>
      </c>
      <c r="AP9" s="44">
        <f t="shared" si="5"/>
        <v>0</v>
      </c>
      <c r="AQ9" s="44">
        <f t="shared" ref="AQ9:AQ32" si="10">COUNTIF($E9:$AI9,"БС")</f>
        <v>0</v>
      </c>
      <c r="AR9" s="44">
        <f t="shared" si="6"/>
        <v>0</v>
      </c>
      <c r="AS9" s="44">
        <f t="shared" si="7"/>
        <v>0</v>
      </c>
    </row>
    <row r="10" spans="1:45" s="25" customFormat="1" ht="18.75" x14ac:dyDescent="0.3">
      <c r="A10" s="42">
        <f>IF(C10="","",SUBTOTAL(103,$C$8:C10))</f>
        <v>3</v>
      </c>
      <c r="B10" s="62">
        <v>84</v>
      </c>
      <c r="C10" s="66" t="s">
        <v>34</v>
      </c>
      <c r="D10" s="43"/>
      <c r="E10" s="71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81"/>
      <c r="AJ10" s="44">
        <f t="shared" si="3"/>
        <v>0</v>
      </c>
      <c r="AK10" s="44">
        <f t="shared" si="8"/>
        <v>0</v>
      </c>
      <c r="AL10" s="44">
        <f t="shared" si="9"/>
        <v>0</v>
      </c>
      <c r="AM10" s="48"/>
      <c r="AN10" s="44"/>
      <c r="AO10" s="44">
        <f t="shared" si="4"/>
        <v>0</v>
      </c>
      <c r="AP10" s="44">
        <f t="shared" si="5"/>
        <v>0</v>
      </c>
      <c r="AQ10" s="44">
        <f t="shared" si="10"/>
        <v>0</v>
      </c>
      <c r="AR10" s="44">
        <f t="shared" si="6"/>
        <v>0</v>
      </c>
      <c r="AS10" s="44">
        <f t="shared" si="7"/>
        <v>0</v>
      </c>
    </row>
    <row r="11" spans="1:45" s="25" customFormat="1" ht="18.75" x14ac:dyDescent="0.3">
      <c r="A11" s="42">
        <f>IF(C11="","",SUBTOTAL(103,$C$8:C11))</f>
        <v>4</v>
      </c>
      <c r="B11" s="62">
        <v>90</v>
      </c>
      <c r="C11" s="67" t="s">
        <v>35</v>
      </c>
      <c r="D11" s="43"/>
      <c r="E11" s="71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81"/>
      <c r="AJ11" s="44">
        <f t="shared" si="3"/>
        <v>0</v>
      </c>
      <c r="AK11" s="44">
        <f t="shared" si="8"/>
        <v>0</v>
      </c>
      <c r="AL11" s="44">
        <f t="shared" si="9"/>
        <v>0</v>
      </c>
      <c r="AM11" s="48"/>
      <c r="AN11" s="44"/>
      <c r="AO11" s="44">
        <f t="shared" si="4"/>
        <v>0</v>
      </c>
      <c r="AP11" s="44">
        <f t="shared" si="5"/>
        <v>0</v>
      </c>
      <c r="AQ11" s="44">
        <f t="shared" si="10"/>
        <v>0</v>
      </c>
      <c r="AR11" s="44">
        <f t="shared" si="6"/>
        <v>0</v>
      </c>
      <c r="AS11" s="44">
        <f t="shared" si="7"/>
        <v>0</v>
      </c>
    </row>
    <row r="12" spans="1:45" s="25" customFormat="1" ht="18.75" x14ac:dyDescent="0.3">
      <c r="A12" s="42">
        <f>IF(C12="","",SUBTOTAL(103,$C$8:C12))</f>
        <v>5</v>
      </c>
      <c r="B12" s="62">
        <v>242</v>
      </c>
      <c r="C12" s="67" t="s">
        <v>36</v>
      </c>
      <c r="D12" s="43"/>
      <c r="E12" s="71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81"/>
      <c r="AJ12" s="44">
        <f t="shared" si="3"/>
        <v>0</v>
      </c>
      <c r="AK12" s="44">
        <f t="shared" si="8"/>
        <v>0</v>
      </c>
      <c r="AL12" s="44">
        <f t="shared" si="9"/>
        <v>0</v>
      </c>
      <c r="AM12" s="48"/>
      <c r="AN12" s="44"/>
      <c r="AO12" s="44">
        <f t="shared" si="4"/>
        <v>0</v>
      </c>
      <c r="AP12" s="44">
        <f t="shared" si="5"/>
        <v>0</v>
      </c>
      <c r="AQ12" s="44">
        <f t="shared" si="10"/>
        <v>0</v>
      </c>
      <c r="AR12" s="44">
        <f t="shared" si="6"/>
        <v>0</v>
      </c>
      <c r="AS12" s="44">
        <f t="shared" si="7"/>
        <v>0</v>
      </c>
    </row>
    <row r="13" spans="1:45" s="25" customFormat="1" ht="18.75" x14ac:dyDescent="0.3">
      <c r="A13" s="42">
        <f>IF(C13="","",SUBTOTAL(103,$C$8:C13))</f>
        <v>6</v>
      </c>
      <c r="B13" s="62">
        <v>242</v>
      </c>
      <c r="C13" s="67" t="s">
        <v>37</v>
      </c>
      <c r="D13" s="43"/>
      <c r="E13" s="71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81"/>
      <c r="AJ13" s="44">
        <f t="shared" si="3"/>
        <v>0</v>
      </c>
      <c r="AK13" s="44">
        <f t="shared" si="8"/>
        <v>0</v>
      </c>
      <c r="AL13" s="44">
        <f t="shared" si="9"/>
        <v>0</v>
      </c>
      <c r="AM13" s="48"/>
      <c r="AN13" s="44"/>
      <c r="AO13" s="44">
        <f t="shared" si="4"/>
        <v>0</v>
      </c>
      <c r="AP13" s="44">
        <f t="shared" si="5"/>
        <v>0</v>
      </c>
      <c r="AQ13" s="44">
        <f t="shared" si="10"/>
        <v>0</v>
      </c>
      <c r="AR13" s="44">
        <f t="shared" si="6"/>
        <v>0</v>
      </c>
      <c r="AS13" s="44">
        <f t="shared" si="7"/>
        <v>0</v>
      </c>
    </row>
    <row r="14" spans="1:45" s="25" customFormat="1" ht="18.75" x14ac:dyDescent="0.3">
      <c r="A14" s="42" t="str">
        <f>IF(C14="","",SUBTOTAL(103,$C$8:C14))</f>
        <v/>
      </c>
      <c r="B14" s="62"/>
      <c r="C14" s="68"/>
      <c r="D14" s="43"/>
      <c r="E14" s="71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81"/>
      <c r="AJ14" s="44">
        <f t="shared" si="3"/>
        <v>0</v>
      </c>
      <c r="AK14" s="44">
        <f t="shared" si="8"/>
        <v>0</v>
      </c>
      <c r="AL14" s="44">
        <f t="shared" si="9"/>
        <v>0</v>
      </c>
      <c r="AM14" s="48"/>
      <c r="AN14" s="44"/>
      <c r="AO14" s="44">
        <f t="shared" si="4"/>
        <v>0</v>
      </c>
      <c r="AP14" s="44">
        <f t="shared" si="5"/>
        <v>0</v>
      </c>
      <c r="AQ14" s="44">
        <f t="shared" si="10"/>
        <v>0</v>
      </c>
      <c r="AR14" s="44">
        <f t="shared" si="6"/>
        <v>0</v>
      </c>
      <c r="AS14" s="44">
        <f t="shared" si="7"/>
        <v>0</v>
      </c>
    </row>
    <row r="15" spans="1:45" s="25" customFormat="1" ht="18.75" x14ac:dyDescent="0.3">
      <c r="A15" s="42" t="str">
        <f>IF(C15="","",SUBTOTAL(103,$C$8:C15))</f>
        <v/>
      </c>
      <c r="B15" s="62"/>
      <c r="C15" s="68"/>
      <c r="D15" s="43"/>
      <c r="E15" s="71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81"/>
      <c r="AJ15" s="44">
        <f t="shared" si="3"/>
        <v>0</v>
      </c>
      <c r="AK15" s="44">
        <f t="shared" si="8"/>
        <v>0</v>
      </c>
      <c r="AL15" s="44">
        <f t="shared" si="9"/>
        <v>0</v>
      </c>
      <c r="AM15" s="48"/>
      <c r="AN15" s="44"/>
      <c r="AO15" s="44">
        <f t="shared" si="4"/>
        <v>0</v>
      </c>
      <c r="AP15" s="44">
        <f t="shared" si="5"/>
        <v>0</v>
      </c>
      <c r="AQ15" s="44">
        <f t="shared" si="10"/>
        <v>0</v>
      </c>
      <c r="AR15" s="44">
        <f t="shared" si="6"/>
        <v>0</v>
      </c>
      <c r="AS15" s="44">
        <f t="shared" si="7"/>
        <v>0</v>
      </c>
    </row>
    <row r="16" spans="1:45" s="25" customFormat="1" ht="18.75" x14ac:dyDescent="0.3">
      <c r="A16" s="42" t="str">
        <f>IF(C16="","",SUBTOTAL(103,$C$8:C16))</f>
        <v/>
      </c>
      <c r="B16" s="63"/>
      <c r="C16" s="68"/>
      <c r="D16" s="43"/>
      <c r="E16" s="71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81"/>
      <c r="AJ16" s="44">
        <f t="shared" si="3"/>
        <v>0</v>
      </c>
      <c r="AK16" s="44">
        <f t="shared" si="8"/>
        <v>0</v>
      </c>
      <c r="AL16" s="44">
        <f t="shared" si="9"/>
        <v>0</v>
      </c>
      <c r="AM16" s="48"/>
      <c r="AN16" s="44"/>
      <c r="AO16" s="44">
        <f t="shared" si="4"/>
        <v>0</v>
      </c>
      <c r="AP16" s="44">
        <f t="shared" si="5"/>
        <v>0</v>
      </c>
      <c r="AQ16" s="44">
        <f t="shared" si="10"/>
        <v>0</v>
      </c>
      <c r="AR16" s="44">
        <f t="shared" si="6"/>
        <v>0</v>
      </c>
      <c r="AS16" s="44">
        <f t="shared" si="7"/>
        <v>0</v>
      </c>
    </row>
    <row r="17" spans="1:45" s="25" customFormat="1" ht="18.75" x14ac:dyDescent="0.3">
      <c r="A17" s="42" t="str">
        <f>IF(C17="","",SUBTOTAL(103,$C$8:C17))</f>
        <v/>
      </c>
      <c r="B17" s="62"/>
      <c r="C17" s="68"/>
      <c r="D17" s="43"/>
      <c r="E17" s="71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81"/>
      <c r="AJ17" s="44">
        <f t="shared" si="3"/>
        <v>0</v>
      </c>
      <c r="AK17" s="44">
        <f t="shared" si="8"/>
        <v>0</v>
      </c>
      <c r="AL17" s="44">
        <f t="shared" si="9"/>
        <v>0</v>
      </c>
      <c r="AM17" s="48"/>
      <c r="AN17" s="44"/>
      <c r="AO17" s="44">
        <f t="shared" si="4"/>
        <v>0</v>
      </c>
      <c r="AP17" s="44">
        <f t="shared" si="5"/>
        <v>0</v>
      </c>
      <c r="AQ17" s="44">
        <f t="shared" si="10"/>
        <v>0</v>
      </c>
      <c r="AR17" s="44">
        <f t="shared" si="6"/>
        <v>0</v>
      </c>
      <c r="AS17" s="44">
        <f t="shared" si="7"/>
        <v>0</v>
      </c>
    </row>
    <row r="18" spans="1:45" s="25" customFormat="1" ht="18.75" x14ac:dyDescent="0.3">
      <c r="A18" s="42" t="str">
        <f>IF(C18="","",SUBTOTAL(103,$C$8:C18))</f>
        <v/>
      </c>
      <c r="B18" s="62"/>
      <c r="C18" s="68"/>
      <c r="D18" s="43"/>
      <c r="E18" s="71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81"/>
      <c r="AJ18" s="44">
        <f t="shared" si="3"/>
        <v>0</v>
      </c>
      <c r="AK18" s="44">
        <f t="shared" si="8"/>
        <v>0</v>
      </c>
      <c r="AL18" s="44">
        <f t="shared" si="9"/>
        <v>0</v>
      </c>
      <c r="AM18" s="48"/>
      <c r="AN18" s="44"/>
      <c r="AO18" s="44">
        <f t="shared" si="4"/>
        <v>0</v>
      </c>
      <c r="AP18" s="44">
        <f t="shared" si="5"/>
        <v>0</v>
      </c>
      <c r="AQ18" s="44">
        <f t="shared" si="10"/>
        <v>0</v>
      </c>
      <c r="AR18" s="44">
        <f t="shared" si="6"/>
        <v>0</v>
      </c>
      <c r="AS18" s="44">
        <f t="shared" si="7"/>
        <v>0</v>
      </c>
    </row>
    <row r="19" spans="1:45" s="25" customFormat="1" ht="18.75" x14ac:dyDescent="0.3">
      <c r="A19" s="42" t="str">
        <f>IF(C19="","",SUBTOTAL(103,$C$8:C19))</f>
        <v/>
      </c>
      <c r="B19" s="62"/>
      <c r="C19" s="68"/>
      <c r="D19" s="43"/>
      <c r="E19" s="71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81"/>
      <c r="AJ19" s="44">
        <f t="shared" si="3"/>
        <v>0</v>
      </c>
      <c r="AK19" s="44">
        <f t="shared" si="8"/>
        <v>0</v>
      </c>
      <c r="AL19" s="44">
        <f t="shared" si="9"/>
        <v>0</v>
      </c>
      <c r="AM19" s="48"/>
      <c r="AN19" s="44"/>
      <c r="AO19" s="44">
        <f t="shared" si="4"/>
        <v>0</v>
      </c>
      <c r="AP19" s="44">
        <f t="shared" si="5"/>
        <v>0</v>
      </c>
      <c r="AQ19" s="44">
        <f t="shared" si="10"/>
        <v>0</v>
      </c>
      <c r="AR19" s="44">
        <f t="shared" si="6"/>
        <v>0</v>
      </c>
      <c r="AS19" s="44">
        <f t="shared" si="7"/>
        <v>0</v>
      </c>
    </row>
    <row r="20" spans="1:45" s="25" customFormat="1" ht="18.75" x14ac:dyDescent="0.3">
      <c r="A20" s="42" t="str">
        <f>IF(C20="","",SUBTOTAL(103,$C$8:C20))</f>
        <v/>
      </c>
      <c r="B20" s="62"/>
      <c r="C20" s="68"/>
      <c r="D20" s="43"/>
      <c r="E20" s="71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81"/>
      <c r="AJ20" s="44">
        <f t="shared" si="3"/>
        <v>0</v>
      </c>
      <c r="AK20" s="44">
        <f t="shared" si="8"/>
        <v>0</v>
      </c>
      <c r="AL20" s="44">
        <f t="shared" si="9"/>
        <v>0</v>
      </c>
      <c r="AM20" s="48"/>
      <c r="AN20" s="44"/>
      <c r="AO20" s="44">
        <f t="shared" si="4"/>
        <v>0</v>
      </c>
      <c r="AP20" s="44">
        <f t="shared" si="5"/>
        <v>0</v>
      </c>
      <c r="AQ20" s="44">
        <f t="shared" si="10"/>
        <v>0</v>
      </c>
      <c r="AR20" s="44">
        <f t="shared" si="6"/>
        <v>0</v>
      </c>
      <c r="AS20" s="44">
        <f t="shared" si="7"/>
        <v>0</v>
      </c>
    </row>
    <row r="21" spans="1:45" s="25" customFormat="1" ht="18.75" x14ac:dyDescent="0.3">
      <c r="A21" s="42" t="str">
        <f>IF(C21="","",SUBTOTAL(103,$C$8:C21))</f>
        <v/>
      </c>
      <c r="B21" s="62"/>
      <c r="C21" s="68"/>
      <c r="D21" s="43"/>
      <c r="E21" s="71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81"/>
      <c r="AJ21" s="44">
        <f t="shared" si="3"/>
        <v>0</v>
      </c>
      <c r="AK21" s="44">
        <f t="shared" si="8"/>
        <v>0</v>
      </c>
      <c r="AL21" s="44">
        <f t="shared" si="9"/>
        <v>0</v>
      </c>
      <c r="AM21" s="48"/>
      <c r="AN21" s="44"/>
      <c r="AO21" s="44">
        <f t="shared" si="4"/>
        <v>0</v>
      </c>
      <c r="AP21" s="44">
        <f t="shared" si="5"/>
        <v>0</v>
      </c>
      <c r="AQ21" s="44">
        <f t="shared" si="10"/>
        <v>0</v>
      </c>
      <c r="AR21" s="44">
        <f t="shared" si="6"/>
        <v>0</v>
      </c>
      <c r="AS21" s="44">
        <f t="shared" si="7"/>
        <v>0</v>
      </c>
    </row>
    <row r="22" spans="1:45" s="25" customFormat="1" ht="18.75" x14ac:dyDescent="0.3">
      <c r="A22" s="42" t="str">
        <f>IF(C22="","",SUBTOTAL(103,$C$8:C22))</f>
        <v/>
      </c>
      <c r="B22" s="62"/>
      <c r="C22" s="69"/>
      <c r="D22" s="43"/>
      <c r="E22" s="71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81"/>
      <c r="AJ22" s="44">
        <f t="shared" si="3"/>
        <v>0</v>
      </c>
      <c r="AK22" s="44">
        <f t="shared" si="8"/>
        <v>0</v>
      </c>
      <c r="AL22" s="44">
        <f t="shared" si="9"/>
        <v>0</v>
      </c>
      <c r="AM22" s="48"/>
      <c r="AN22" s="44"/>
      <c r="AO22" s="44">
        <f t="shared" si="4"/>
        <v>0</v>
      </c>
      <c r="AP22" s="44">
        <f t="shared" si="5"/>
        <v>0</v>
      </c>
      <c r="AQ22" s="44">
        <f t="shared" si="10"/>
        <v>0</v>
      </c>
      <c r="AR22" s="44">
        <f t="shared" si="6"/>
        <v>0</v>
      </c>
      <c r="AS22" s="44">
        <f t="shared" si="7"/>
        <v>0</v>
      </c>
    </row>
    <row r="23" spans="1:45" s="25" customFormat="1" ht="18.75" x14ac:dyDescent="0.3">
      <c r="A23" s="42" t="str">
        <f>IF(C23="","",SUBTOTAL(103,$C$8:C23))</f>
        <v/>
      </c>
      <c r="B23" s="62"/>
      <c r="C23" s="69"/>
      <c r="D23" s="43"/>
      <c r="E23" s="71"/>
      <c r="F23" s="86"/>
      <c r="G23" s="86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81"/>
      <c r="AJ23" s="44">
        <f t="shared" si="3"/>
        <v>0</v>
      </c>
      <c r="AK23" s="44">
        <f t="shared" si="8"/>
        <v>0</v>
      </c>
      <c r="AL23" s="44">
        <f t="shared" si="9"/>
        <v>0</v>
      </c>
      <c r="AM23" s="48"/>
      <c r="AN23" s="44"/>
      <c r="AO23" s="44">
        <f t="shared" si="4"/>
        <v>0</v>
      </c>
      <c r="AP23" s="44">
        <f t="shared" si="5"/>
        <v>0</v>
      </c>
      <c r="AQ23" s="44">
        <f t="shared" si="10"/>
        <v>0</v>
      </c>
      <c r="AR23" s="44">
        <f t="shared" si="6"/>
        <v>0</v>
      </c>
      <c r="AS23" s="44">
        <f t="shared" si="7"/>
        <v>0</v>
      </c>
    </row>
    <row r="24" spans="1:45" s="25" customFormat="1" ht="18.75" x14ac:dyDescent="0.3">
      <c r="A24" s="42" t="str">
        <f>IF(C24="","",SUBTOTAL(103,$C$8:C24))</f>
        <v/>
      </c>
      <c r="B24" s="62"/>
      <c r="C24" s="69"/>
      <c r="D24" s="43"/>
      <c r="E24" s="71"/>
      <c r="F24" s="86"/>
      <c r="G24" s="86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81"/>
      <c r="AJ24" s="44">
        <f t="shared" si="3"/>
        <v>0</v>
      </c>
      <c r="AK24" s="44">
        <f t="shared" si="8"/>
        <v>0</v>
      </c>
      <c r="AL24" s="44">
        <f t="shared" si="9"/>
        <v>0</v>
      </c>
      <c r="AM24" s="48"/>
      <c r="AN24" s="44"/>
      <c r="AO24" s="44">
        <f t="shared" si="4"/>
        <v>0</v>
      </c>
      <c r="AP24" s="44">
        <f t="shared" si="5"/>
        <v>0</v>
      </c>
      <c r="AQ24" s="44">
        <f t="shared" si="10"/>
        <v>0</v>
      </c>
      <c r="AR24" s="44">
        <f t="shared" si="6"/>
        <v>0</v>
      </c>
      <c r="AS24" s="44">
        <f t="shared" si="7"/>
        <v>0</v>
      </c>
    </row>
    <row r="25" spans="1:45" s="25" customFormat="1" ht="18.75" x14ac:dyDescent="0.3">
      <c r="A25" s="42" t="str">
        <f>IF(C25="","",SUBTOTAL(103,$C$8:C25))</f>
        <v/>
      </c>
      <c r="B25" s="62"/>
      <c r="C25" s="68"/>
      <c r="D25" s="43"/>
      <c r="E25" s="71"/>
      <c r="F25" s="86"/>
      <c r="G25" s="86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81"/>
      <c r="AJ25" s="44">
        <f t="shared" si="3"/>
        <v>0</v>
      </c>
      <c r="AK25" s="44">
        <f t="shared" si="8"/>
        <v>0</v>
      </c>
      <c r="AL25" s="44">
        <f t="shared" si="9"/>
        <v>0</v>
      </c>
      <c r="AM25" s="48"/>
      <c r="AN25" s="44"/>
      <c r="AO25" s="44">
        <f t="shared" si="4"/>
        <v>0</v>
      </c>
      <c r="AP25" s="44">
        <f t="shared" si="5"/>
        <v>0</v>
      </c>
      <c r="AQ25" s="44">
        <f t="shared" si="10"/>
        <v>0</v>
      </c>
      <c r="AR25" s="44">
        <f t="shared" si="6"/>
        <v>0</v>
      </c>
      <c r="AS25" s="44">
        <f t="shared" si="7"/>
        <v>0</v>
      </c>
    </row>
    <row r="26" spans="1:45" s="25" customFormat="1" ht="18.75" x14ac:dyDescent="0.3">
      <c r="A26" s="42" t="str">
        <f>IF(C26="","",SUBTOTAL(103,$C$8:C26))</f>
        <v/>
      </c>
      <c r="B26" s="62"/>
      <c r="C26" s="69"/>
      <c r="D26" s="43"/>
      <c r="E26" s="71"/>
      <c r="F26" s="86"/>
      <c r="G26" s="86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87"/>
      <c r="AI26" s="88"/>
      <c r="AJ26" s="44">
        <f t="shared" si="3"/>
        <v>0</v>
      </c>
      <c r="AK26" s="44">
        <f t="shared" si="8"/>
        <v>0</v>
      </c>
      <c r="AL26" s="44">
        <f t="shared" si="9"/>
        <v>0</v>
      </c>
      <c r="AM26" s="48"/>
      <c r="AN26" s="44"/>
      <c r="AO26" s="44">
        <f t="shared" si="4"/>
        <v>0</v>
      </c>
      <c r="AP26" s="44">
        <f t="shared" si="5"/>
        <v>0</v>
      </c>
      <c r="AQ26" s="44">
        <f t="shared" si="10"/>
        <v>0</v>
      </c>
      <c r="AR26" s="44">
        <f t="shared" si="6"/>
        <v>0</v>
      </c>
      <c r="AS26" s="44">
        <f t="shared" si="7"/>
        <v>0</v>
      </c>
    </row>
    <row r="27" spans="1:45" s="25" customFormat="1" ht="18.75" x14ac:dyDescent="0.3">
      <c r="A27" s="42" t="str">
        <f>IF(C27="","",SUBTOTAL(103,$C$8:C27))</f>
        <v/>
      </c>
      <c r="B27" s="62"/>
      <c r="C27" s="68"/>
      <c r="D27" s="43"/>
      <c r="E27" s="71"/>
      <c r="F27" s="86"/>
      <c r="G27" s="86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81"/>
      <c r="AJ27" s="44">
        <f t="shared" si="3"/>
        <v>0</v>
      </c>
      <c r="AK27" s="44">
        <f t="shared" si="8"/>
        <v>0</v>
      </c>
      <c r="AL27" s="44">
        <f t="shared" si="9"/>
        <v>0</v>
      </c>
      <c r="AM27" s="48"/>
      <c r="AN27" s="44"/>
      <c r="AO27" s="44">
        <f t="shared" si="4"/>
        <v>0</v>
      </c>
      <c r="AP27" s="44">
        <f t="shared" si="5"/>
        <v>0</v>
      </c>
      <c r="AQ27" s="44">
        <f t="shared" si="10"/>
        <v>0</v>
      </c>
      <c r="AR27" s="44">
        <f t="shared" si="6"/>
        <v>0</v>
      </c>
      <c r="AS27" s="44">
        <f t="shared" si="7"/>
        <v>0</v>
      </c>
    </row>
    <row r="28" spans="1:45" s="25" customFormat="1" ht="18.75" x14ac:dyDescent="0.3">
      <c r="A28" s="42" t="str">
        <f>IF(C28="","",SUBTOTAL(103,$C$8:C28))</f>
        <v/>
      </c>
      <c r="B28" s="62"/>
      <c r="C28" s="69"/>
      <c r="D28" s="43"/>
      <c r="E28" s="71"/>
      <c r="F28" s="86"/>
      <c r="G28" s="86"/>
      <c r="H28" s="45"/>
      <c r="I28" s="45"/>
      <c r="J28" s="86"/>
      <c r="K28" s="86"/>
      <c r="L28" s="86"/>
      <c r="M28" s="86"/>
      <c r="N28" s="86"/>
      <c r="O28" s="45"/>
      <c r="P28" s="45"/>
      <c r="Q28" s="86"/>
      <c r="R28" s="86"/>
      <c r="S28" s="86"/>
      <c r="T28" s="86"/>
      <c r="U28" s="86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81"/>
      <c r="AJ28" s="44">
        <f t="shared" si="3"/>
        <v>0</v>
      </c>
      <c r="AK28" s="44">
        <f t="shared" si="8"/>
        <v>0</v>
      </c>
      <c r="AL28" s="44">
        <f t="shared" si="9"/>
        <v>0</v>
      </c>
      <c r="AM28" s="48"/>
      <c r="AN28" s="44"/>
      <c r="AO28" s="44">
        <f t="shared" si="4"/>
        <v>0</v>
      </c>
      <c r="AP28" s="44">
        <f t="shared" si="5"/>
        <v>0</v>
      </c>
      <c r="AQ28" s="44">
        <f t="shared" si="10"/>
        <v>0</v>
      </c>
      <c r="AR28" s="44">
        <f t="shared" si="6"/>
        <v>0</v>
      </c>
      <c r="AS28" s="44">
        <f t="shared" si="7"/>
        <v>0</v>
      </c>
    </row>
    <row r="29" spans="1:45" s="25" customFormat="1" ht="18.75" x14ac:dyDescent="0.3">
      <c r="A29" s="42" t="str">
        <f>IF(C29="","",SUBTOTAL(103,$C$8:C29))</f>
        <v/>
      </c>
      <c r="B29" s="62"/>
      <c r="C29" s="69"/>
      <c r="D29" s="43"/>
      <c r="E29" s="71"/>
      <c r="F29" s="86"/>
      <c r="G29" s="86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87"/>
      <c r="AI29" s="88"/>
      <c r="AJ29" s="44">
        <f t="shared" si="3"/>
        <v>0</v>
      </c>
      <c r="AK29" s="44">
        <f t="shared" si="8"/>
        <v>0</v>
      </c>
      <c r="AL29" s="44">
        <f t="shared" si="9"/>
        <v>0</v>
      </c>
      <c r="AM29" s="48"/>
      <c r="AN29" s="44"/>
      <c r="AO29" s="44">
        <f t="shared" si="4"/>
        <v>0</v>
      </c>
      <c r="AP29" s="44">
        <f t="shared" si="5"/>
        <v>0</v>
      </c>
      <c r="AQ29" s="44">
        <f t="shared" si="10"/>
        <v>0</v>
      </c>
      <c r="AR29" s="44">
        <f t="shared" si="6"/>
        <v>0</v>
      </c>
      <c r="AS29" s="44">
        <f t="shared" si="7"/>
        <v>0</v>
      </c>
    </row>
    <row r="30" spans="1:45" s="25" customFormat="1" ht="18.75" x14ac:dyDescent="0.3">
      <c r="A30" s="42" t="str">
        <f>IF(C30="","",SUBTOTAL(103,$C$8:C30))</f>
        <v/>
      </c>
      <c r="B30" s="62"/>
      <c r="C30" s="69"/>
      <c r="D30" s="43"/>
      <c r="E30" s="71"/>
      <c r="F30" s="86"/>
      <c r="G30" s="86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87"/>
      <c r="AI30" s="88"/>
      <c r="AJ30" s="44">
        <f t="shared" si="3"/>
        <v>0</v>
      </c>
      <c r="AK30" s="44">
        <f t="shared" si="8"/>
        <v>0</v>
      </c>
      <c r="AL30" s="44">
        <f t="shared" si="9"/>
        <v>0</v>
      </c>
      <c r="AM30" s="48"/>
      <c r="AN30" s="44"/>
      <c r="AO30" s="44">
        <f t="shared" si="4"/>
        <v>0</v>
      </c>
      <c r="AP30" s="44">
        <f t="shared" si="5"/>
        <v>0</v>
      </c>
      <c r="AQ30" s="44">
        <f t="shared" si="10"/>
        <v>0</v>
      </c>
      <c r="AR30" s="44">
        <f t="shared" si="6"/>
        <v>0</v>
      </c>
      <c r="AS30" s="44">
        <f t="shared" si="7"/>
        <v>0</v>
      </c>
    </row>
    <row r="31" spans="1:45" s="25" customFormat="1" ht="18.75" x14ac:dyDescent="0.3">
      <c r="A31" s="42" t="str">
        <f>IF(C31="","",SUBTOTAL(103,$C$8:C31))</f>
        <v/>
      </c>
      <c r="B31" s="62"/>
      <c r="C31" s="69"/>
      <c r="D31" s="43"/>
      <c r="E31" s="71"/>
      <c r="F31" s="86"/>
      <c r="G31" s="86"/>
      <c r="H31" s="45"/>
      <c r="I31" s="45"/>
      <c r="J31" s="86"/>
      <c r="K31" s="86"/>
      <c r="L31" s="86"/>
      <c r="M31" s="86"/>
      <c r="N31" s="86"/>
      <c r="O31" s="45"/>
      <c r="P31" s="45"/>
      <c r="Q31" s="86"/>
      <c r="R31" s="86"/>
      <c r="S31" s="86"/>
      <c r="T31" s="86"/>
      <c r="U31" s="86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87"/>
      <c r="AI31" s="88"/>
      <c r="AJ31" s="44">
        <f t="shared" si="3"/>
        <v>0</v>
      </c>
      <c r="AK31" s="44">
        <f t="shared" si="8"/>
        <v>0</v>
      </c>
      <c r="AL31" s="44">
        <f t="shared" si="9"/>
        <v>0</v>
      </c>
      <c r="AM31" s="48"/>
      <c r="AN31" s="44"/>
      <c r="AO31" s="44">
        <f t="shared" si="4"/>
        <v>0</v>
      </c>
      <c r="AP31" s="44">
        <f t="shared" si="5"/>
        <v>0</v>
      </c>
      <c r="AQ31" s="44">
        <f t="shared" si="10"/>
        <v>0</v>
      </c>
      <c r="AR31" s="44">
        <f t="shared" si="6"/>
        <v>0</v>
      </c>
      <c r="AS31" s="44">
        <f t="shared" si="7"/>
        <v>0</v>
      </c>
    </row>
    <row r="32" spans="1:45" s="25" customFormat="1" ht="19.5" thickBot="1" x14ac:dyDescent="0.35">
      <c r="A32" s="46" t="str">
        <f>IF(C32="","",SUBTOTAL(103,$C$8:C32))</f>
        <v/>
      </c>
      <c r="B32" s="64"/>
      <c r="C32" s="70"/>
      <c r="D32" s="73"/>
      <c r="E32" s="89"/>
      <c r="F32" s="90"/>
      <c r="G32" s="90"/>
      <c r="H32" s="91"/>
      <c r="I32" s="91"/>
      <c r="J32" s="90"/>
      <c r="K32" s="90"/>
      <c r="L32" s="90"/>
      <c r="M32" s="90"/>
      <c r="N32" s="90"/>
      <c r="O32" s="91"/>
      <c r="P32" s="91"/>
      <c r="Q32" s="90"/>
      <c r="R32" s="90"/>
      <c r="S32" s="90"/>
      <c r="T32" s="90"/>
      <c r="U32" s="90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  <c r="AJ32" s="93">
        <f t="shared" si="3"/>
        <v>0</v>
      </c>
      <c r="AK32" s="93">
        <f t="shared" si="8"/>
        <v>0</v>
      </c>
      <c r="AL32" s="93">
        <f t="shared" si="9"/>
        <v>0</v>
      </c>
      <c r="AM32" s="82"/>
      <c r="AN32" s="47"/>
      <c r="AO32" s="47">
        <f t="shared" si="4"/>
        <v>0</v>
      </c>
      <c r="AP32" s="47">
        <f t="shared" si="5"/>
        <v>0</v>
      </c>
      <c r="AQ32" s="47">
        <f t="shared" si="10"/>
        <v>0</v>
      </c>
      <c r="AR32" s="47">
        <f t="shared" si="6"/>
        <v>0</v>
      </c>
      <c r="AS32" s="47">
        <f t="shared" si="7"/>
        <v>0</v>
      </c>
    </row>
    <row r="33" spans="1:45" s="25" customFormat="1" ht="18.75" customHeight="1" thickBot="1" x14ac:dyDescent="0.35">
      <c r="A33" s="65" t="str">
        <f>IF(ISBLANK(C33),"",COUNTA($C$8:C33))</f>
        <v/>
      </c>
      <c r="B33" s="36"/>
      <c r="C33" s="36"/>
      <c r="D33" s="65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8"/>
      <c r="AH33" s="137" t="s">
        <v>9</v>
      </c>
      <c r="AI33" s="138"/>
      <c r="AJ33" s="29">
        <f t="shared" ref="AJ33:AK33" si="11">SUM(AJ8:AJ32)</f>
        <v>1</v>
      </c>
      <c r="AK33" s="29">
        <f t="shared" si="11"/>
        <v>5</v>
      </c>
      <c r="AL33" s="29">
        <f>SUM(AL8:AL32)</f>
        <v>0</v>
      </c>
      <c r="AM33" s="59">
        <f t="shared" ref="AM33" si="12">SUM(AM8:AM32)</f>
        <v>0</v>
      </c>
      <c r="AN33" s="59">
        <f>SUM(AN8:AN32)</f>
        <v>5</v>
      </c>
      <c r="AO33" s="29">
        <f t="shared" ref="AO33:AS33" si="13">SUM(AO8:AO32)</f>
        <v>0</v>
      </c>
      <c r="AP33" s="29">
        <f t="shared" si="13"/>
        <v>0</v>
      </c>
      <c r="AQ33" s="29">
        <f t="shared" si="13"/>
        <v>0</v>
      </c>
      <c r="AR33" s="29">
        <f t="shared" si="13"/>
        <v>0</v>
      </c>
      <c r="AS33" s="29">
        <f t="shared" si="13"/>
        <v>0</v>
      </c>
    </row>
    <row r="34" spans="1:45" s="25" customFormat="1" ht="18.75" x14ac:dyDescent="0.3">
      <c r="A34" s="30"/>
      <c r="B34" s="30"/>
      <c r="C34" s="56"/>
      <c r="D34" s="56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2"/>
      <c r="AK34" s="32"/>
      <c r="AL34" s="33"/>
      <c r="AM34" s="33"/>
      <c r="AN34" s="33"/>
      <c r="AO34" s="33"/>
      <c r="AP34" s="33"/>
      <c r="AQ34" s="33"/>
    </row>
    <row r="35" spans="1:45" s="25" customFormat="1" ht="18.75" x14ac:dyDescent="0.3">
      <c r="B35" s="96" t="s">
        <v>2</v>
      </c>
      <c r="C35" s="53" t="s">
        <v>6</v>
      </c>
      <c r="D35" s="54"/>
      <c r="E35" s="50"/>
      <c r="F35" s="23"/>
      <c r="H35" s="31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2"/>
      <c r="AK35" s="32"/>
      <c r="AL35" s="33"/>
      <c r="AM35" s="33"/>
      <c r="AN35" s="33"/>
      <c r="AO35" s="33"/>
      <c r="AP35" s="33"/>
      <c r="AQ35" s="33"/>
    </row>
    <row r="36" spans="1:45" s="25" customFormat="1" ht="18.75" x14ac:dyDescent="0.3">
      <c r="B36" s="48" t="s">
        <v>14</v>
      </c>
      <c r="C36" s="49" t="s">
        <v>13</v>
      </c>
      <c r="D36" s="54"/>
      <c r="E36" s="50"/>
      <c r="F36" s="23"/>
      <c r="H36" s="31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2"/>
      <c r="AK36" s="32"/>
      <c r="AL36" s="33"/>
      <c r="AM36" s="33"/>
      <c r="AN36" s="33"/>
      <c r="AO36" s="33"/>
      <c r="AP36" s="33"/>
      <c r="AQ36" s="33"/>
    </row>
    <row r="37" spans="1:45" s="25" customFormat="1" ht="18.75" x14ac:dyDescent="0.3">
      <c r="B37" s="48" t="s">
        <v>7</v>
      </c>
      <c r="C37" s="49" t="s">
        <v>1</v>
      </c>
      <c r="D37" s="55"/>
      <c r="E37" s="50"/>
      <c r="F37" s="23"/>
      <c r="H37" s="31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2"/>
      <c r="AK37" s="32"/>
      <c r="AL37" s="33"/>
      <c r="AM37" s="33"/>
      <c r="AN37" s="33"/>
      <c r="AO37" s="33"/>
      <c r="AP37" s="33"/>
      <c r="AQ37" s="33"/>
    </row>
    <row r="38" spans="1:45" ht="18.75" x14ac:dyDescent="0.25">
      <c r="B38" s="48" t="s">
        <v>31</v>
      </c>
      <c r="C38" s="49" t="s">
        <v>8</v>
      </c>
      <c r="D38" s="57"/>
      <c r="E38" s="50"/>
      <c r="F38" s="51"/>
      <c r="H38" s="31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2"/>
      <c r="AK38" s="32"/>
      <c r="AL38" s="33"/>
      <c r="AM38" s="33"/>
      <c r="AN38" s="33"/>
      <c r="AO38" s="33"/>
      <c r="AP38" s="33"/>
      <c r="AQ38" s="33"/>
    </row>
    <row r="39" spans="1:45" ht="18.75" x14ac:dyDescent="0.25">
      <c r="B39" s="48" t="s">
        <v>40</v>
      </c>
      <c r="C39" s="49" t="s">
        <v>41</v>
      </c>
      <c r="D39" s="57"/>
      <c r="E39" s="50"/>
      <c r="F39" s="51"/>
      <c r="H39" s="31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2"/>
      <c r="AK39" s="32"/>
      <c r="AL39" s="33"/>
      <c r="AM39" s="33"/>
      <c r="AN39" s="33"/>
      <c r="AO39" s="33"/>
      <c r="AP39" s="33"/>
      <c r="AQ39" s="33"/>
    </row>
    <row r="40" spans="1:45" ht="18.75" x14ac:dyDescent="0.25">
      <c r="A40" s="35"/>
      <c r="B40" s="48" t="s">
        <v>60</v>
      </c>
      <c r="C40" s="53" t="s">
        <v>12</v>
      </c>
      <c r="D40" s="80"/>
      <c r="E40" s="52"/>
      <c r="F40" s="52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</row>
    <row r="41" spans="1:45" ht="18.75" x14ac:dyDescent="0.25">
      <c r="B41" s="48" t="s">
        <v>44</v>
      </c>
      <c r="C41" s="49" t="s">
        <v>45</v>
      </c>
      <c r="D41" s="57"/>
    </row>
  </sheetData>
  <sheetProtection selectLockedCells="1"/>
  <mergeCells count="8">
    <mergeCell ref="AO6:AS6"/>
    <mergeCell ref="AH33:AI33"/>
    <mergeCell ref="D5:I5"/>
    <mergeCell ref="A6:A7"/>
    <mergeCell ref="B6:B7"/>
    <mergeCell ref="C6:C7"/>
    <mergeCell ref="D6:D7"/>
    <mergeCell ref="AJ6:AN6"/>
  </mergeCells>
  <conditionalFormatting sqref="AJ8:AS33">
    <cfRule type="cellIs" dxfId="11" priority="12" operator="equal">
      <formula>0</formula>
    </cfRule>
  </conditionalFormatting>
  <conditionalFormatting sqref="E6:AI32">
    <cfRule type="expression" dxfId="10" priority="2">
      <formula>OR(E$6="вс",E$6="сб")</formula>
    </cfRule>
    <cfRule type="expression" dxfId="9" priority="1">
      <formula>WEEKDAY(E$7,2)&gt;5</formula>
    </cfRule>
    <cfRule type="cellIs" dxfId="8" priority="3" operator="equal">
      <formula>"В"</formula>
    </cfRule>
    <cfRule type="cellIs" dxfId="7" priority="4" operator="equal">
      <formula>"Б"</formula>
    </cfRule>
    <cfRule type="cellIs" dxfId="6" priority="5" operator="equal">
      <formula>"А"</formula>
    </cfRule>
    <cfRule type="cellIs" dxfId="5" priority="6" operator="equal">
      <formula>"ВВ"</formula>
    </cfRule>
    <cfRule type="cellIs" dxfId="4" priority="7" operator="equal">
      <formula>"К"</formula>
    </cfRule>
    <cfRule type="cellIs" dxfId="3" priority="8" operator="equal">
      <formula>"Н"</formula>
    </cfRule>
    <cfRule type="cellIs" dxfId="2" priority="9" operator="equal">
      <formula>"О"</formula>
    </cfRule>
    <cfRule type="cellIs" dxfId="1" priority="10" operator="equal">
      <formula>"У"</formula>
    </cfRule>
    <cfRule type="cellIs" dxfId="0" priority="11" operator="equal">
      <formula>"ОГ"</formula>
    </cfRule>
  </conditionalFormatting>
  <dataValidations count="1">
    <dataValidation type="list" allowBlank="1" showInputMessage="1" showErrorMessage="1" sqref="D9:D32" xr:uid="{34FFE1CB-4ABF-4054-8058-1FF870CE650E}">
      <formula1>"Водитель IV разряда,Водитель V разряда,Тракторист IV разряда"</formula1>
    </dataValidation>
  </dataValidations>
  <pageMargins left="0.25" right="0.25" top="0.75" bottom="0.75" header="0.3" footer="0.3"/>
  <pageSetup paperSize="9" scale="48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AB5FB7-0482-41AD-A4A4-721DD39484DC}">
          <x14:formula1>
            <xm:f>DATA!$D$2:$D$10</xm:f>
          </x14:formula1>
          <xm:sqref>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Табель</vt:lpstr>
      <vt:lpstr>DATA</vt:lpstr>
      <vt:lpstr>Январь</vt:lpstr>
      <vt:lpstr>Февраль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2020-02-17T06:13:05Z</dcterms:modified>
</cp:coreProperties>
</file>