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061FC0-14A0-43B4-ABAF-5B0F9FE60844}" xr6:coauthVersionLast="45" xr6:coauthVersionMax="45" xr10:uidLastSave="{00000000-0000-0000-0000-000000000000}"/>
  <bookViews>
    <workbookView xWindow="-120" yWindow="-120" windowWidth="24240" windowHeight="13140" activeTab="2" xr2:uid="{359CD34D-C0C5-4DA3-9B89-3AE5012B2BDC}"/>
  </bookViews>
  <sheets>
    <sheet name="Лист2" sheetId="4" r:id="rId1"/>
    <sheet name="БД" sheetId="1" r:id="rId2"/>
    <sheet name="Документ" sheetId="2" r:id="rId3"/>
    <sheet name="Лист1" sheetId="3" r:id="rId4"/>
  </sheets>
  <calcPr calcId="181029"/>
  <pivotCaches>
    <pivotCache cacheId="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" i="2" l="1" a="1"/>
  <c r="B11" i="2" s="1"/>
  <c r="F11" i="2" s="1" a="1"/>
  <c r="F11" i="2" s="1"/>
  <c r="B12" i="2" a="1"/>
  <c r="B12" i="2" s="1"/>
  <c r="F12" i="2" s="1" a="1"/>
  <c r="F12" i="2" s="1"/>
  <c r="B13" i="2" a="1"/>
  <c r="B13" i="2" s="1"/>
  <c r="I13" i="2" s="1"/>
  <c r="B14" i="2" a="1"/>
  <c r="B14" i="2" s="1"/>
  <c r="G14" i="2" s="1"/>
  <c r="B15" i="2" a="1"/>
  <c r="B15" i="2" s="1"/>
  <c r="I15" i="2" s="1"/>
  <c r="B16" i="2" a="1"/>
  <c r="B16" i="2" s="1"/>
  <c r="B17" i="2" a="1"/>
  <c r="B17" i="2" s="1"/>
  <c r="C17" i="2" s="1" a="1"/>
  <c r="C17" i="2" s="1"/>
  <c r="B18" i="2" a="1"/>
  <c r="B18" i="2" s="1"/>
  <c r="B19" i="2" a="1"/>
  <c r="B19" i="2" s="1"/>
  <c r="F19" i="2" s="1" a="1"/>
  <c r="F19" i="2" s="1"/>
  <c r="B20" i="2" a="1"/>
  <c r="B20" i="2" s="1"/>
  <c r="B21" i="2" a="1"/>
  <c r="B21" i="2" s="1"/>
  <c r="C21" i="2" s="1" a="1"/>
  <c r="C21" i="2" s="1"/>
  <c r="B22" i="2" a="1"/>
  <c r="B22" i="2" s="1"/>
  <c r="B23" i="2" a="1"/>
  <c r="B23" i="2" s="1"/>
  <c r="D23" i="2" s="1" a="1"/>
  <c r="D23" i="2" s="1"/>
  <c r="H23" i="2" s="1" a="1"/>
  <c r="H23" i="2" s="1"/>
  <c r="B24" i="2" a="1"/>
  <c r="B24" i="2" s="1"/>
  <c r="I24" i="2" s="1"/>
  <c r="B25" i="2" a="1"/>
  <c r="B25" i="2" s="1"/>
  <c r="E25" i="2" s="1" a="1"/>
  <c r="E25" i="2" s="1"/>
  <c r="B26" i="2" a="1"/>
  <c r="B26" i="2" s="1"/>
  <c r="A26" i="2" s="1"/>
  <c r="B27" i="2" a="1"/>
  <c r="B27" i="2" s="1"/>
  <c r="E27" i="2" s="1" a="1"/>
  <c r="E27" i="2" s="1"/>
  <c r="B28" i="2" a="1"/>
  <c r="B28" i="2" s="1"/>
  <c r="B29" i="2" a="1"/>
  <c r="B29" i="2" s="1"/>
  <c r="I29" i="2" s="1"/>
  <c r="B30" i="2" a="1"/>
  <c r="B30" i="2" s="1"/>
  <c r="B31" i="2" a="1"/>
  <c r="B31" i="2" s="1"/>
  <c r="D31" i="2" s="1" a="1"/>
  <c r="D31" i="2" s="1"/>
  <c r="H31" i="2" s="1" a="1"/>
  <c r="H31" i="2" s="1"/>
  <c r="B32" i="2" a="1"/>
  <c r="B32" i="2" s="1"/>
  <c r="B33" i="2" a="1"/>
  <c r="B33" i="2" s="1"/>
  <c r="C33" i="2" s="1" a="1"/>
  <c r="C33" i="2" s="1"/>
  <c r="B34" i="2" a="1"/>
  <c r="B34" i="2" s="1"/>
  <c r="A34" i="2" s="1"/>
  <c r="B35" i="2" a="1"/>
  <c r="B35" i="2" s="1"/>
  <c r="C35" i="2" s="1" a="1"/>
  <c r="C35" i="2" s="1"/>
  <c r="B36" i="2" a="1"/>
  <c r="B36" i="2" s="1"/>
  <c r="A36" i="2" s="1"/>
  <c r="B37" i="2" a="1"/>
  <c r="B37" i="2" s="1"/>
  <c r="I37" i="2" s="1"/>
  <c r="B38" i="2" a="1"/>
  <c r="B38" i="2" s="1"/>
  <c r="G38" i="2" s="1"/>
  <c r="B39" i="2" a="1"/>
  <c r="B39" i="2" s="1"/>
  <c r="B40" i="2" a="1"/>
  <c r="B40" i="2" s="1"/>
  <c r="B41" i="2" a="1"/>
  <c r="B41" i="2" s="1"/>
  <c r="E41" i="2" s="1" a="1"/>
  <c r="E41" i="2" s="1"/>
  <c r="B42" i="2" a="1"/>
  <c r="B42" i="2" s="1"/>
  <c r="A42" i="2" s="1"/>
  <c r="B43" i="2" a="1"/>
  <c r="B43" i="2" s="1"/>
  <c r="G43" i="2" s="1"/>
  <c r="B44" i="2" a="1"/>
  <c r="B44" i="2" s="1"/>
  <c r="B45" i="2" a="1"/>
  <c r="B45" i="2" s="1"/>
  <c r="E45" i="2" s="1" a="1"/>
  <c r="E45" i="2" s="1"/>
  <c r="B46" i="2" a="1"/>
  <c r="B46" i="2" s="1"/>
  <c r="A17" i="2" l="1"/>
  <c r="D17" i="2" a="1"/>
  <c r="D17" i="2" s="1"/>
  <c r="H17" i="2" s="1" a="1"/>
  <c r="H17" i="2" s="1"/>
  <c r="E13" i="2" a="1"/>
  <c r="E13" i="2" s="1"/>
  <c r="I21" i="2"/>
  <c r="D25" i="2" a="1"/>
  <c r="D25" i="2" s="1"/>
  <c r="H25" i="2" s="1" a="1"/>
  <c r="H25" i="2" s="1"/>
  <c r="C37" i="2" a="1"/>
  <c r="C37" i="2" s="1"/>
  <c r="C19" i="2" a="1"/>
  <c r="C19" i="2" s="1"/>
  <c r="D33" i="2" a="1"/>
  <c r="D33" i="2" s="1"/>
  <c r="H33" i="2" s="1" a="1"/>
  <c r="H33" i="2" s="1"/>
  <c r="E29" i="2" a="1"/>
  <c r="E29" i="2" s="1"/>
  <c r="G11" i="2"/>
  <c r="D15" i="2" a="1"/>
  <c r="D15" i="2" s="1"/>
  <c r="H15" i="2" s="1" a="1"/>
  <c r="H15" i="2" s="1"/>
  <c r="G27" i="2"/>
  <c r="I45" i="2"/>
  <c r="I19" i="2"/>
  <c r="A15" i="2"/>
  <c r="C14" i="2" a="1"/>
  <c r="C14" i="2" s="1"/>
  <c r="G19" i="2"/>
  <c r="C41" i="2" a="1"/>
  <c r="C41" i="2" s="1"/>
  <c r="D41" i="2" a="1"/>
  <c r="D41" i="2" s="1"/>
  <c r="H41" i="2" s="1" a="1"/>
  <c r="H41" i="2" s="1"/>
  <c r="E11" i="2" a="1"/>
  <c r="E11" i="2" s="1"/>
  <c r="I11" i="2"/>
  <c r="I44" i="2"/>
  <c r="G44" i="2"/>
  <c r="E44" i="2" a="1"/>
  <c r="E44" i="2" s="1"/>
  <c r="C40" i="2" a="1"/>
  <c r="C40" i="2" s="1"/>
  <c r="D40" i="2" a="1"/>
  <c r="D40" i="2" s="1"/>
  <c r="H40" i="2" s="1" a="1"/>
  <c r="H40" i="2" s="1"/>
  <c r="D32" i="2" a="1"/>
  <c r="D32" i="2" s="1"/>
  <c r="H32" i="2" s="1" a="1"/>
  <c r="H32" i="2" s="1"/>
  <c r="E32" i="2" a="1"/>
  <c r="E32" i="2" s="1"/>
  <c r="I32" i="2"/>
  <c r="I28" i="2"/>
  <c r="G28" i="2"/>
  <c r="E28" i="2" a="1"/>
  <c r="E28" i="2" s="1"/>
  <c r="I20" i="2"/>
  <c r="G20" i="2"/>
  <c r="C20" i="2" a="1"/>
  <c r="C20" i="2" s="1"/>
  <c r="E16" i="2" a="1"/>
  <c r="E16" i="2" s="1"/>
  <c r="D16" i="2" a="1"/>
  <c r="D16" i="2" s="1"/>
  <c r="H16" i="2" s="1" a="1"/>
  <c r="H16" i="2" s="1"/>
  <c r="A16" i="2"/>
  <c r="I16" i="2"/>
  <c r="G16" i="2"/>
  <c r="C44" i="2" a="1"/>
  <c r="C44" i="2" s="1"/>
  <c r="I46" i="2"/>
  <c r="D46" i="2" a="1"/>
  <c r="D46" i="2" s="1"/>
  <c r="H46" i="2" s="1" a="1"/>
  <c r="H46" i="2" s="1"/>
  <c r="F46" i="2" a="1"/>
  <c r="F46" i="2" s="1"/>
  <c r="E46" i="2" a="1"/>
  <c r="E46" i="2" s="1"/>
  <c r="I42" i="2"/>
  <c r="E42" i="2" a="1"/>
  <c r="E42" i="2" s="1"/>
  <c r="D42" i="2" a="1"/>
  <c r="D42" i="2" s="1"/>
  <c r="H42" i="2" s="1" a="1"/>
  <c r="H42" i="2" s="1"/>
  <c r="G42" i="2"/>
  <c r="F42" i="2" a="1"/>
  <c r="F42" i="2" s="1"/>
  <c r="C42" i="2" a="1"/>
  <c r="C42" i="2" s="1"/>
  <c r="I38" i="2"/>
  <c r="D38" i="2" a="1"/>
  <c r="D38" i="2" s="1"/>
  <c r="H38" i="2" s="1" a="1"/>
  <c r="H38" i="2" s="1"/>
  <c r="F38" i="2" a="1"/>
  <c r="F38" i="2" s="1"/>
  <c r="C38" i="2" a="1"/>
  <c r="C38" i="2" s="1"/>
  <c r="I34" i="2"/>
  <c r="E34" i="2" a="1"/>
  <c r="E34" i="2" s="1"/>
  <c r="D34" i="2" a="1"/>
  <c r="D34" i="2" s="1"/>
  <c r="H34" i="2" s="1" a="1"/>
  <c r="H34" i="2" s="1"/>
  <c r="C34" i="2" a="1"/>
  <c r="C34" i="2" s="1"/>
  <c r="G34" i="2"/>
  <c r="F34" i="2" a="1"/>
  <c r="F34" i="2" s="1"/>
  <c r="I30" i="2"/>
  <c r="D30" i="2" a="1"/>
  <c r="D30" i="2" s="1"/>
  <c r="H30" i="2" s="1" a="1"/>
  <c r="H30" i="2" s="1"/>
  <c r="F30" i="2" a="1"/>
  <c r="F30" i="2" s="1"/>
  <c r="E30" i="2" a="1"/>
  <c r="E30" i="2" s="1"/>
  <c r="I26" i="2"/>
  <c r="E26" i="2" a="1"/>
  <c r="E26" i="2" s="1"/>
  <c r="D26" i="2" a="1"/>
  <c r="D26" i="2" s="1"/>
  <c r="H26" i="2" s="1" a="1"/>
  <c r="H26" i="2" s="1"/>
  <c r="C26" i="2" a="1"/>
  <c r="C26" i="2" s="1"/>
  <c r="G26" i="2"/>
  <c r="F26" i="2" a="1"/>
  <c r="F26" i="2" s="1"/>
  <c r="I22" i="2"/>
  <c r="D22" i="2" a="1"/>
  <c r="D22" i="2" s="1"/>
  <c r="H22" i="2" s="1" a="1"/>
  <c r="H22" i="2" s="1"/>
  <c r="F22" i="2" a="1"/>
  <c r="F22" i="2" s="1"/>
  <c r="C22" i="2" a="1"/>
  <c r="C22" i="2" s="1"/>
  <c r="I18" i="2"/>
  <c r="E18" i="2" a="1"/>
  <c r="E18" i="2" s="1"/>
  <c r="D18" i="2" a="1"/>
  <c r="D18" i="2" s="1"/>
  <c r="H18" i="2" s="1" a="1"/>
  <c r="H18" i="2" s="1"/>
  <c r="C18" i="2" a="1"/>
  <c r="C18" i="2" s="1"/>
  <c r="A18" i="2"/>
  <c r="G18" i="2"/>
  <c r="F18" i="2" a="1"/>
  <c r="F18" i="2" s="1"/>
  <c r="I14" i="2"/>
  <c r="D14" i="2" a="1"/>
  <c r="D14" i="2" s="1"/>
  <c r="H14" i="2" s="1" a="1"/>
  <c r="H14" i="2" s="1"/>
  <c r="A14" i="2"/>
  <c r="F14" i="2" a="1"/>
  <c r="F14" i="2" s="1"/>
  <c r="E14" i="2" a="1"/>
  <c r="E14" i="2" s="1"/>
  <c r="A46" i="2"/>
  <c r="A38" i="2"/>
  <c r="A30" i="2"/>
  <c r="A22" i="2"/>
  <c r="A12" i="2"/>
  <c r="C32" i="2" a="1"/>
  <c r="C32" i="2" s="1"/>
  <c r="D36" i="2" a="1"/>
  <c r="D36" i="2" s="1"/>
  <c r="H36" i="2" s="1" a="1"/>
  <c r="H36" i="2" s="1"/>
  <c r="E43" i="2" a="1"/>
  <c r="E43" i="2" s="1"/>
  <c r="E36" i="2" a="1"/>
  <c r="E36" i="2" s="1"/>
  <c r="E22" i="2" a="1"/>
  <c r="E22" i="2" s="1"/>
  <c r="F40" i="2" a="1"/>
  <c r="F40" i="2" s="1"/>
  <c r="F24" i="2" a="1"/>
  <c r="F24" i="2" s="1"/>
  <c r="G32" i="2"/>
  <c r="G22" i="2"/>
  <c r="A44" i="2"/>
  <c r="A28" i="2"/>
  <c r="A20" i="2"/>
  <c r="C46" i="2" a="1"/>
  <c r="C46" i="2" s="1"/>
  <c r="C30" i="2" a="1"/>
  <c r="C30" i="2" s="1"/>
  <c r="C16" i="2" a="1"/>
  <c r="C16" i="2" s="1"/>
  <c r="D44" i="2" a="1"/>
  <c r="D44" i="2" s="1"/>
  <c r="H44" i="2" s="1" a="1"/>
  <c r="H44" i="2" s="1"/>
  <c r="D12" i="2" a="1"/>
  <c r="D12" i="2" s="1"/>
  <c r="H12" i="2" s="1" a="1"/>
  <c r="H12" i="2" s="1"/>
  <c r="E20" i="2" a="1"/>
  <c r="E20" i="2" s="1"/>
  <c r="F44" i="2" a="1"/>
  <c r="F44" i="2" s="1"/>
  <c r="F28" i="2" a="1"/>
  <c r="F28" i="2" s="1"/>
  <c r="G40" i="2"/>
  <c r="G30" i="2"/>
  <c r="I40" i="2"/>
  <c r="C36" i="2" a="1"/>
  <c r="C36" i="2" s="1"/>
  <c r="I36" i="2"/>
  <c r="G36" i="2"/>
  <c r="D24" i="2" a="1"/>
  <c r="D24" i="2" s="1"/>
  <c r="H24" i="2" s="1" a="1"/>
  <c r="H24" i="2" s="1"/>
  <c r="C24" i="2" a="1"/>
  <c r="C24" i="2" s="1"/>
  <c r="I12" i="2"/>
  <c r="G12" i="2"/>
  <c r="E12" i="2" a="1"/>
  <c r="E12" i="2" s="1"/>
  <c r="C28" i="2" a="1"/>
  <c r="C28" i="2" s="1"/>
  <c r="D20" i="2" a="1"/>
  <c r="D20" i="2" s="1"/>
  <c r="H20" i="2" s="1" a="1"/>
  <c r="H20" i="2" s="1"/>
  <c r="E40" i="2" a="1"/>
  <c r="E40" i="2" s="1"/>
  <c r="F32" i="2" a="1"/>
  <c r="F32" i="2" s="1"/>
  <c r="F16" i="2" a="1"/>
  <c r="F16" i="2" s="1"/>
  <c r="F43" i="2" a="1"/>
  <c r="F43" i="2" s="1"/>
  <c r="C43" i="2" a="1"/>
  <c r="C43" i="2" s="1"/>
  <c r="D43" i="2" a="1"/>
  <c r="D43" i="2" s="1"/>
  <c r="H43" i="2" s="1" a="1"/>
  <c r="H43" i="2" s="1"/>
  <c r="A43" i="2"/>
  <c r="I43" i="2"/>
  <c r="F39" i="2" a="1"/>
  <c r="F39" i="2" s="1"/>
  <c r="E39" i="2" a="1"/>
  <c r="E39" i="2" s="1"/>
  <c r="C39" i="2" a="1"/>
  <c r="C39" i="2" s="1"/>
  <c r="I39" i="2"/>
  <c r="G39" i="2"/>
  <c r="A39" i="2"/>
  <c r="F35" i="2" a="1"/>
  <c r="F35" i="2" s="1"/>
  <c r="A35" i="2"/>
  <c r="E35" i="2" a="1"/>
  <c r="E35" i="2" s="1"/>
  <c r="D35" i="2" a="1"/>
  <c r="D35" i="2" s="1"/>
  <c r="H35" i="2" s="1" a="1"/>
  <c r="H35" i="2" s="1"/>
  <c r="F31" i="2" a="1"/>
  <c r="F31" i="2" s="1"/>
  <c r="E31" i="2" a="1"/>
  <c r="E31" i="2" s="1"/>
  <c r="C31" i="2" a="1"/>
  <c r="C31" i="2" s="1"/>
  <c r="A31" i="2"/>
  <c r="I31" i="2"/>
  <c r="G31" i="2"/>
  <c r="F27" i="2" a="1"/>
  <c r="F27" i="2" s="1"/>
  <c r="D27" i="2" a="1"/>
  <c r="D27" i="2" s="1"/>
  <c r="H27" i="2" s="1" a="1"/>
  <c r="H27" i="2" s="1"/>
  <c r="A27" i="2"/>
  <c r="C27" i="2" a="1"/>
  <c r="C27" i="2" s="1"/>
  <c r="I27" i="2"/>
  <c r="A40" i="2"/>
  <c r="A32" i="2"/>
  <c r="A24" i="2"/>
  <c r="C12" i="2" a="1"/>
  <c r="C12" i="2" s="1"/>
  <c r="D39" i="2" a="1"/>
  <c r="D39" i="2" s="1"/>
  <c r="H39" i="2" s="1" a="1"/>
  <c r="H39" i="2" s="1"/>
  <c r="D28" i="2" a="1"/>
  <c r="D28" i="2" s="1"/>
  <c r="H28" i="2" s="1" a="1"/>
  <c r="H28" i="2" s="1"/>
  <c r="E38" i="2" a="1"/>
  <c r="E38" i="2" s="1"/>
  <c r="E24" i="2" a="1"/>
  <c r="E24" i="2" s="1"/>
  <c r="F36" i="2" a="1"/>
  <c r="F36" i="2" s="1"/>
  <c r="F20" i="2" a="1"/>
  <c r="F20" i="2" s="1"/>
  <c r="G46" i="2"/>
  <c r="G35" i="2"/>
  <c r="G24" i="2"/>
  <c r="I35" i="2"/>
  <c r="G45" i="2"/>
  <c r="F45" i="2" a="1"/>
  <c r="F45" i="2" s="1"/>
  <c r="G41" i="2"/>
  <c r="F41" i="2" a="1"/>
  <c r="F41" i="2" s="1"/>
  <c r="G37" i="2"/>
  <c r="F37" i="2" a="1"/>
  <c r="F37" i="2" s="1"/>
  <c r="G33" i="2"/>
  <c r="F33" i="2" a="1"/>
  <c r="F33" i="2" s="1"/>
  <c r="G29" i="2"/>
  <c r="F29" i="2" a="1"/>
  <c r="F29" i="2" s="1"/>
  <c r="G25" i="2"/>
  <c r="F25" i="2" a="1"/>
  <c r="F25" i="2" s="1"/>
  <c r="G21" i="2"/>
  <c r="F21" i="2" a="1"/>
  <c r="F21" i="2" s="1"/>
  <c r="G17" i="2"/>
  <c r="F17" i="2" a="1"/>
  <c r="F17" i="2" s="1"/>
  <c r="G13" i="2"/>
  <c r="F13" i="2" a="1"/>
  <c r="F13" i="2" s="1"/>
  <c r="A45" i="2"/>
  <c r="A41" i="2"/>
  <c r="A37" i="2"/>
  <c r="A33" i="2"/>
  <c r="A29" i="2"/>
  <c r="A25" i="2"/>
  <c r="A21" i="2"/>
  <c r="A11" i="2"/>
  <c r="C13" i="2" a="1"/>
  <c r="C13" i="2" s="1"/>
  <c r="D45" i="2" a="1"/>
  <c r="D45" i="2" s="1"/>
  <c r="H45" i="2" s="1" a="1"/>
  <c r="H45" i="2" s="1"/>
  <c r="D29" i="2" a="1"/>
  <c r="D29" i="2" s="1"/>
  <c r="H29" i="2" s="1" a="1"/>
  <c r="H29" i="2" s="1"/>
  <c r="D19" i="2" a="1"/>
  <c r="D19" i="2" s="1"/>
  <c r="H19" i="2" s="1" a="1"/>
  <c r="H19" i="2" s="1"/>
  <c r="D13" i="2" a="1"/>
  <c r="D13" i="2" s="1"/>
  <c r="H13" i="2" s="1" a="1"/>
  <c r="H13" i="2" s="1"/>
  <c r="E21" i="2" a="1"/>
  <c r="E21" i="2" s="1"/>
  <c r="E17" i="2" a="1"/>
  <c r="E17" i="2" s="1"/>
  <c r="G15" i="2"/>
  <c r="I41" i="2"/>
  <c r="I25" i="2"/>
  <c r="F23" i="2" a="1"/>
  <c r="F23" i="2" s="1"/>
  <c r="E23" i="2" a="1"/>
  <c r="E23" i="2" s="1"/>
  <c r="C23" i="2" a="1"/>
  <c r="C23" i="2" s="1"/>
  <c r="F15" i="2" a="1"/>
  <c r="F15" i="2" s="1"/>
  <c r="E15" i="2" a="1"/>
  <c r="E15" i="2" s="1"/>
  <c r="C15" i="2" a="1"/>
  <c r="C15" i="2" s="1"/>
  <c r="A23" i="2"/>
  <c r="A19" i="2"/>
  <c r="A13" i="2"/>
  <c r="C45" i="2" a="1"/>
  <c r="C45" i="2" s="1"/>
  <c r="C29" i="2" a="1"/>
  <c r="C29" i="2" s="1"/>
  <c r="C25" i="2" a="1"/>
  <c r="C25" i="2" s="1"/>
  <c r="C11" i="2" a="1"/>
  <c r="C11" i="2" s="1"/>
  <c r="D37" i="2" a="1"/>
  <c r="D37" i="2" s="1"/>
  <c r="H37" i="2" s="1" a="1"/>
  <c r="H37" i="2" s="1"/>
  <c r="D21" i="2" a="1"/>
  <c r="D21" i="2" s="1"/>
  <c r="H21" i="2" s="1" a="1"/>
  <c r="H21" i="2" s="1"/>
  <c r="D11" i="2" a="1"/>
  <c r="D11" i="2" s="1"/>
  <c r="H11" i="2" s="1" a="1"/>
  <c r="H11" i="2" s="1"/>
  <c r="E37" i="2" a="1"/>
  <c r="E37" i="2" s="1"/>
  <c r="E33" i="2" a="1"/>
  <c r="E33" i="2" s="1"/>
  <c r="E19" i="2" a="1"/>
  <c r="E19" i="2" s="1"/>
  <c r="G23" i="2"/>
  <c r="I33" i="2"/>
  <c r="I23" i="2"/>
  <c r="I17" i="2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2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K62" i="1"/>
  <c r="K63" i="1"/>
  <c r="K64" i="1"/>
  <c r="K65" i="1"/>
  <c r="K66" i="1"/>
  <c r="K67" i="1"/>
  <c r="K68" i="1"/>
  <c r="K61" i="1"/>
  <c r="B10" i="2" l="1" a="1"/>
  <c r="B10" i="2" s="1"/>
  <c r="K1" i="2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I10" i="2" l="1"/>
  <c r="E10" i="2" a="1"/>
  <c r="E10" i="2" s="1"/>
  <c r="D10" i="2" a="1"/>
  <c r="D10" i="2" s="1"/>
  <c r="H10" i="2" s="1" a="1"/>
  <c r="H10" i="2" s="1"/>
  <c r="A10" i="2"/>
  <c r="G10" i="2"/>
  <c r="F10" i="2" a="1"/>
  <c r="F10" i="2" s="1"/>
  <c r="C10" i="2" a="1"/>
  <c r="C10" i="2" s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<sst xmlns="http://schemas.openxmlformats.org/spreadsheetml/2006/main" count="372" uniqueCount="128">
  <si>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</si>
  <si>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</si>
  <si>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</si>
  <si>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</si>
  <si>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</si>
  <si>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</si>
  <si>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</si>
  <si>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Примечание</t>
  </si>
  <si>
    <t>BD_NUMS</t>
  </si>
  <si>
    <t>УПД_ПД_№</t>
  </si>
  <si>
    <t>УПД_ПД_Дата</t>
  </si>
  <si>
    <t>УПД_статус</t>
  </si>
  <si>
    <t>Фракционный бой 70-150</t>
  </si>
  <si>
    <t xml:space="preserve">Балыкин </t>
  </si>
  <si>
    <t>М600ХК78</t>
  </si>
  <si>
    <t>РЕНО</t>
  </si>
  <si>
    <t>Руденький</t>
  </si>
  <si>
    <t>Т600ХВ47</t>
  </si>
  <si>
    <t>ВОЛЬВО</t>
  </si>
  <si>
    <t>В600СС198</t>
  </si>
  <si>
    <t>К600РС178</t>
  </si>
  <si>
    <t>Петрушкин</t>
  </si>
  <si>
    <t>Маркелов</t>
  </si>
  <si>
    <t>Докукин</t>
  </si>
  <si>
    <t>АСН б/н 50</t>
  </si>
  <si>
    <t>Шевелев В.А.</t>
  </si>
  <si>
    <t>в828хт198</t>
  </si>
  <si>
    <t>Камаз</t>
  </si>
  <si>
    <t>АСН б/н 51</t>
  </si>
  <si>
    <t>АСН б/н 52</t>
  </si>
  <si>
    <t>АСН б/н 53</t>
  </si>
  <si>
    <t>СГ139626</t>
  </si>
  <si>
    <t>Карьерный (Горный)  песок 1 сорт</t>
  </si>
  <si>
    <t>Полков А.В.</t>
  </si>
  <si>
    <t>У419НМ178</t>
  </si>
  <si>
    <t>ИВЕКО</t>
  </si>
  <si>
    <t>СГ139560</t>
  </si>
  <si>
    <t>Топол П.Ф</t>
  </si>
  <si>
    <t>В204ТМ47</t>
  </si>
  <si>
    <t>СГ139583</t>
  </si>
  <si>
    <t>Стефу Дмитрий</t>
  </si>
  <si>
    <t>В989ЕВ198</t>
  </si>
  <si>
    <t>СГ139584</t>
  </si>
  <si>
    <t>ИН34671</t>
  </si>
  <si>
    <t>Пулукчу И.Н.</t>
  </si>
  <si>
    <t>О905КЕ47</t>
  </si>
  <si>
    <t>ИН34672</t>
  </si>
  <si>
    <t>ИН34673</t>
  </si>
  <si>
    <t>ИН38719</t>
  </si>
  <si>
    <t>Головин А.Н.</t>
  </si>
  <si>
    <t>Х737КС47</t>
  </si>
  <si>
    <t>ИН38720</t>
  </si>
  <si>
    <t>Р903ХЕ750</t>
  </si>
  <si>
    <t>МЕРСЕДЕС</t>
  </si>
  <si>
    <t>Осипов С.Р.</t>
  </si>
  <si>
    <t>ИН120356</t>
  </si>
  <si>
    <t>Топол П.Ф.</t>
  </si>
  <si>
    <t>ИН139612</t>
  </si>
  <si>
    <t>Самси М.</t>
  </si>
  <si>
    <t>А526ВА198</t>
  </si>
  <si>
    <t>ИН139613</t>
  </si>
  <si>
    <t>ИН139614</t>
  </si>
  <si>
    <t>ИН38721</t>
  </si>
  <si>
    <t>Трошков А.Е.</t>
  </si>
  <si>
    <t>К730ХХ178</t>
  </si>
  <si>
    <t>Докукин А.С.</t>
  </si>
  <si>
    <t>Арабаджи Николай</t>
  </si>
  <si>
    <t>СГ139587</t>
  </si>
  <si>
    <t>СГ139633</t>
  </si>
  <si>
    <t>Попков А.В.</t>
  </si>
  <si>
    <t>СГ139634</t>
  </si>
  <si>
    <t>СГ139581</t>
  </si>
  <si>
    <t>СГ139580</t>
  </si>
  <si>
    <t>СГ40536</t>
  </si>
  <si>
    <t>Калын Сергей Дмиртриевич</t>
  </si>
  <si>
    <t>Е099ВК198</t>
  </si>
  <si>
    <t>СГ40540</t>
  </si>
  <si>
    <t>СГ40539</t>
  </si>
  <si>
    <t>СГ40111</t>
  </si>
  <si>
    <t>СГ40110</t>
  </si>
  <si>
    <t>СГ40112</t>
  </si>
  <si>
    <t>СГ139590</t>
  </si>
  <si>
    <t>СГ139591</t>
  </si>
  <si>
    <t>СГ139588</t>
  </si>
  <si>
    <t>СГ139635</t>
  </si>
  <si>
    <t>СГ139638</t>
  </si>
  <si>
    <t>СГ139636</t>
  </si>
  <si>
    <t>СГ139632</t>
  </si>
  <si>
    <t>СГ40535</t>
  </si>
  <si>
    <t>СГ40129</t>
  </si>
  <si>
    <t>СГ40130</t>
  </si>
  <si>
    <t>СГ40113</t>
  </si>
  <si>
    <t>СГ40590</t>
  </si>
  <si>
    <t>СГ40553</t>
  </si>
  <si>
    <t>СГ40554</t>
  </si>
  <si>
    <t>СГ40131</t>
  </si>
  <si>
    <t>СГ40132</t>
  </si>
  <si>
    <t>СГ40542</t>
  </si>
  <si>
    <t>Приложение Универсальному передаточному документу №</t>
  </si>
  <si>
    <t>Реестр транспотных накладных о поставке материалов</t>
  </si>
  <si>
    <t>Стоимость</t>
  </si>
  <si>
    <t xml:space="preserve">Поставщик : </t>
  </si>
  <si>
    <t>Покупатель:</t>
  </si>
  <si>
    <t>Столбец1</t>
  </si>
  <si>
    <t>Столбец2</t>
  </si>
  <si>
    <t>Столбец3</t>
  </si>
  <si>
    <t>цена</t>
  </si>
  <si>
    <t>Иваов</t>
  </si>
  <si>
    <t>ПД_УПД+ДАТА</t>
  </si>
  <si>
    <t>15 от 12.01.2020</t>
  </si>
  <si>
    <t>6 от 21.01.2020</t>
  </si>
  <si>
    <t>7 от 21.01.2020</t>
  </si>
  <si>
    <t>10 от 30.01.2020</t>
  </si>
  <si>
    <t>2 от 20.01.2020</t>
  </si>
  <si>
    <t>10 от 10.01.2020</t>
  </si>
  <si>
    <t>14 от 15.03.2015</t>
  </si>
  <si>
    <t>3 от 21.01.2020</t>
  </si>
  <si>
    <t>кол-во строк</t>
  </si>
  <si>
    <t>Названия строк</t>
  </si>
  <si>
    <t>10 от 10.02.2020</t>
  </si>
  <si>
    <t>12 от 13.03.2020</t>
  </si>
  <si>
    <t>Общий итог</t>
  </si>
  <si>
    <t>8 от 25.12.2019</t>
  </si>
  <si>
    <t>15 от 30.01.2020</t>
  </si>
  <si>
    <t>16 от 30.01.2020</t>
  </si>
  <si>
    <t>17 от 30.01.2020</t>
  </si>
  <si>
    <t>18 от 30.01.2020</t>
  </si>
  <si>
    <t>Столбец4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</si>
</sst>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&quot;р.&quot;_-;\-* #,##0.00&quot;р.&quot;_-;_-* &quot;-&quot;??&quot;р.&quot;_-;_-@_-"/>
    <numFmt numFmtId="43" formatCode="_-* #,##0.00_-;\-* #,##0.00_-;_-* &quot;-&quot;??_-;_-@_-"/>
    <numFmt numFmtId="164" formatCode="dd\.mm\.yyyy;@"/>
    <numFmt numFmtId="165" formatCode="###0;###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164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 vertical="top" wrapText="1"/>
    </xf>
    <xf numFmtId="0" fontId="9" fillId="0" borderId="0" xfId="0" applyFont="1"/>
    <xf numFmtId="0" fontId="0" fillId="0" borderId="2" xfId="0" applyBorder="1"/>
    <xf numFmtId="164" fontId="0" fillId="0" borderId="2" xfId="0" applyNumberForma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12" fillId="0" borderId="0" xfId="0" applyFont="1"/>
    <xf numFmtId="0" fontId="13" fillId="0" borderId="5" xfId="2" applyFont="1" applyBorder="1" applyAlignment="1">
      <alignment horizontal="center" vertical="top" wrapText="1"/>
    </xf>
    <xf numFmtId="0" fontId="13" fillId="0" borderId="6" xfId="2" applyFont="1" applyBorder="1" applyAlignment="1">
      <alignment horizontal="center" vertical="top" wrapText="1"/>
    </xf>
    <xf numFmtId="164" fontId="13" fillId="0" borderId="6" xfId="2" applyNumberFormat="1" applyFont="1" applyBorder="1" applyAlignment="1">
      <alignment horizontal="center" vertical="top" wrapText="1"/>
    </xf>
    <xf numFmtId="0" fontId="13" fillId="0" borderId="7" xfId="2" applyFont="1" applyBorder="1" applyAlignment="1">
      <alignment horizontal="center" vertical="top" wrapText="1"/>
    </xf>
    <xf numFmtId="44" fontId="0" fillId="0" borderId="1" xfId="0" applyNumberFormat="1" applyBorder="1" applyAlignment="1">
      <alignment horizontal="center" vertical="center"/>
    </xf>
    <xf numFmtId="0" fontId="16" fillId="0" borderId="0" xfId="0" applyFont="1"/>
    <xf numFmtId="44" fontId="16" fillId="0" borderId="0" xfId="1" applyFont="1"/>
    <xf numFmtId="164" fontId="7" fillId="0" borderId="0" xfId="2" applyNumberFormat="1" applyFont="1" applyBorder="1" applyAlignment="1">
      <alignment horizontal="center" vertical="top" wrapText="1"/>
    </xf>
    <xf numFmtId="164" fontId="7" fillId="0" borderId="4" xfId="2" applyNumberFormat="1" applyFont="1" applyBorder="1" applyAlignment="1">
      <alignment horizontal="center" vertical="top" wrapText="1"/>
    </xf>
    <xf numFmtId="164" fontId="7" fillId="0" borderId="2" xfId="2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2" applyFont="1" applyFill="1" applyAlignment="1">
      <alignment horizontal="center" vertical="top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top" wrapText="1"/>
    </xf>
    <xf numFmtId="0" fontId="6" fillId="0" borderId="1" xfId="2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top" wrapText="1"/>
    </xf>
    <xf numFmtId="164" fontId="7" fillId="0" borderId="0" xfId="2" applyNumberFormat="1" applyFont="1" applyFill="1" applyAlignment="1">
      <alignment horizontal="center" vertical="top" wrapText="1"/>
    </xf>
    <xf numFmtId="0" fontId="0" fillId="0" borderId="2" xfId="0" applyNumberFormat="1" applyBorder="1"/>
    <xf numFmtId="164" fontId="4" fillId="0" borderId="8" xfId="2" applyNumberFormat="1" applyFont="1" applyFill="1" applyBorder="1" applyAlignment="1">
      <alignment horizontal="center" vertical="center" wrapText="1"/>
    </xf>
    <xf numFmtId="165" fontId="4" fillId="0" borderId="8" xfId="2" applyNumberFormat="1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top" wrapText="1"/>
    </xf>
    <xf numFmtId="0" fontId="6" fillId="0" borderId="8" xfId="2" applyFont="1" applyFill="1" applyBorder="1" applyAlignment="1">
      <alignment horizontal="center" vertical="center" wrapText="1"/>
    </xf>
    <xf numFmtId="164" fontId="7" fillId="0" borderId="8" xfId="2" applyNumberFormat="1" applyFont="1" applyFill="1" applyBorder="1" applyAlignment="1">
      <alignment horizontal="center" vertical="top" wrapText="1"/>
    </xf>
    <xf numFmtId="164" fontId="7" fillId="0" borderId="0" xfId="2" applyNumberFormat="1" applyFont="1" applyFill="1" applyBorder="1" applyAlignment="1">
      <alignment horizontal="center" vertical="top" wrapText="1"/>
    </xf>
    <xf numFmtId="0" fontId="0" fillId="0" borderId="9" xfId="0" applyNumberFormat="1" applyBorder="1"/>
    <xf numFmtId="0" fontId="0" fillId="0" borderId="9" xfId="0" applyBorder="1"/>
    <xf numFmtId="164" fontId="0" fillId="0" borderId="9" xfId="0" applyNumberFormat="1" applyBorder="1"/>
    <xf numFmtId="0" fontId="10" fillId="0" borderId="0" xfId="0" applyFont="1" applyAlignment="1">
      <alignment horizontal="center"/>
    </xf>
    <xf numFmtId="164" fontId="8" fillId="0" borderId="3" xfId="2" applyNumberFormat="1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top" wrapText="1"/>
    </xf>
    <xf numFmtId="0" fontId="14" fillId="0" borderId="1" xfId="0" applyNumberFormat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43" fontId="8" fillId="0" borderId="3" xfId="3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_№193" xfId="2" xr:uid="{F2468FB0-9308-4119-ACFF-A518E5357D82}"/>
    <cellStyle name="Финансовый" xfId="3" builtinId="3"/>
  </cellStyles>
  <dxfs count="81">
    <dxf>
      <numFmt numFmtId="34" formatCode="_-* #,##0.00&quot;р.&quot;_-;\-* #,##0.00&quot;р.&quot;_-;_-* &quot;-&quot;??&quot;р.&quot;_-;_-@_-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numFmt numFmtId="164" formatCode="dd\.mm\.yy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numFmt numFmtId="164" formatCode="dd\.mm\.yyyy;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35" formatCode="_-* #,##0.00_-;\-* #,##0.00_-;_-* &quot;-&quot;??_-;_-@_-"/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164" formatCode="dd\.mm\.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164" formatCode="dd\.mm\.yyyy;@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strike/>
        <color rgb="FFFF0000"/>
      </font>
      <fill>
        <patternFill patternType="none">
          <bgColor auto="1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34" formatCode="_-* #,##0.00&quot;р.&quot;_-;\-* #,##0.00&quot;р.&quot;_-;_-* &quot;-&quot;??&quot;р.&quot;_-;_-@_-"/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charset val="204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alignment horizontal="center" vertical="top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numFmt numFmtId="164" formatCode="dd\.mm\.yyyy;@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numFmt numFmtId="0" formatCode="General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5" formatCode="###0;#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4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2" defaultTableStyle="TableStyleMedium2" defaultPivotStyle="PivotStyleLight16">
    <tableStyle name="Стиль таблицы 1" pivot="0" count="1" xr9:uid="{9A2E8A36-5691-439C-9C88-C4E5712DB9B4}">
      <tableStyleElement type="totalRow" dxfId="80"/>
    </tableStyle>
    <tableStyle name="Стиль таблицы 2" pivot="0" count="0" xr9:uid="{BB4AEE07-6681-4051-BC9F-54699A7B47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3890.623950347224" createdVersion="6" refreshedVersion="6" minRefreshableVersion="3" recordCount="67" xr:uid="{0B74E232-366C-422A-96A5-465A0C2927E6}">
  <cacheSource type="worksheet">
    <worksheetSource name="Таблица1[ПД_УПД+ДАТА]"/>
  </cacheSource>
  <cacheFields count="1">
    <cacheField name="ПД_УПД+ДАТА" numFmtId="0">
      <sharedItems count="15">
        <s v="2 от 20.01.2020"/>
        <s v="3 от 21.01.2020"/>
        <s v="6 от 21.01.2020"/>
        <s v="7 от 21.01.2020"/>
        <s v="8 от 25.12.2019"/>
        <s v="10 от 30.01.2020"/>
        <s v="15 от 30.01.2020"/>
        <s v="16 от 30.01.2020"/>
        <s v="17 от 30.01.2020"/>
        <s v="18 от 30.01.2020"/>
        <s v="10 от 10.02.2020"/>
        <s v="10 от 10.01.2020"/>
        <s v="12 от 13.03.2020"/>
        <s v="15 от 12.01.2020"/>
        <s v="14 от 15.03.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4"/>
  </r>
  <r>
    <x v="3"/>
  </r>
  <r>
    <x v="3"/>
  </r>
  <r>
    <x v="3"/>
  </r>
  <r>
    <x v="5"/>
  </r>
  <r>
    <x v="5"/>
  </r>
  <r>
    <x v="6"/>
  </r>
  <r>
    <x v="7"/>
  </r>
  <r>
    <x v="8"/>
  </r>
  <r>
    <x v="9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10"/>
  </r>
  <r>
    <x v="11"/>
  </r>
  <r>
    <x v="12"/>
  </r>
  <r>
    <x v="13"/>
  </r>
  <r>
    <x v="14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EA7780-2306-4137-9D73-67215839D35E}" name="Сводная таблица1" cacheId="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19" firstHeaderRow="1" firstDataRow="1" firstDataCol="1"/>
  <pivotFields count="1">
    <pivotField axis="axisRow" showAll="0">
      <items count="16">
        <item x="11"/>
        <item x="10"/>
        <item x="5"/>
        <item x="12"/>
        <item x="14"/>
        <item x="13"/>
        <item x="0"/>
        <item x="1"/>
        <item x="2"/>
        <item x="3"/>
        <item x="4"/>
        <item x="6"/>
        <item x="7"/>
        <item x="8"/>
        <item x="9"/>
        <item t="default"/>
      </items>
    </pivotField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93A9A-3A9D-4D7F-B676-20D667D3EE54}" name="Таблица1" displayName="Таблица1" ref="A1:P68" headerRowDxfId="79" headerRowCellStyle="Обычный_№193">
  <autoFilter ref="A1:P68" xr:uid="{9D34868E-2E5C-4087-8712-7BF7878009E0}"/>
  <tableColumns count="16">
    <tableColumn id="12" xr3:uid="{3C9091F4-0004-4680-B173-2BA07AA3EA18}" name="Столбец4" dataDxfId="14" dataCellStyle="Обычный_№193">
      <calculatedColumnFormula>Таблица1[[#This Row],[ № ТН]]</calculatedColumnFormula>
    </tableColumn>
    <tableColumn id="2" xr3:uid="{ADF898B4-9334-4D15-8089-B4CA9473F586}" name="Дата ТН" dataDxfId="78" totalsRowDxfId="77" dataCellStyle="Обычный_№193"/>
    <tableColumn id="3" xr3:uid="{08B6CE65-C1BB-4D4A-B451-78DA3D5E41D6}" name=" № ТН" dataDxfId="76" totalsRowDxfId="75" dataCellStyle="Обычный_№193"/>
    <tableColumn id="4" xr3:uid="{5B1A7EA4-4AF8-4311-943C-0AC451F459C4}" name="Наименование товара" dataDxfId="74" totalsRowDxfId="73" dataCellStyle="Обычный_№193"/>
    <tableColumn id="5" xr3:uid="{D58DF8ED-3EDD-42E1-9014-C77F1F8BFF4A}" name="кол-во, м3" dataDxfId="72" totalsRowDxfId="71" dataCellStyle="Обычный_№193"/>
    <tableColumn id="6" xr3:uid="{E331C8E3-0759-4F38-BF15-8350253A0431}" name="Водитель" dataDxfId="70" totalsRowDxfId="69" dataCellStyle="Обычный_№193"/>
    <tableColumn id="7" xr3:uid="{8E56484A-C828-4B9C-8B27-AACEBBA8C47D}" name="ГРЗ" dataDxfId="68" totalsRowDxfId="67" dataCellStyle="Обычный_№193"/>
    <tableColumn id="8" xr3:uid="{5C5EB11E-DBAB-4D0D-92C7-EDF6AD103D90}" name="Автомобиль" dataDxfId="66" totalsRowDxfId="65" dataCellStyle="Обычный_№193"/>
    <tableColumn id="9" xr3:uid="{8C59CB04-1E41-4891-B166-E22395DD5F0C}" name="Столбец2" dataDxfId="64" totalsRowDxfId="63" dataCellStyle="Обычный_№193"/>
    <tableColumn id="1" xr3:uid="{0B0F7417-CCC3-412F-AAE2-AF21F0F645E1}" name="Столбец1" dataDxfId="62" totalsRowDxfId="61" dataCellStyle="Обычный_№193"/>
    <tableColumn id="18" xr3:uid="{5699BE44-8E48-4309-934F-7AE1FF2FC90A}" name="BD_NUMS" dataDxfId="60">
      <calculatedColumnFormula>ROW()-1</calculatedColumnFormula>
    </tableColumn>
    <tableColumn id="10" xr3:uid="{49B78774-880A-459B-B800-B8ECC46B6D72}" name="Столбец3" dataDxfId="59"/>
    <tableColumn id="19" xr3:uid="{5ABB22CD-8419-4209-9577-20D790291059}" name="УПД_ПД_№" dataDxfId="58"/>
    <tableColumn id="20" xr3:uid="{D28F15D5-5053-4F41-AA27-088ADAB4E244}" name="УПД_ПД_Дата" dataDxfId="57"/>
    <tableColumn id="21" xr3:uid="{ADECAA9B-3493-49F0-B22C-2FBA1BB2A53D}" name="УПД_статус" totalsRowFunction="count" dataDxfId="56"/>
    <tableColumn id="11" xr3:uid="{D00366AD-C1BE-4B8E-82FF-906A8C24613C}" name="ПД_УПД+ДАТА" dataDxfId="53">
      <calculatedColumnFormula>IF(COUNTBLANK(Таблица1[[#This Row],[УПД_ПД_№]:[УПД_ПД_Дата]])&gt;0,"",CONCATENATE(Таблица1[[#This Row],[УПД_ПД_№]]," от ",(TEXT(Таблица1[[#This Row],[УПД_ПД_Дата]],"ДД.ММ.ГГГГ"))))</calculatedColumnFormula>
    </tableColumn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BA6117-2EAD-41EE-B622-F050C66B4691}" name="Таблица2" displayName="Таблица2" ref="A9:J46" totalsRowShown="0" headerRowDxfId="55" tableBorderDxfId="54" headerRowCellStyle="Обычный_№193">
  <autoFilter ref="A9:J46" xr:uid="{78F5A42A-CD37-4BCA-8DD9-0E50070CB2BF}"/>
  <tableColumns count="10">
    <tableColumn id="1" xr3:uid="{E7C4071E-35CA-4587-89A5-F49089972085}" name="Дата ТН" dataDxfId="7" totalsRowDxfId="52" dataCellStyle="Обычный_№193">
      <calculatedColumnFormula>IFERROR(VLOOKUP(Таблица2[[#This Row],[ № ТН]],Таблица1[#All],2,FALSE),"")</calculatedColumnFormula>
    </tableColumn>
    <tableColumn id="2" xr3:uid="{2BDB16B7-CA21-4418-810A-DE3DB05530F6}" name=" № ТН" dataDxfId="44">
      <calculatedColumnFormula array="1">IFERROR(INDEX(Таблица1[[#All],[ № ТН]],SMALL(IF(Документ!$G$1=Таблица1[[#All],[ПД_УПД+ДАТА]],ROW(Таблица1[[#All],[ПД_УПД+ДАТА]])-1,""),ROW()-9)),"")</calculatedColumnFormula>
    </tableColumn>
    <tableColumn id="3" xr3:uid="{310625F4-8415-47B3-82B0-8FC0056936A6}" name="Наименование товара" dataDxfId="6" totalsRowDxfId="51" dataCellStyle="Обычный_№193">
      <calculatedColumnFormula array="1">IFERROR(VLOOKUP(Таблица2[[#This Row],[ № ТН]],Таблица1[#All],C$8,FALSE),"")</calculatedColumnFormula>
    </tableColumn>
    <tableColumn id="4" xr3:uid="{ED6D1916-D8D1-4FA1-84E7-727EFE3147B6}" name="кол-во, м3" dataDxfId="5" totalsRowDxfId="50">
      <calculatedColumnFormula array="1">IFERROR(VLOOKUP(Таблица2[[#This Row],[ № ТН]],Таблица1[#All],D$8,FALSE),"")</calculatedColumnFormula>
    </tableColumn>
    <tableColumn id="5" xr3:uid="{0B454077-AA74-493C-BB96-9F3B8661270F}" name="Водитель" dataDxfId="4" totalsRowDxfId="49" dataCellStyle="Обычный_№193">
      <calculatedColumnFormula array="1">IFERROR(VLOOKUP(Таблица2[[#This Row],[ № ТН]],Таблица1[#All],E$8,FALSE),"")</calculatedColumnFormula>
    </tableColumn>
    <tableColumn id="6" xr3:uid="{DE0A04F2-226F-4FB1-9798-61F523F8A55F}" name="ГРЗ" dataDxfId="3" totalsRowDxfId="48">
      <calculatedColumnFormula array="1">IFERROR(VLOOKUP(Таблица2[[#This Row],[ № ТН]],Таблица1[#All],F$8,FALSE),"")</calculatedColumnFormula>
    </tableColumn>
    <tableColumn id="7" xr3:uid="{32261E0C-1CC3-4A8C-82CE-57220541B95F}" name="Автомобиль" dataDxfId="2" totalsRowDxfId="47">
      <calculatedColumnFormula>IFERROR(VLOOKUP(Таблица2[[#This Row],[ № ТН]],Таблица1[#All],G$8,FALSE),"")</calculatedColumnFormula>
    </tableColumn>
    <tableColumn id="8" xr3:uid="{19E44E80-65E1-458C-99BB-57695379284A}" name="Стоимость" dataDxfId="0" totalsRowDxfId="46">
      <calculatedColumnFormula array="1">IFERROR(Таблица2[[#This Row],[кол-во, м3]]*$I$6,"")</calculatedColumnFormula>
    </tableColumn>
    <tableColumn id="9" xr3:uid="{DE7F056D-6009-4B2D-B248-C5465AC006E3}" name="Примечание" dataDxfId="1" totalsRowDxfId="45">
      <calculatedColumnFormula>IFERROR(IF(VLOOKUP(Таблица2[[#This Row],[ № ТН]],Таблица1[#All],I$8,FALSE),,""),"")</calculatedColumnFormula>
    </tableColumn>
    <tableColumn id="10" xr3:uid="{76359419-CD77-4C78-8A3B-85A6DB900108}" name="Столбец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577E4-1845-43B0-8963-C8FF330B8E03}">
  <dimension ref="A3:A19"/>
  <sheetViews>
    <sheetView workbookViewId="0">
      <selection activeCell="A4" sqref="A4"/>
    </sheetView>
  </sheetViews>
  <sheetFormatPr defaultRowHeight="15" x14ac:dyDescent="0.25"/>
  <cols>
    <col min="1" max="1" width="17.28515625" bestFit="1" customWidth="1"/>
  </cols>
  <sheetData>
    <row r="3" spans="1:1" x14ac:dyDescent="0.25">
      <c r="A3" s="45" t="s">
        <v>118</v>
      </c>
    </row>
    <row r="4" spans="1:1" x14ac:dyDescent="0.25">
      <c r="A4" s="46" t="s">
        <v>114</v>
      </c>
    </row>
    <row r="5" spans="1:1" x14ac:dyDescent="0.25">
      <c r="A5" s="46" t="s">
        <v>119</v>
      </c>
    </row>
    <row r="6" spans="1:1" x14ac:dyDescent="0.25">
      <c r="A6" s="46" t="s">
        <v>112</v>
      </c>
    </row>
    <row r="7" spans="1:1" x14ac:dyDescent="0.25">
      <c r="A7" s="46" t="s">
        <v>120</v>
      </c>
    </row>
    <row r="8" spans="1:1" x14ac:dyDescent="0.25">
      <c r="A8" s="46" t="s">
        <v>115</v>
      </c>
    </row>
    <row r="9" spans="1:1" x14ac:dyDescent="0.25">
      <c r="A9" s="46" t="s">
        <v>109</v>
      </c>
    </row>
    <row r="10" spans="1:1" x14ac:dyDescent="0.25">
      <c r="A10" s="46" t="s">
        <v>113</v>
      </c>
    </row>
    <row r="11" spans="1:1" x14ac:dyDescent="0.25">
      <c r="A11" s="46" t="s">
        <v>116</v>
      </c>
    </row>
    <row r="12" spans="1:1" x14ac:dyDescent="0.25">
      <c r="A12" s="46" t="s">
        <v>110</v>
      </c>
    </row>
    <row r="13" spans="1:1" x14ac:dyDescent="0.25">
      <c r="A13" s="46" t="s">
        <v>111</v>
      </c>
    </row>
    <row r="14" spans="1:1" x14ac:dyDescent="0.25">
      <c r="A14" s="46" t="s">
        <v>122</v>
      </c>
    </row>
    <row r="15" spans="1:1" x14ac:dyDescent="0.25">
      <c r="A15" s="46" t="s">
        <v>123</v>
      </c>
    </row>
    <row r="16" spans="1:1" x14ac:dyDescent="0.25">
      <c r="A16" s="46" t="s">
        <v>124</v>
      </c>
    </row>
    <row r="17" spans="1:1" x14ac:dyDescent="0.25">
      <c r="A17" s="46" t="s">
        <v>125</v>
      </c>
    </row>
    <row r="18" spans="1:1" x14ac:dyDescent="0.25">
      <c r="A18" s="46" t="s">
        <v>126</v>
      </c>
    </row>
    <row r="19" spans="1:1" x14ac:dyDescent="0.25">
      <c r="A19" s="46" t="s"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1FBD-F801-4178-A4C4-C596DFFCFD65}">
  <dimension ref="A1:P68"/>
  <sheetViews>
    <sheetView topLeftCell="A3" workbookViewId="0">
      <selection activeCell="M10" sqref="M10"/>
    </sheetView>
  </sheetViews>
  <sheetFormatPr defaultRowHeight="15" x14ac:dyDescent="0.25"/>
  <cols>
    <col min="1" max="1" width="12.140625" bestFit="1" customWidth="1"/>
    <col min="2" max="2" width="9.42578125" customWidth="1"/>
    <col min="3" max="3" width="28.140625" customWidth="1"/>
    <col min="4" max="4" width="11.140625" style="6" customWidth="1"/>
    <col min="5" max="5" width="18" customWidth="1"/>
    <col min="6" max="6" width="10.5703125" bestFit="1" customWidth="1"/>
    <col min="7" max="9" width="13.140625" customWidth="1"/>
    <col min="10" max="11" width="11.5703125" customWidth="1"/>
    <col min="12" max="12" width="12.7109375" customWidth="1"/>
    <col min="13" max="13" width="14.7109375" customWidth="1"/>
    <col min="14" max="14" width="12.5703125" customWidth="1"/>
    <col min="15" max="15" width="15.140625" bestFit="1" customWidth="1"/>
  </cols>
  <sheetData>
    <row r="1" spans="1:16" ht="24" x14ac:dyDescent="0.25">
      <c r="A1" s="24" t="s">
        <v>127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20" t="s">
        <v>104</v>
      </c>
      <c r="J1" s="20" t="s">
        <v>103</v>
      </c>
      <c r="K1" t="s">
        <v>8</v>
      </c>
      <c r="L1" t="s">
        <v>105</v>
      </c>
      <c r="M1" t="s">
        <v>9</v>
      </c>
      <c r="N1" t="s">
        <v>10</v>
      </c>
      <c r="O1" t="s">
        <v>11</v>
      </c>
      <c r="P1" s="24" t="s">
        <v>108</v>
      </c>
    </row>
    <row r="2" spans="1:16" ht="24" x14ac:dyDescent="0.25">
      <c r="A2" s="2">
        <f>Таблица1[[#This Row],[ № ТН]]</f>
        <v>13264</v>
      </c>
      <c r="B2" s="1">
        <v>43846</v>
      </c>
      <c r="C2" s="2">
        <v>13264</v>
      </c>
      <c r="D2" s="3" t="s">
        <v>12</v>
      </c>
      <c r="E2" s="4">
        <v>21</v>
      </c>
      <c r="F2" s="5" t="s">
        <v>107</v>
      </c>
      <c r="G2" s="5" t="s">
        <v>14</v>
      </c>
      <c r="H2" s="21" t="s">
        <v>15</v>
      </c>
      <c r="I2" s="22"/>
      <c r="J2" s="22"/>
      <c r="K2" s="7">
        <f t="shared" ref="K2:K32" si="0">ROW()-1</f>
        <v>1</v>
      </c>
      <c r="L2" s="7"/>
      <c r="M2" s="7">
        <v>2</v>
      </c>
      <c r="N2" s="8">
        <v>43850</v>
      </c>
      <c r="O2" s="7"/>
      <c r="P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3" spans="1:16" ht="24" x14ac:dyDescent="0.25">
      <c r="A3" s="2">
        <f>Таблица1[[#This Row],[ № ТН]]</f>
        <v>3105</v>
      </c>
      <c r="B3" s="1">
        <v>43846</v>
      </c>
      <c r="C3" s="2">
        <v>3105</v>
      </c>
      <c r="D3" s="3" t="s">
        <v>12</v>
      </c>
      <c r="E3" s="4">
        <v>22</v>
      </c>
      <c r="F3" s="5" t="s">
        <v>13</v>
      </c>
      <c r="G3" s="5" t="s">
        <v>14</v>
      </c>
      <c r="H3" s="21" t="s">
        <v>15</v>
      </c>
      <c r="I3" s="22"/>
      <c r="J3" s="22"/>
      <c r="K3" s="7">
        <f t="shared" si="0"/>
        <v>2</v>
      </c>
      <c r="L3" s="7"/>
      <c r="M3" s="7">
        <v>2</v>
      </c>
      <c r="N3" s="8">
        <v>43850</v>
      </c>
      <c r="O3" s="7"/>
      <c r="P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4" spans="1:16" ht="24" x14ac:dyDescent="0.25">
      <c r="A4" s="2">
        <f>Таблица1[[#This Row],[ № ТН]]</f>
        <v>13270</v>
      </c>
      <c r="B4" s="1">
        <v>43846</v>
      </c>
      <c r="C4" s="2">
        <v>13270</v>
      </c>
      <c r="D4" s="3" t="s">
        <v>12</v>
      </c>
      <c r="E4" s="4">
        <v>21</v>
      </c>
      <c r="F4" s="5" t="s">
        <v>13</v>
      </c>
      <c r="G4" s="5" t="s">
        <v>14</v>
      </c>
      <c r="H4" s="21" t="s">
        <v>15</v>
      </c>
      <c r="I4" s="22"/>
      <c r="J4" s="22"/>
      <c r="K4" s="7">
        <f t="shared" si="0"/>
        <v>3</v>
      </c>
      <c r="L4" s="7"/>
      <c r="M4" s="7">
        <v>2</v>
      </c>
      <c r="N4" s="8">
        <v>43850</v>
      </c>
      <c r="O4" s="7"/>
      <c r="P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5" spans="1:16" ht="24" x14ac:dyDescent="0.25">
      <c r="A5" s="2">
        <f>Таблица1[[#This Row],[ № ТН]]</f>
        <v>14339</v>
      </c>
      <c r="B5" s="1">
        <v>43846</v>
      </c>
      <c r="C5" s="2">
        <v>14339</v>
      </c>
      <c r="D5" s="3" t="s">
        <v>12</v>
      </c>
      <c r="E5" s="4">
        <v>20.100000000000001</v>
      </c>
      <c r="F5" s="5" t="s">
        <v>16</v>
      </c>
      <c r="G5" s="5" t="s">
        <v>17</v>
      </c>
      <c r="H5" s="21" t="s">
        <v>18</v>
      </c>
      <c r="I5" s="22"/>
      <c r="J5" s="22"/>
      <c r="K5" s="7">
        <f t="shared" si="0"/>
        <v>4</v>
      </c>
      <c r="L5" s="7"/>
      <c r="M5" s="7">
        <v>2</v>
      </c>
      <c r="N5" s="8">
        <v>43850</v>
      </c>
      <c r="O5" s="7"/>
      <c r="P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6" spans="1:16" ht="24" x14ac:dyDescent="0.25">
      <c r="A6" s="2">
        <f>Таблица1[[#This Row],[ № ТН]]</f>
        <v>12927</v>
      </c>
      <c r="B6" s="1">
        <v>43847</v>
      </c>
      <c r="C6" s="2">
        <v>12927</v>
      </c>
      <c r="D6" s="3" t="s">
        <v>12</v>
      </c>
      <c r="E6" s="4">
        <v>21.1</v>
      </c>
      <c r="F6" s="5" t="s">
        <v>21</v>
      </c>
      <c r="G6" s="5" t="s">
        <v>20</v>
      </c>
      <c r="H6" s="21" t="s">
        <v>18</v>
      </c>
      <c r="I6" s="22"/>
      <c r="J6" s="22"/>
      <c r="K6" s="7">
        <f t="shared" si="0"/>
        <v>5</v>
      </c>
      <c r="L6" s="7"/>
      <c r="M6" s="7">
        <v>2</v>
      </c>
      <c r="N6" s="8">
        <v>43850</v>
      </c>
      <c r="O6" s="7"/>
      <c r="P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7" spans="1:16" ht="24" x14ac:dyDescent="0.25">
      <c r="A7" s="2">
        <f>Таблица1[[#This Row],[ № ТН]]</f>
        <v>14532</v>
      </c>
      <c r="B7" s="1">
        <v>43847</v>
      </c>
      <c r="C7" s="2">
        <v>14532</v>
      </c>
      <c r="D7" s="3" t="s">
        <v>12</v>
      </c>
      <c r="E7" s="4">
        <v>21.8</v>
      </c>
      <c r="F7" s="5" t="s">
        <v>22</v>
      </c>
      <c r="G7" s="5" t="s">
        <v>19</v>
      </c>
      <c r="H7" s="21" t="s">
        <v>15</v>
      </c>
      <c r="I7" s="22"/>
      <c r="J7" s="22"/>
      <c r="K7" s="7">
        <f t="shared" si="0"/>
        <v>6</v>
      </c>
      <c r="L7" s="7"/>
      <c r="M7" s="7">
        <v>2</v>
      </c>
      <c r="N7" s="8">
        <v>43850</v>
      </c>
      <c r="O7" s="7"/>
      <c r="P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8" spans="1:16" ht="24" x14ac:dyDescent="0.25">
      <c r="A8" s="2">
        <f>Таблица1[[#This Row],[ № ТН]]</f>
        <v>14340</v>
      </c>
      <c r="B8" s="1">
        <v>43847</v>
      </c>
      <c r="C8" s="2">
        <v>14340</v>
      </c>
      <c r="D8" s="3" t="s">
        <v>12</v>
      </c>
      <c r="E8" s="4">
        <v>21.3</v>
      </c>
      <c r="F8" s="5" t="s">
        <v>23</v>
      </c>
      <c r="G8" s="5" t="s">
        <v>17</v>
      </c>
      <c r="H8" s="21" t="s">
        <v>18</v>
      </c>
      <c r="I8" s="22"/>
      <c r="J8" s="22"/>
      <c r="K8" s="7">
        <f t="shared" si="0"/>
        <v>7</v>
      </c>
      <c r="L8" s="7"/>
      <c r="M8" s="7">
        <v>2</v>
      </c>
      <c r="N8" s="8">
        <v>43850</v>
      </c>
      <c r="O8" s="7"/>
      <c r="P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2 от 20.01.2020</v>
      </c>
    </row>
    <row r="9" spans="1:16" ht="24" x14ac:dyDescent="0.25">
      <c r="A9" s="2" t="str">
        <f>Таблица1[[#This Row],[ № ТН]]</f>
        <v>АСН б/н 50</v>
      </c>
      <c r="B9" s="1">
        <v>43881</v>
      </c>
      <c r="C9" s="2" t="s">
        <v>24</v>
      </c>
      <c r="D9" s="3" t="s">
        <v>12</v>
      </c>
      <c r="E9" s="4">
        <v>17.8</v>
      </c>
      <c r="F9" s="5" t="s">
        <v>25</v>
      </c>
      <c r="G9" s="5" t="s">
        <v>26</v>
      </c>
      <c r="H9" s="21" t="s">
        <v>27</v>
      </c>
      <c r="I9" s="22"/>
      <c r="J9" s="22"/>
      <c r="K9" s="7">
        <f t="shared" si="0"/>
        <v>8</v>
      </c>
      <c r="L9" s="7"/>
      <c r="M9" s="7">
        <v>3</v>
      </c>
      <c r="N9" s="8">
        <v>43851</v>
      </c>
      <c r="O9" s="7"/>
      <c r="P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3 от 21.01.2020</v>
      </c>
    </row>
    <row r="10" spans="1:16" ht="24" x14ac:dyDescent="0.25">
      <c r="A10" s="2" t="str">
        <f>Таблица1[[#This Row],[ № ТН]]</f>
        <v>АСН б/н 51</v>
      </c>
      <c r="B10" s="1">
        <v>43881</v>
      </c>
      <c r="C10" s="2" t="s">
        <v>28</v>
      </c>
      <c r="D10" s="3" t="s">
        <v>12</v>
      </c>
      <c r="E10" s="4">
        <v>17.7</v>
      </c>
      <c r="F10" s="5" t="s">
        <v>25</v>
      </c>
      <c r="G10" s="5" t="s">
        <v>26</v>
      </c>
      <c r="H10" s="21" t="s">
        <v>27</v>
      </c>
      <c r="I10" s="22"/>
      <c r="J10" s="22"/>
      <c r="K10" s="7">
        <f t="shared" si="0"/>
        <v>9</v>
      </c>
      <c r="L10" s="7"/>
      <c r="M10" s="7">
        <v>3</v>
      </c>
      <c r="N10" s="8">
        <v>43851</v>
      </c>
      <c r="O10" s="7"/>
      <c r="P1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3 от 21.01.2020</v>
      </c>
    </row>
    <row r="11" spans="1:16" ht="24" x14ac:dyDescent="0.25">
      <c r="A11" s="2" t="str">
        <f>Таблица1[[#This Row],[ № ТН]]</f>
        <v>АСН б/н 52</v>
      </c>
      <c r="B11" s="1">
        <v>43881</v>
      </c>
      <c r="C11" s="2" t="s">
        <v>29</v>
      </c>
      <c r="D11" s="3" t="s">
        <v>12</v>
      </c>
      <c r="E11" s="4">
        <v>18.2</v>
      </c>
      <c r="F11" s="5" t="s">
        <v>25</v>
      </c>
      <c r="G11" s="5" t="s">
        <v>26</v>
      </c>
      <c r="H11" s="21" t="s">
        <v>27</v>
      </c>
      <c r="I11" s="22"/>
      <c r="J11" s="22"/>
      <c r="K11" s="7">
        <f t="shared" si="0"/>
        <v>10</v>
      </c>
      <c r="L11" s="7"/>
      <c r="M11" s="7">
        <v>3</v>
      </c>
      <c r="N11" s="8">
        <v>43851</v>
      </c>
      <c r="O11" s="7"/>
      <c r="P1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3 от 21.01.2020</v>
      </c>
    </row>
    <row r="12" spans="1:16" ht="24" x14ac:dyDescent="0.25">
      <c r="A12" s="2" t="str">
        <f>Таблица1[[#This Row],[ № ТН]]</f>
        <v>АСН б/н 53</v>
      </c>
      <c r="B12" s="1">
        <v>43881</v>
      </c>
      <c r="C12" s="2" t="s">
        <v>30</v>
      </c>
      <c r="D12" s="3" t="s">
        <v>12</v>
      </c>
      <c r="E12" s="4">
        <v>18</v>
      </c>
      <c r="F12" s="5" t="s">
        <v>25</v>
      </c>
      <c r="G12" s="5" t="s">
        <v>26</v>
      </c>
      <c r="H12" s="21" t="s">
        <v>27</v>
      </c>
      <c r="I12" s="22"/>
      <c r="J12" s="22"/>
      <c r="K12" s="7">
        <f t="shared" si="0"/>
        <v>11</v>
      </c>
      <c r="L12" s="7"/>
      <c r="M12" s="7">
        <v>3</v>
      </c>
      <c r="N12" s="8">
        <v>43851</v>
      </c>
      <c r="O12" s="7"/>
      <c r="P1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3 от 21.01.2020</v>
      </c>
    </row>
    <row r="13" spans="1:16" ht="36" x14ac:dyDescent="0.25">
      <c r="A13" s="2" t="str">
        <f>Таблица1[[#This Row],[ № ТН]]</f>
        <v>СГ139626</v>
      </c>
      <c r="B13" s="1">
        <v>43881</v>
      </c>
      <c r="C13" s="2" t="s">
        <v>31</v>
      </c>
      <c r="D13" s="3" t="s">
        <v>32</v>
      </c>
      <c r="E13" s="4">
        <v>20</v>
      </c>
      <c r="F13" s="5" t="s">
        <v>33</v>
      </c>
      <c r="G13" s="5" t="s">
        <v>34</v>
      </c>
      <c r="H13" s="21" t="s">
        <v>35</v>
      </c>
      <c r="I13" s="22"/>
      <c r="J13" s="22"/>
      <c r="K13" s="7">
        <f t="shared" si="0"/>
        <v>12</v>
      </c>
      <c r="L13" s="7"/>
      <c r="M13" s="7">
        <v>6</v>
      </c>
      <c r="N13" s="8">
        <v>43851</v>
      </c>
      <c r="O13" s="7"/>
      <c r="P1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4" spans="1:16" ht="36" x14ac:dyDescent="0.25">
      <c r="A14" s="2" t="str">
        <f>Таблица1[[#This Row],[ № ТН]]</f>
        <v>СГ139560</v>
      </c>
      <c r="B14" s="1">
        <v>43881</v>
      </c>
      <c r="C14" s="2" t="s">
        <v>36</v>
      </c>
      <c r="D14" s="3" t="s">
        <v>32</v>
      </c>
      <c r="E14" s="4">
        <v>19</v>
      </c>
      <c r="F14" s="5" t="s">
        <v>37</v>
      </c>
      <c r="G14" s="5" t="s">
        <v>38</v>
      </c>
      <c r="H14" s="21" t="s">
        <v>35</v>
      </c>
      <c r="I14" s="22"/>
      <c r="J14" s="22"/>
      <c r="K14" s="7">
        <f t="shared" si="0"/>
        <v>13</v>
      </c>
      <c r="L14" s="7"/>
      <c r="M14" s="7">
        <v>6</v>
      </c>
      <c r="N14" s="8">
        <v>43851</v>
      </c>
      <c r="O14" s="7"/>
      <c r="P1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5" spans="1:16" ht="36" x14ac:dyDescent="0.25">
      <c r="A15" s="2" t="str">
        <f>Таблица1[[#This Row],[ № ТН]]</f>
        <v>СГ139583</v>
      </c>
      <c r="B15" s="1">
        <v>43881</v>
      </c>
      <c r="C15" s="2" t="s">
        <v>39</v>
      </c>
      <c r="D15" s="3" t="s">
        <v>32</v>
      </c>
      <c r="E15" s="4">
        <v>19</v>
      </c>
      <c r="F15" s="5" t="s">
        <v>40</v>
      </c>
      <c r="G15" s="5" t="s">
        <v>41</v>
      </c>
      <c r="H15" s="21" t="s">
        <v>35</v>
      </c>
      <c r="I15" s="22"/>
      <c r="J15" s="22"/>
      <c r="K15" s="7">
        <f t="shared" si="0"/>
        <v>14</v>
      </c>
      <c r="L15" s="7"/>
      <c r="M15" s="7">
        <v>6</v>
      </c>
      <c r="N15" s="8">
        <v>43851</v>
      </c>
      <c r="O15" s="7"/>
      <c r="P1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6" spans="1:16" ht="36" x14ac:dyDescent="0.25">
      <c r="A16" s="2" t="str">
        <f>Таблица1[[#This Row],[ № ТН]]</f>
        <v>СГ139584</v>
      </c>
      <c r="B16" s="1">
        <v>43881</v>
      </c>
      <c r="C16" s="2" t="s">
        <v>42</v>
      </c>
      <c r="D16" s="3" t="s">
        <v>32</v>
      </c>
      <c r="E16" s="4">
        <v>19</v>
      </c>
      <c r="F16" s="5" t="s">
        <v>40</v>
      </c>
      <c r="G16" s="5" t="s">
        <v>41</v>
      </c>
      <c r="H16" s="21" t="s">
        <v>35</v>
      </c>
      <c r="I16" s="22"/>
      <c r="J16" s="22"/>
      <c r="K16" s="7">
        <f t="shared" si="0"/>
        <v>15</v>
      </c>
      <c r="L16" s="7"/>
      <c r="M16" s="7">
        <v>6</v>
      </c>
      <c r="N16" s="8">
        <v>43851</v>
      </c>
      <c r="O16" s="7"/>
      <c r="P1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7" spans="1:16" ht="36" x14ac:dyDescent="0.25">
      <c r="A17" s="2" t="str">
        <f>Таблица1[[#This Row],[ № ТН]]</f>
        <v>ИН34671</v>
      </c>
      <c r="B17" s="1">
        <v>43881</v>
      </c>
      <c r="C17" s="2" t="s">
        <v>43</v>
      </c>
      <c r="D17" s="3" t="s">
        <v>32</v>
      </c>
      <c r="E17" s="4">
        <v>20</v>
      </c>
      <c r="F17" s="5" t="s">
        <v>44</v>
      </c>
      <c r="G17" s="5" t="s">
        <v>45</v>
      </c>
      <c r="H17" s="21" t="s">
        <v>35</v>
      </c>
      <c r="I17" s="22"/>
      <c r="J17" s="22"/>
      <c r="K17" s="7">
        <f t="shared" si="0"/>
        <v>16</v>
      </c>
      <c r="L17" s="7"/>
      <c r="M17" s="7">
        <v>6</v>
      </c>
      <c r="N17" s="8">
        <v>43851</v>
      </c>
      <c r="O17" s="7"/>
      <c r="P1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8" spans="1:16" ht="36" x14ac:dyDescent="0.25">
      <c r="A18" s="2" t="str">
        <f>Таблица1[[#This Row],[ № ТН]]</f>
        <v>ИН34672</v>
      </c>
      <c r="B18" s="1">
        <v>43881</v>
      </c>
      <c r="C18" s="2" t="s">
        <v>46</v>
      </c>
      <c r="D18" s="3" t="s">
        <v>32</v>
      </c>
      <c r="E18" s="4">
        <v>21</v>
      </c>
      <c r="F18" s="5" t="s">
        <v>44</v>
      </c>
      <c r="G18" s="5" t="s">
        <v>45</v>
      </c>
      <c r="H18" s="21" t="s">
        <v>35</v>
      </c>
      <c r="I18" s="22"/>
      <c r="J18" s="22"/>
      <c r="K18" s="7">
        <f t="shared" si="0"/>
        <v>17</v>
      </c>
      <c r="L18" s="7"/>
      <c r="M18" s="7">
        <v>6</v>
      </c>
      <c r="N18" s="8">
        <v>43851</v>
      </c>
      <c r="O18" s="7"/>
      <c r="P1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19" spans="1:16" ht="36" x14ac:dyDescent="0.25">
      <c r="A19" s="2" t="str">
        <f>Таблица1[[#This Row],[ № ТН]]</f>
        <v>ИН34673</v>
      </c>
      <c r="B19" s="1">
        <v>43881</v>
      </c>
      <c r="C19" s="2" t="s">
        <v>47</v>
      </c>
      <c r="D19" s="3" t="s">
        <v>32</v>
      </c>
      <c r="E19" s="4">
        <v>20</v>
      </c>
      <c r="F19" s="5" t="s">
        <v>44</v>
      </c>
      <c r="G19" s="5" t="s">
        <v>45</v>
      </c>
      <c r="H19" s="21" t="s">
        <v>35</v>
      </c>
      <c r="I19" s="22"/>
      <c r="J19" s="22"/>
      <c r="K19" s="7">
        <f t="shared" si="0"/>
        <v>18</v>
      </c>
      <c r="L19" s="7"/>
      <c r="M19" s="7">
        <v>6</v>
      </c>
      <c r="N19" s="8">
        <v>43851</v>
      </c>
      <c r="O19" s="7"/>
      <c r="P1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0" spans="1:16" ht="36" x14ac:dyDescent="0.25">
      <c r="A20" s="2" t="str">
        <f>Таблица1[[#This Row],[ № ТН]]</f>
        <v>ИН38719</v>
      </c>
      <c r="B20" s="1">
        <v>43881</v>
      </c>
      <c r="C20" s="2" t="s">
        <v>48</v>
      </c>
      <c r="D20" s="3" t="s">
        <v>32</v>
      </c>
      <c r="E20" s="4">
        <v>20</v>
      </c>
      <c r="F20" s="5" t="s">
        <v>49</v>
      </c>
      <c r="G20" s="5" t="s">
        <v>50</v>
      </c>
      <c r="H20" s="21" t="s">
        <v>35</v>
      </c>
      <c r="I20" s="22"/>
      <c r="J20" s="22"/>
      <c r="K20" s="7">
        <f t="shared" si="0"/>
        <v>19</v>
      </c>
      <c r="L20" s="7"/>
      <c r="M20" s="7">
        <v>6</v>
      </c>
      <c r="N20" s="8">
        <v>43851</v>
      </c>
      <c r="O20" s="7"/>
      <c r="P2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1" spans="1:16" ht="36" x14ac:dyDescent="0.25">
      <c r="A21" s="2" t="str">
        <f>Таблица1[[#This Row],[ № ТН]]</f>
        <v>ИН38720</v>
      </c>
      <c r="B21" s="1">
        <v>43881</v>
      </c>
      <c r="C21" s="2" t="s">
        <v>51</v>
      </c>
      <c r="D21" s="3" t="s">
        <v>32</v>
      </c>
      <c r="E21" s="4">
        <v>22</v>
      </c>
      <c r="F21" s="5" t="s">
        <v>49</v>
      </c>
      <c r="G21" s="5" t="s">
        <v>50</v>
      </c>
      <c r="H21" s="21" t="s">
        <v>35</v>
      </c>
      <c r="I21" s="22"/>
      <c r="J21" s="22"/>
      <c r="K21" s="7">
        <f t="shared" si="0"/>
        <v>20</v>
      </c>
      <c r="L21" s="7"/>
      <c r="M21" s="7">
        <v>6</v>
      </c>
      <c r="N21" s="8">
        <v>43851</v>
      </c>
      <c r="O21" s="7"/>
      <c r="P2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2" spans="1:16" ht="36" x14ac:dyDescent="0.25">
      <c r="A22" s="2" t="str">
        <f>Таблица1[[#This Row],[ № ТН]]</f>
        <v>ИН120356</v>
      </c>
      <c r="B22" s="1">
        <v>43881</v>
      </c>
      <c r="C22" s="2" t="s">
        <v>55</v>
      </c>
      <c r="D22" s="3" t="s">
        <v>32</v>
      </c>
      <c r="E22" s="4">
        <v>19</v>
      </c>
      <c r="F22" s="5" t="s">
        <v>56</v>
      </c>
      <c r="G22" s="5" t="s">
        <v>38</v>
      </c>
      <c r="H22" s="21" t="s">
        <v>35</v>
      </c>
      <c r="I22" s="22"/>
      <c r="J22" s="22"/>
      <c r="K22" s="7">
        <f t="shared" si="0"/>
        <v>21</v>
      </c>
      <c r="L22" s="7"/>
      <c r="M22" s="7">
        <v>6</v>
      </c>
      <c r="N22" s="8">
        <v>43851</v>
      </c>
      <c r="O22" s="7"/>
      <c r="P2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3" spans="1:16" ht="36" x14ac:dyDescent="0.25">
      <c r="A23" s="2" t="str">
        <f>Таблица1[[#This Row],[ № ТН]]</f>
        <v>ИН139612</v>
      </c>
      <c r="B23" s="1">
        <v>43881</v>
      </c>
      <c r="C23" s="2" t="s">
        <v>57</v>
      </c>
      <c r="D23" s="3" t="s">
        <v>32</v>
      </c>
      <c r="E23" s="4">
        <v>19</v>
      </c>
      <c r="F23" s="5" t="s">
        <v>58</v>
      </c>
      <c r="G23" s="5" t="s">
        <v>59</v>
      </c>
      <c r="H23" s="21" t="s">
        <v>35</v>
      </c>
      <c r="I23" s="22"/>
      <c r="J23" s="22"/>
      <c r="K23" s="7">
        <f t="shared" si="0"/>
        <v>22</v>
      </c>
      <c r="L23" s="7"/>
      <c r="M23" s="7">
        <v>6</v>
      </c>
      <c r="N23" s="8">
        <v>43851</v>
      </c>
      <c r="O23" s="7"/>
      <c r="P2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4" spans="1:16" ht="36" x14ac:dyDescent="0.25">
      <c r="A24" s="2" t="str">
        <f>Таблица1[[#This Row],[ № ТН]]</f>
        <v>ИН139613</v>
      </c>
      <c r="B24" s="1">
        <v>43881</v>
      </c>
      <c r="C24" s="2" t="s">
        <v>60</v>
      </c>
      <c r="D24" s="3" t="s">
        <v>32</v>
      </c>
      <c r="E24" s="4">
        <v>19</v>
      </c>
      <c r="F24" s="5" t="s">
        <v>58</v>
      </c>
      <c r="G24" s="5" t="s">
        <v>59</v>
      </c>
      <c r="H24" s="21" t="s">
        <v>35</v>
      </c>
      <c r="I24" s="22"/>
      <c r="J24" s="22"/>
      <c r="K24" s="7">
        <f t="shared" si="0"/>
        <v>23</v>
      </c>
      <c r="L24" s="7"/>
      <c r="M24" s="7">
        <v>6</v>
      </c>
      <c r="N24" s="8">
        <v>43851</v>
      </c>
      <c r="O24" s="7"/>
      <c r="P2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5" spans="1:16" ht="36" x14ac:dyDescent="0.25">
      <c r="A25" s="2" t="str">
        <f>Таблица1[[#This Row],[ № ТН]]</f>
        <v>ИН139614</v>
      </c>
      <c r="B25" s="1">
        <v>43881</v>
      </c>
      <c r="C25" s="2" t="s">
        <v>61</v>
      </c>
      <c r="D25" s="3" t="s">
        <v>32</v>
      </c>
      <c r="E25" s="4">
        <v>19</v>
      </c>
      <c r="F25" s="5" t="s">
        <v>58</v>
      </c>
      <c r="G25" s="5" t="s">
        <v>59</v>
      </c>
      <c r="H25" s="21" t="s">
        <v>35</v>
      </c>
      <c r="I25" s="22"/>
      <c r="J25" s="22"/>
      <c r="K25" s="7">
        <f t="shared" si="0"/>
        <v>24</v>
      </c>
      <c r="L25" s="7"/>
      <c r="M25" s="7">
        <v>6</v>
      </c>
      <c r="N25" s="8">
        <v>43851</v>
      </c>
      <c r="O25" s="7"/>
      <c r="P2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6" spans="1:16" ht="36" x14ac:dyDescent="0.25">
      <c r="A26" s="2" t="str">
        <f>Таблица1[[#This Row],[ № ТН]]</f>
        <v>ИН38721</v>
      </c>
      <c r="B26" s="1">
        <v>43881</v>
      </c>
      <c r="C26" s="2" t="s">
        <v>62</v>
      </c>
      <c r="D26" s="3" t="s">
        <v>32</v>
      </c>
      <c r="E26" s="4">
        <v>20</v>
      </c>
      <c r="F26" s="5" t="s">
        <v>63</v>
      </c>
      <c r="G26" s="5" t="s">
        <v>64</v>
      </c>
      <c r="H26" s="21" t="s">
        <v>35</v>
      </c>
      <c r="I26" s="22"/>
      <c r="J26" s="22"/>
      <c r="K26" s="7">
        <f t="shared" si="0"/>
        <v>25</v>
      </c>
      <c r="L26" s="7"/>
      <c r="M26" s="7">
        <v>6</v>
      </c>
      <c r="N26" s="8">
        <v>43851</v>
      </c>
      <c r="O26" s="7"/>
      <c r="P2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6 от 21.01.2020</v>
      </c>
    </row>
    <row r="27" spans="1:16" ht="24" x14ac:dyDescent="0.25">
      <c r="A27" s="2">
        <f>Таблица1[[#This Row],[ № ТН]]</f>
        <v>12577</v>
      </c>
      <c r="B27" s="1">
        <v>43881</v>
      </c>
      <c r="C27" s="2">
        <v>12577</v>
      </c>
      <c r="D27" s="3" t="s">
        <v>12</v>
      </c>
      <c r="E27" s="4">
        <v>20</v>
      </c>
      <c r="F27" s="5" t="s">
        <v>44</v>
      </c>
      <c r="G27" s="5" t="s">
        <v>45</v>
      </c>
      <c r="H27" s="21" t="s">
        <v>35</v>
      </c>
      <c r="I27" s="22"/>
      <c r="J27" s="22"/>
      <c r="K27" s="7">
        <f t="shared" si="0"/>
        <v>26</v>
      </c>
      <c r="L27" s="7"/>
      <c r="M27" s="7">
        <v>7</v>
      </c>
      <c r="N27" s="8">
        <v>43851</v>
      </c>
      <c r="O27" s="7"/>
      <c r="P2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7 от 21.01.2020</v>
      </c>
    </row>
    <row r="28" spans="1:16" ht="24" x14ac:dyDescent="0.25">
      <c r="A28" s="2">
        <f>Таблица1[[#This Row],[ № ТН]]</f>
        <v>14140</v>
      </c>
      <c r="B28" s="1">
        <v>43881</v>
      </c>
      <c r="C28" s="2">
        <v>14140</v>
      </c>
      <c r="D28" s="3" t="s">
        <v>12</v>
      </c>
      <c r="E28" s="4">
        <v>19.399999999999999</v>
      </c>
      <c r="F28" s="5" t="s">
        <v>49</v>
      </c>
      <c r="G28" s="5" t="s">
        <v>50</v>
      </c>
      <c r="H28" s="21" t="s">
        <v>35</v>
      </c>
      <c r="I28" s="22"/>
      <c r="J28" s="22"/>
      <c r="K28" s="7">
        <f t="shared" si="0"/>
        <v>27</v>
      </c>
      <c r="L28" s="7"/>
      <c r="M28" s="7">
        <v>7</v>
      </c>
      <c r="N28" s="8">
        <v>43851</v>
      </c>
      <c r="O28" s="7"/>
      <c r="P2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7 от 21.01.2020</v>
      </c>
    </row>
    <row r="29" spans="1:16" ht="24" x14ac:dyDescent="0.25">
      <c r="A29" s="2">
        <f>Таблица1[[#This Row],[ № ТН]]</f>
        <v>14355</v>
      </c>
      <c r="B29" s="1">
        <v>43881</v>
      </c>
      <c r="C29" s="2">
        <v>14355</v>
      </c>
      <c r="D29" s="3" t="s">
        <v>12</v>
      </c>
      <c r="E29" s="4">
        <v>20.9</v>
      </c>
      <c r="F29" s="5" t="s">
        <v>65</v>
      </c>
      <c r="G29" s="5" t="s">
        <v>17</v>
      </c>
      <c r="H29" s="21" t="s">
        <v>18</v>
      </c>
      <c r="I29" s="22"/>
      <c r="J29" s="22"/>
      <c r="K29" s="7">
        <f t="shared" si="0"/>
        <v>28</v>
      </c>
      <c r="L29" s="7"/>
      <c r="M29" s="7">
        <v>8</v>
      </c>
      <c r="N29" s="8">
        <v>43824</v>
      </c>
      <c r="O29" s="7"/>
      <c r="P2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8 от 25.12.2019</v>
      </c>
    </row>
    <row r="30" spans="1:16" ht="24" x14ac:dyDescent="0.25">
      <c r="A30" s="2">
        <f>Таблица1[[#This Row],[ № ТН]]</f>
        <v>14354</v>
      </c>
      <c r="B30" s="1">
        <v>43881</v>
      </c>
      <c r="C30" s="2">
        <v>14354</v>
      </c>
      <c r="D30" s="3" t="s">
        <v>12</v>
      </c>
      <c r="E30" s="4">
        <v>21.4</v>
      </c>
      <c r="F30" s="5" t="s">
        <v>65</v>
      </c>
      <c r="G30" s="5" t="s">
        <v>17</v>
      </c>
      <c r="H30" s="21" t="s">
        <v>18</v>
      </c>
      <c r="I30" s="22"/>
      <c r="J30" s="22"/>
      <c r="K30" s="7">
        <f t="shared" si="0"/>
        <v>29</v>
      </c>
      <c r="L30" s="7"/>
      <c r="M30" s="7">
        <v>7</v>
      </c>
      <c r="N30" s="8">
        <v>43851</v>
      </c>
      <c r="O30" s="7"/>
      <c r="P3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7 от 21.01.2020</v>
      </c>
    </row>
    <row r="31" spans="1:16" ht="24" x14ac:dyDescent="0.25">
      <c r="A31" s="2">
        <f>Таблица1[[#This Row],[ № ТН]]</f>
        <v>14353</v>
      </c>
      <c r="B31" s="1">
        <v>43881</v>
      </c>
      <c r="C31" s="2">
        <v>14353</v>
      </c>
      <c r="D31" s="3" t="s">
        <v>12</v>
      </c>
      <c r="E31" s="4">
        <v>20.6</v>
      </c>
      <c r="F31" s="5" t="s">
        <v>65</v>
      </c>
      <c r="G31" s="5" t="s">
        <v>17</v>
      </c>
      <c r="H31" s="21" t="s">
        <v>18</v>
      </c>
      <c r="I31" s="22"/>
      <c r="J31" s="22"/>
      <c r="K31" s="7">
        <f t="shared" si="0"/>
        <v>30</v>
      </c>
      <c r="L31" s="7"/>
      <c r="M31" s="7">
        <v>7</v>
      </c>
      <c r="N31" s="8">
        <v>43851</v>
      </c>
      <c r="O31" s="7"/>
      <c r="P3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7 от 21.01.2020</v>
      </c>
    </row>
    <row r="32" spans="1:16" ht="24" x14ac:dyDescent="0.25">
      <c r="A32" s="2">
        <f>Таблица1[[#This Row],[ № ТН]]</f>
        <v>14352</v>
      </c>
      <c r="B32" s="1">
        <v>43881</v>
      </c>
      <c r="C32" s="2">
        <v>14352</v>
      </c>
      <c r="D32" s="3" t="s">
        <v>12</v>
      </c>
      <c r="E32" s="4">
        <v>21.4</v>
      </c>
      <c r="F32" s="5" t="s">
        <v>65</v>
      </c>
      <c r="G32" s="5" t="s">
        <v>17</v>
      </c>
      <c r="H32" s="21" t="s">
        <v>18</v>
      </c>
      <c r="I32" s="22"/>
      <c r="J32" s="22"/>
      <c r="K32" s="7">
        <f t="shared" si="0"/>
        <v>31</v>
      </c>
      <c r="L32" s="7"/>
      <c r="M32" s="7">
        <v>7</v>
      </c>
      <c r="N32" s="8">
        <v>43851</v>
      </c>
      <c r="O32" s="7"/>
      <c r="P3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7 от 21.01.2020</v>
      </c>
    </row>
    <row r="33" spans="1:16" ht="36" x14ac:dyDescent="0.25">
      <c r="A33" s="2" t="str">
        <f>Таблица1[[#This Row],[ № ТН]]</f>
        <v>СГ139587</v>
      </c>
      <c r="B33" s="1">
        <v>43882</v>
      </c>
      <c r="C33" s="2" t="s">
        <v>67</v>
      </c>
      <c r="D33" s="3" t="s">
        <v>32</v>
      </c>
      <c r="E33" s="4">
        <v>19</v>
      </c>
      <c r="F33" s="5" t="s">
        <v>40</v>
      </c>
      <c r="G33" s="5" t="s">
        <v>41</v>
      </c>
      <c r="H33" s="21" t="s">
        <v>35</v>
      </c>
      <c r="I33" s="22"/>
      <c r="J33" s="22"/>
      <c r="K33" s="7">
        <f t="shared" ref="K33:K64" si="1">ROW()-1</f>
        <v>32</v>
      </c>
      <c r="L33" s="7"/>
      <c r="M33" s="7">
        <v>10</v>
      </c>
      <c r="N33" s="8">
        <v>43860</v>
      </c>
      <c r="O33" s="7"/>
      <c r="P3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34" spans="1:16" ht="36" x14ac:dyDescent="0.25">
      <c r="A34" s="2" t="str">
        <f>Таблица1[[#This Row],[ № ТН]]</f>
        <v>СГ139633</v>
      </c>
      <c r="B34" s="1">
        <v>43882</v>
      </c>
      <c r="C34" s="2" t="s">
        <v>68</v>
      </c>
      <c r="D34" s="3" t="s">
        <v>32</v>
      </c>
      <c r="E34" s="4">
        <v>19</v>
      </c>
      <c r="F34" s="5" t="s">
        <v>69</v>
      </c>
      <c r="G34" s="5" t="s">
        <v>34</v>
      </c>
      <c r="H34" s="21" t="s">
        <v>35</v>
      </c>
      <c r="I34" s="22"/>
      <c r="J34" s="22"/>
      <c r="K34" s="7">
        <f t="shared" si="1"/>
        <v>33</v>
      </c>
      <c r="L34" s="7"/>
      <c r="M34" s="7">
        <v>10</v>
      </c>
      <c r="N34" s="8">
        <v>43860</v>
      </c>
      <c r="O34" s="7"/>
      <c r="P3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35" spans="1:16" ht="36" x14ac:dyDescent="0.25">
      <c r="A35" s="2" t="str">
        <f>Таблица1[[#This Row],[ № ТН]]</f>
        <v>СГ139634</v>
      </c>
      <c r="B35" s="1">
        <v>43882</v>
      </c>
      <c r="C35" s="2" t="s">
        <v>70</v>
      </c>
      <c r="D35" s="3" t="s">
        <v>32</v>
      </c>
      <c r="E35" s="4">
        <v>19</v>
      </c>
      <c r="F35" s="5" t="s">
        <v>69</v>
      </c>
      <c r="G35" s="5" t="s">
        <v>34</v>
      </c>
      <c r="H35" s="21" t="s">
        <v>35</v>
      </c>
      <c r="I35" s="22"/>
      <c r="J35" s="22"/>
      <c r="K35" s="7">
        <f t="shared" si="1"/>
        <v>34</v>
      </c>
      <c r="L35" s="7"/>
      <c r="M35" s="7">
        <v>15</v>
      </c>
      <c r="N35" s="8">
        <v>43860</v>
      </c>
      <c r="O35" s="7"/>
      <c r="P3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15 от 30.01.2020</v>
      </c>
    </row>
    <row r="36" spans="1:16" ht="36" x14ac:dyDescent="0.25">
      <c r="A36" s="2" t="str">
        <f>Таблица1[[#This Row],[ № ТН]]</f>
        <v>СГ139581</v>
      </c>
      <c r="B36" s="1">
        <v>43882</v>
      </c>
      <c r="C36" s="2" t="s">
        <v>71</v>
      </c>
      <c r="D36" s="3" t="s">
        <v>32</v>
      </c>
      <c r="E36" s="4">
        <v>19</v>
      </c>
      <c r="F36" s="5" t="s">
        <v>56</v>
      </c>
      <c r="G36" s="5" t="s">
        <v>38</v>
      </c>
      <c r="H36" s="21" t="s">
        <v>35</v>
      </c>
      <c r="I36" s="22"/>
      <c r="J36" s="22"/>
      <c r="K36" s="7">
        <f t="shared" si="1"/>
        <v>35</v>
      </c>
      <c r="L36" s="7"/>
      <c r="M36" s="7">
        <v>16</v>
      </c>
      <c r="N36" s="8">
        <v>43860</v>
      </c>
      <c r="O36" s="7"/>
      <c r="P3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16 от 30.01.2020</v>
      </c>
    </row>
    <row r="37" spans="1:16" ht="36" x14ac:dyDescent="0.25">
      <c r="A37" s="2" t="str">
        <f>Таблица1[[#This Row],[ № ТН]]</f>
        <v>СГ139580</v>
      </c>
      <c r="B37" s="1">
        <v>43882</v>
      </c>
      <c r="C37" s="2" t="s">
        <v>72</v>
      </c>
      <c r="D37" s="3" t="s">
        <v>32</v>
      </c>
      <c r="E37" s="4">
        <v>19</v>
      </c>
      <c r="F37" s="5" t="s">
        <v>56</v>
      </c>
      <c r="G37" s="5" t="s">
        <v>38</v>
      </c>
      <c r="H37" s="21" t="s">
        <v>35</v>
      </c>
      <c r="I37" s="22"/>
      <c r="J37" s="22"/>
      <c r="K37" s="7">
        <f t="shared" si="1"/>
        <v>36</v>
      </c>
      <c r="L37" s="7"/>
      <c r="M37" s="7">
        <v>17</v>
      </c>
      <c r="N37" s="8">
        <v>43860</v>
      </c>
      <c r="O37" s="7"/>
      <c r="P3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17 от 30.01.2020</v>
      </c>
    </row>
    <row r="38" spans="1:16" ht="45" x14ac:dyDescent="0.25">
      <c r="A38" s="2" t="str">
        <f>Таблица1[[#This Row],[ № ТН]]</f>
        <v>СГ40536</v>
      </c>
      <c r="B38" s="1">
        <v>43883</v>
      </c>
      <c r="C38" s="2" t="s">
        <v>73</v>
      </c>
      <c r="D38" s="3" t="s">
        <v>32</v>
      </c>
      <c r="E38" s="4">
        <v>20</v>
      </c>
      <c r="F38" s="5" t="s">
        <v>74</v>
      </c>
      <c r="G38" s="5" t="s">
        <v>75</v>
      </c>
      <c r="H38" s="21" t="s">
        <v>35</v>
      </c>
      <c r="I38" s="22"/>
      <c r="J38" s="22"/>
      <c r="K38" s="7">
        <f t="shared" si="1"/>
        <v>37</v>
      </c>
      <c r="L38" s="7"/>
      <c r="M38" s="7">
        <v>18</v>
      </c>
      <c r="N38" s="8">
        <v>43860</v>
      </c>
      <c r="O38" s="7"/>
      <c r="P3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18 от 30.01.2020</v>
      </c>
    </row>
    <row r="39" spans="1:16" ht="45" x14ac:dyDescent="0.25">
      <c r="A39" s="2" t="str">
        <f>Таблица1[[#This Row],[ № ТН]]</f>
        <v>СГ40540</v>
      </c>
      <c r="B39" s="1">
        <v>43883</v>
      </c>
      <c r="C39" s="2" t="s">
        <v>76</v>
      </c>
      <c r="D39" s="3" t="s">
        <v>32</v>
      </c>
      <c r="E39" s="4">
        <v>20</v>
      </c>
      <c r="F39" s="5" t="s">
        <v>74</v>
      </c>
      <c r="G39" s="5" t="s">
        <v>75</v>
      </c>
      <c r="H39" s="21" t="s">
        <v>35</v>
      </c>
      <c r="I39" s="22"/>
      <c r="J39" s="22"/>
      <c r="K39" s="7">
        <f t="shared" si="1"/>
        <v>38</v>
      </c>
      <c r="L39" s="7"/>
      <c r="M39" s="7">
        <v>10</v>
      </c>
      <c r="N39" s="8">
        <v>43860</v>
      </c>
      <c r="O39" s="7"/>
      <c r="P3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0" spans="1:16" ht="45" x14ac:dyDescent="0.25">
      <c r="A40" s="2" t="str">
        <f>Таблица1[[#This Row],[ № ТН]]</f>
        <v>СГ40539</v>
      </c>
      <c r="B40" s="1">
        <v>43883</v>
      </c>
      <c r="C40" s="2" t="s">
        <v>77</v>
      </c>
      <c r="D40" s="3" t="s">
        <v>32</v>
      </c>
      <c r="E40" s="4">
        <v>20</v>
      </c>
      <c r="F40" s="5" t="s">
        <v>74</v>
      </c>
      <c r="G40" s="5" t="s">
        <v>75</v>
      </c>
      <c r="H40" s="21" t="s">
        <v>35</v>
      </c>
      <c r="I40" s="22"/>
      <c r="J40" s="22"/>
      <c r="K40" s="7">
        <f t="shared" si="1"/>
        <v>39</v>
      </c>
      <c r="L40" s="7"/>
      <c r="M40" s="7">
        <v>10</v>
      </c>
      <c r="N40" s="8">
        <v>43860</v>
      </c>
      <c r="O40" s="7"/>
      <c r="P4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1" spans="1:16" ht="36" x14ac:dyDescent="0.25">
      <c r="A41" s="2" t="str">
        <f>Таблица1[[#This Row],[ № ТН]]</f>
        <v>СГ40111</v>
      </c>
      <c r="B41" s="1">
        <v>43883</v>
      </c>
      <c r="C41" s="2" t="s">
        <v>78</v>
      </c>
      <c r="D41" s="3" t="s">
        <v>32</v>
      </c>
      <c r="E41" s="4">
        <v>19</v>
      </c>
      <c r="F41" s="5" t="s">
        <v>66</v>
      </c>
      <c r="G41" s="5" t="s">
        <v>52</v>
      </c>
      <c r="H41" s="21" t="s">
        <v>53</v>
      </c>
      <c r="I41" s="22"/>
      <c r="J41" s="22"/>
      <c r="K41" s="7">
        <f t="shared" si="1"/>
        <v>40</v>
      </c>
      <c r="L41" s="7"/>
      <c r="M41" s="7">
        <v>10</v>
      </c>
      <c r="N41" s="8">
        <v>43860</v>
      </c>
      <c r="O41" s="7"/>
      <c r="P4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2" spans="1:16" ht="36" x14ac:dyDescent="0.25">
      <c r="A42" s="2" t="str">
        <f>Таблица1[[#This Row],[ № ТН]]</f>
        <v>СГ40110</v>
      </c>
      <c r="B42" s="1">
        <v>43883</v>
      </c>
      <c r="C42" s="2" t="s">
        <v>79</v>
      </c>
      <c r="D42" s="3" t="s">
        <v>32</v>
      </c>
      <c r="E42" s="4">
        <v>19</v>
      </c>
      <c r="F42" s="5" t="s">
        <v>66</v>
      </c>
      <c r="G42" s="5" t="s">
        <v>52</v>
      </c>
      <c r="H42" s="21" t="s">
        <v>53</v>
      </c>
      <c r="I42" s="22"/>
      <c r="J42" s="22"/>
      <c r="K42" s="7">
        <f t="shared" si="1"/>
        <v>41</v>
      </c>
      <c r="L42" s="7"/>
      <c r="M42" s="7">
        <v>10</v>
      </c>
      <c r="N42" s="8">
        <v>43860</v>
      </c>
      <c r="O42" s="7"/>
      <c r="P4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3" spans="1:16" ht="36" x14ac:dyDescent="0.25">
      <c r="A43" s="2" t="str">
        <f>Таблица1[[#This Row],[ № ТН]]</f>
        <v>СГ40112</v>
      </c>
      <c r="B43" s="1">
        <v>43883</v>
      </c>
      <c r="C43" s="2" t="s">
        <v>80</v>
      </c>
      <c r="D43" s="3" t="s">
        <v>32</v>
      </c>
      <c r="E43" s="4">
        <v>20</v>
      </c>
      <c r="F43" s="5" t="s">
        <v>66</v>
      </c>
      <c r="G43" s="5" t="s">
        <v>52</v>
      </c>
      <c r="H43" s="21" t="s">
        <v>53</v>
      </c>
      <c r="I43" s="22"/>
      <c r="J43" s="22"/>
      <c r="K43" s="7">
        <f t="shared" si="1"/>
        <v>42</v>
      </c>
      <c r="L43" s="7"/>
      <c r="M43" s="7">
        <v>10</v>
      </c>
      <c r="N43" s="8">
        <v>43860</v>
      </c>
      <c r="O43" s="7"/>
      <c r="P4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4" spans="1:16" ht="36" x14ac:dyDescent="0.25">
      <c r="A44" s="2" t="str">
        <f>Таблица1[[#This Row],[ № ТН]]</f>
        <v>СГ139590</v>
      </c>
      <c r="B44" s="1">
        <v>43883</v>
      </c>
      <c r="C44" s="2" t="s">
        <v>81</v>
      </c>
      <c r="D44" s="3" t="s">
        <v>32</v>
      </c>
      <c r="E44" s="4">
        <v>19</v>
      </c>
      <c r="F44" s="5" t="s">
        <v>40</v>
      </c>
      <c r="G44" s="5" t="s">
        <v>41</v>
      </c>
      <c r="H44" s="21" t="s">
        <v>35</v>
      </c>
      <c r="I44" s="22"/>
      <c r="J44" s="22"/>
      <c r="K44" s="7">
        <f t="shared" si="1"/>
        <v>43</v>
      </c>
      <c r="L44" s="7"/>
      <c r="M44" s="7">
        <v>10</v>
      </c>
      <c r="N44" s="8">
        <v>43860</v>
      </c>
      <c r="O44" s="7"/>
      <c r="P4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5" spans="1:16" ht="36" x14ac:dyDescent="0.25">
      <c r="A45" s="2" t="str">
        <f>Таблица1[[#This Row],[ № ТН]]</f>
        <v>СГ139591</v>
      </c>
      <c r="B45" s="1">
        <v>43883</v>
      </c>
      <c r="C45" s="2" t="s">
        <v>82</v>
      </c>
      <c r="D45" s="3" t="s">
        <v>32</v>
      </c>
      <c r="E45" s="4">
        <v>19</v>
      </c>
      <c r="F45" s="5" t="s">
        <v>40</v>
      </c>
      <c r="G45" s="5" t="s">
        <v>41</v>
      </c>
      <c r="H45" s="21" t="s">
        <v>35</v>
      </c>
      <c r="I45" s="22"/>
      <c r="J45" s="22"/>
      <c r="K45" s="7">
        <f t="shared" si="1"/>
        <v>44</v>
      </c>
      <c r="L45" s="7"/>
      <c r="M45" s="7">
        <v>10</v>
      </c>
      <c r="N45" s="8">
        <v>43860</v>
      </c>
      <c r="O45" s="7"/>
      <c r="P4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6" spans="1:16" ht="36" x14ac:dyDescent="0.25">
      <c r="A46" s="2" t="str">
        <f>Таблица1[[#This Row],[ № ТН]]</f>
        <v>СГ139588</v>
      </c>
      <c r="B46" s="1">
        <v>43883</v>
      </c>
      <c r="C46" s="2" t="s">
        <v>83</v>
      </c>
      <c r="D46" s="3" t="s">
        <v>32</v>
      </c>
      <c r="E46" s="4">
        <v>19</v>
      </c>
      <c r="F46" s="5" t="s">
        <v>40</v>
      </c>
      <c r="G46" s="5" t="s">
        <v>41</v>
      </c>
      <c r="H46" s="21" t="s">
        <v>35</v>
      </c>
      <c r="I46" s="22"/>
      <c r="J46" s="22"/>
      <c r="K46" s="7">
        <f t="shared" si="1"/>
        <v>45</v>
      </c>
      <c r="L46" s="7"/>
      <c r="M46" s="7">
        <v>10</v>
      </c>
      <c r="N46" s="8">
        <v>43860</v>
      </c>
      <c r="O46" s="7"/>
      <c r="P4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7" spans="1:16" ht="36" x14ac:dyDescent="0.25">
      <c r="A47" s="2" t="str">
        <f>Таблица1[[#This Row],[ № ТН]]</f>
        <v>СГ139635</v>
      </c>
      <c r="B47" s="1">
        <v>43883</v>
      </c>
      <c r="C47" s="2" t="s">
        <v>84</v>
      </c>
      <c r="D47" s="3" t="s">
        <v>32</v>
      </c>
      <c r="E47" s="4">
        <v>19</v>
      </c>
      <c r="F47" s="5" t="s">
        <v>69</v>
      </c>
      <c r="G47" s="5" t="s">
        <v>34</v>
      </c>
      <c r="H47" s="21" t="s">
        <v>35</v>
      </c>
      <c r="I47" s="22"/>
      <c r="J47" s="22"/>
      <c r="K47" s="7">
        <f t="shared" si="1"/>
        <v>46</v>
      </c>
      <c r="L47" s="7"/>
      <c r="M47" s="7">
        <v>10</v>
      </c>
      <c r="N47" s="8">
        <v>43860</v>
      </c>
      <c r="O47" s="7"/>
      <c r="P4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8" spans="1:16" ht="36" x14ac:dyDescent="0.25">
      <c r="A48" s="2" t="str">
        <f>Таблица1[[#This Row],[ № ТН]]</f>
        <v>СГ139638</v>
      </c>
      <c r="B48" s="1">
        <v>43883</v>
      </c>
      <c r="C48" s="2" t="s">
        <v>85</v>
      </c>
      <c r="D48" s="3" t="s">
        <v>32</v>
      </c>
      <c r="E48" s="4">
        <v>19</v>
      </c>
      <c r="F48" s="5" t="s">
        <v>69</v>
      </c>
      <c r="G48" s="5" t="s">
        <v>34</v>
      </c>
      <c r="H48" s="21" t="s">
        <v>35</v>
      </c>
      <c r="I48" s="22"/>
      <c r="J48" s="22"/>
      <c r="K48" s="7">
        <f t="shared" si="1"/>
        <v>47</v>
      </c>
      <c r="L48" s="7"/>
      <c r="M48" s="7">
        <v>10</v>
      </c>
      <c r="N48" s="8">
        <v>43860</v>
      </c>
      <c r="O48" s="7"/>
      <c r="P4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49" spans="1:16" ht="36" x14ac:dyDescent="0.25">
      <c r="A49" s="2" t="str">
        <f>Таблица1[[#This Row],[ № ТН]]</f>
        <v>СГ139636</v>
      </c>
      <c r="B49" s="1">
        <v>43883</v>
      </c>
      <c r="C49" s="2" t="s">
        <v>86</v>
      </c>
      <c r="D49" s="3" t="s">
        <v>32</v>
      </c>
      <c r="E49" s="4">
        <v>19</v>
      </c>
      <c r="F49" s="5" t="s">
        <v>69</v>
      </c>
      <c r="G49" s="5" t="s">
        <v>34</v>
      </c>
      <c r="H49" s="21" t="s">
        <v>35</v>
      </c>
      <c r="I49" s="22"/>
      <c r="J49" s="22"/>
      <c r="K49" s="7">
        <f t="shared" si="1"/>
        <v>48</v>
      </c>
      <c r="L49" s="7"/>
      <c r="M49" s="7">
        <v>10</v>
      </c>
      <c r="N49" s="8">
        <v>43860</v>
      </c>
      <c r="O49" s="7"/>
      <c r="P4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0" spans="1:16" ht="36" x14ac:dyDescent="0.25">
      <c r="A50" s="2" t="str">
        <f>Таблица1[[#This Row],[ № ТН]]</f>
        <v>СГ139632</v>
      </c>
      <c r="B50" s="1">
        <v>43883</v>
      </c>
      <c r="C50" s="2" t="s">
        <v>87</v>
      </c>
      <c r="D50" s="3" t="s">
        <v>32</v>
      </c>
      <c r="E50" s="4">
        <v>20</v>
      </c>
      <c r="F50" s="5" t="s">
        <v>54</v>
      </c>
      <c r="G50" s="5" t="s">
        <v>38</v>
      </c>
      <c r="H50" s="21" t="s">
        <v>35</v>
      </c>
      <c r="I50" s="22"/>
      <c r="J50" s="22"/>
      <c r="K50" s="7">
        <f t="shared" si="1"/>
        <v>49</v>
      </c>
      <c r="L50" s="7"/>
      <c r="M50" s="7">
        <v>10</v>
      </c>
      <c r="N50" s="8">
        <v>43860</v>
      </c>
      <c r="O50" s="7"/>
      <c r="P5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1" spans="1:16" ht="36" x14ac:dyDescent="0.25">
      <c r="A51" s="2" t="str">
        <f>Таблица1[[#This Row],[ № ТН]]</f>
        <v>СГ40535</v>
      </c>
      <c r="B51" s="1">
        <v>43883</v>
      </c>
      <c r="C51" s="2" t="s">
        <v>88</v>
      </c>
      <c r="D51" s="3" t="s">
        <v>32</v>
      </c>
      <c r="E51" s="4">
        <v>19</v>
      </c>
      <c r="F51" s="5" t="s">
        <v>56</v>
      </c>
      <c r="G51" s="5" t="s">
        <v>38</v>
      </c>
      <c r="H51" s="21" t="s">
        <v>35</v>
      </c>
      <c r="I51" s="22"/>
      <c r="J51" s="22"/>
      <c r="K51" s="7">
        <f t="shared" si="1"/>
        <v>50</v>
      </c>
      <c r="L51" s="7"/>
      <c r="M51" s="7">
        <v>10</v>
      </c>
      <c r="N51" s="8">
        <v>43860</v>
      </c>
      <c r="O51" s="7"/>
      <c r="P5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2" spans="1:16" ht="36" x14ac:dyDescent="0.25">
      <c r="A52" s="2" t="str">
        <f>Таблица1[[#This Row],[ № ТН]]</f>
        <v>СГ40129</v>
      </c>
      <c r="B52" s="1">
        <v>43883</v>
      </c>
      <c r="C52" s="2" t="s">
        <v>89</v>
      </c>
      <c r="D52" s="3" t="s">
        <v>32</v>
      </c>
      <c r="E52" s="4">
        <v>19</v>
      </c>
      <c r="F52" s="5" t="s">
        <v>56</v>
      </c>
      <c r="G52" s="5" t="s">
        <v>38</v>
      </c>
      <c r="H52" s="21" t="s">
        <v>35</v>
      </c>
      <c r="I52" s="22"/>
      <c r="J52" s="22"/>
      <c r="K52" s="7">
        <f t="shared" si="1"/>
        <v>51</v>
      </c>
      <c r="L52" s="7"/>
      <c r="M52" s="7">
        <v>10</v>
      </c>
      <c r="N52" s="8">
        <v>43860</v>
      </c>
      <c r="O52" s="7"/>
      <c r="P5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3" spans="1:16" ht="36" x14ac:dyDescent="0.25">
      <c r="A53" s="2" t="str">
        <f>Таблица1[[#This Row],[ № ТН]]</f>
        <v>СГ40130</v>
      </c>
      <c r="B53" s="1">
        <v>43883</v>
      </c>
      <c r="C53" s="2" t="s">
        <v>90</v>
      </c>
      <c r="D53" s="3" t="s">
        <v>32</v>
      </c>
      <c r="E53" s="4">
        <v>19</v>
      </c>
      <c r="F53" s="5" t="s">
        <v>56</v>
      </c>
      <c r="G53" s="5" t="s">
        <v>38</v>
      </c>
      <c r="H53" s="21" t="s">
        <v>35</v>
      </c>
      <c r="I53" s="22"/>
      <c r="J53" s="22"/>
      <c r="K53" s="7">
        <f t="shared" si="1"/>
        <v>52</v>
      </c>
      <c r="L53" s="7"/>
      <c r="M53" s="7">
        <v>10</v>
      </c>
      <c r="N53" s="8">
        <v>43860</v>
      </c>
      <c r="O53" s="7"/>
      <c r="P5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4" spans="1:16" ht="36" x14ac:dyDescent="0.25">
      <c r="A54" s="2" t="str">
        <f>Таблица1[[#This Row],[ № ТН]]</f>
        <v>СГ40113</v>
      </c>
      <c r="B54" s="1">
        <v>43884</v>
      </c>
      <c r="C54" s="2" t="s">
        <v>91</v>
      </c>
      <c r="D54" s="3" t="s">
        <v>32</v>
      </c>
      <c r="E54" s="4">
        <v>19</v>
      </c>
      <c r="F54" s="5" t="s">
        <v>66</v>
      </c>
      <c r="G54" s="5" t="s">
        <v>52</v>
      </c>
      <c r="H54" s="21" t="s">
        <v>53</v>
      </c>
      <c r="I54" s="22"/>
      <c r="J54" s="22"/>
      <c r="K54" s="7">
        <f t="shared" si="1"/>
        <v>53</v>
      </c>
      <c r="L54" s="7"/>
      <c r="M54" s="7">
        <v>10</v>
      </c>
      <c r="N54" s="8">
        <v>43860</v>
      </c>
      <c r="O54" s="7"/>
      <c r="P5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5" spans="1:16" ht="36" x14ac:dyDescent="0.25">
      <c r="A55" s="2" t="str">
        <f>Таблица1[[#This Row],[ № ТН]]</f>
        <v>СГ40590</v>
      </c>
      <c r="B55" s="1">
        <v>43884</v>
      </c>
      <c r="C55" s="2" t="s">
        <v>92</v>
      </c>
      <c r="D55" s="3" t="s">
        <v>32</v>
      </c>
      <c r="E55" s="4">
        <v>19</v>
      </c>
      <c r="F55" s="5" t="s">
        <v>40</v>
      </c>
      <c r="G55" s="5" t="s">
        <v>41</v>
      </c>
      <c r="H55" s="21" t="s">
        <v>35</v>
      </c>
      <c r="I55" s="22"/>
      <c r="J55" s="22"/>
      <c r="K55" s="7">
        <f t="shared" si="1"/>
        <v>54</v>
      </c>
      <c r="L55" s="7"/>
      <c r="M55" s="7">
        <v>10</v>
      </c>
      <c r="N55" s="8">
        <v>43860</v>
      </c>
      <c r="O55" s="7"/>
      <c r="P5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6" spans="1:16" ht="36" x14ac:dyDescent="0.25">
      <c r="A56" s="2" t="str">
        <f>Таблица1[[#This Row],[ № ТН]]</f>
        <v>СГ40553</v>
      </c>
      <c r="B56" s="1">
        <v>43884</v>
      </c>
      <c r="C56" s="2" t="s">
        <v>93</v>
      </c>
      <c r="D56" s="3" t="s">
        <v>32</v>
      </c>
      <c r="E56" s="4">
        <v>19</v>
      </c>
      <c r="F56" s="5" t="s">
        <v>69</v>
      </c>
      <c r="G56" s="5" t="s">
        <v>34</v>
      </c>
      <c r="H56" s="21" t="s">
        <v>35</v>
      </c>
      <c r="I56" s="22"/>
      <c r="J56" s="22"/>
      <c r="K56" s="7">
        <f t="shared" si="1"/>
        <v>55</v>
      </c>
      <c r="L56" s="7"/>
      <c r="M56" s="7">
        <v>10</v>
      </c>
      <c r="N56" s="8">
        <v>43860</v>
      </c>
      <c r="O56" s="7"/>
      <c r="P5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7" spans="1:16" ht="36" x14ac:dyDescent="0.25">
      <c r="A57" s="2" t="str">
        <f>Таблица1[[#This Row],[ № ТН]]</f>
        <v>СГ40554</v>
      </c>
      <c r="B57" s="1">
        <v>43884</v>
      </c>
      <c r="C57" s="2" t="s">
        <v>94</v>
      </c>
      <c r="D57" s="3" t="s">
        <v>32</v>
      </c>
      <c r="E57" s="4">
        <v>19</v>
      </c>
      <c r="F57" s="5" t="s">
        <v>69</v>
      </c>
      <c r="G57" s="5" t="s">
        <v>34</v>
      </c>
      <c r="H57" s="21" t="s">
        <v>35</v>
      </c>
      <c r="I57" s="22"/>
      <c r="J57" s="22"/>
      <c r="K57" s="7">
        <f t="shared" si="1"/>
        <v>56</v>
      </c>
      <c r="L57" s="7"/>
      <c r="M57" s="7">
        <v>10</v>
      </c>
      <c r="N57" s="8">
        <v>43860</v>
      </c>
      <c r="O57" s="7"/>
      <c r="P5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8" spans="1:16" ht="36" x14ac:dyDescent="0.25">
      <c r="A58" s="2" t="str">
        <f>Таблица1[[#This Row],[ № ТН]]</f>
        <v>СГ40131</v>
      </c>
      <c r="B58" s="1">
        <v>43884</v>
      </c>
      <c r="C58" s="2" t="s">
        <v>95</v>
      </c>
      <c r="D58" s="3" t="s">
        <v>32</v>
      </c>
      <c r="E58" s="4">
        <v>19</v>
      </c>
      <c r="F58" s="5" t="s">
        <v>56</v>
      </c>
      <c r="G58" s="5" t="s">
        <v>38</v>
      </c>
      <c r="H58" s="21" t="s">
        <v>35</v>
      </c>
      <c r="I58" s="22"/>
      <c r="J58" s="22"/>
      <c r="K58" s="7">
        <f t="shared" si="1"/>
        <v>57</v>
      </c>
      <c r="L58" s="7"/>
      <c r="M58" s="7">
        <v>10</v>
      </c>
      <c r="N58" s="8">
        <v>43860</v>
      </c>
      <c r="O58" s="7"/>
      <c r="P5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59" spans="1:16" ht="36" x14ac:dyDescent="0.25">
      <c r="A59" s="2" t="str">
        <f>Таблица1[[#This Row],[ № ТН]]</f>
        <v>СГ40132</v>
      </c>
      <c r="B59" s="1">
        <v>43884</v>
      </c>
      <c r="C59" s="2" t="s">
        <v>96</v>
      </c>
      <c r="D59" s="3" t="s">
        <v>32</v>
      </c>
      <c r="E59" s="4">
        <v>19</v>
      </c>
      <c r="F59" s="5" t="s">
        <v>56</v>
      </c>
      <c r="G59" s="5" t="s">
        <v>38</v>
      </c>
      <c r="H59" s="21" t="s">
        <v>35</v>
      </c>
      <c r="I59" s="22"/>
      <c r="J59" s="22"/>
      <c r="K59" s="7">
        <f t="shared" si="1"/>
        <v>58</v>
      </c>
      <c r="L59" s="7"/>
      <c r="M59" s="7">
        <v>10</v>
      </c>
      <c r="N59" s="8">
        <v>43860</v>
      </c>
      <c r="O59" s="7"/>
      <c r="P59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60" spans="1:16" ht="45" x14ac:dyDescent="0.25">
      <c r="A60" s="2" t="str">
        <f>Таблица1[[#This Row],[ № ТН]]</f>
        <v>СГ40542</v>
      </c>
      <c r="B60" s="1">
        <v>43884</v>
      </c>
      <c r="C60" s="2" t="s">
        <v>97</v>
      </c>
      <c r="D60" s="3" t="s">
        <v>32</v>
      </c>
      <c r="E60" s="4">
        <v>20</v>
      </c>
      <c r="F60" s="5" t="s">
        <v>74</v>
      </c>
      <c r="G60" s="5" t="s">
        <v>75</v>
      </c>
      <c r="H60" s="21" t="s">
        <v>35</v>
      </c>
      <c r="I60" s="22"/>
      <c r="J60" s="22"/>
      <c r="K60" s="7">
        <f t="shared" si="1"/>
        <v>59</v>
      </c>
      <c r="L60" s="7"/>
      <c r="M60" s="7">
        <v>10</v>
      </c>
      <c r="N60" s="8">
        <v>43860</v>
      </c>
      <c r="O60" s="7"/>
      <c r="P60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61" spans="1:16" ht="36" x14ac:dyDescent="0.25">
      <c r="A61" s="2" t="str">
        <f>Таблица1[[#This Row],[ № ТН]]</f>
        <v>СГ40110</v>
      </c>
      <c r="B61" s="25">
        <v>43883</v>
      </c>
      <c r="C61" s="26" t="s">
        <v>79</v>
      </c>
      <c r="D61" s="27" t="s">
        <v>32</v>
      </c>
      <c r="E61" s="28">
        <v>19</v>
      </c>
      <c r="F61" s="29" t="s">
        <v>66</v>
      </c>
      <c r="G61" s="29" t="s">
        <v>52</v>
      </c>
      <c r="H61" s="29" t="s">
        <v>53</v>
      </c>
      <c r="I61" s="30"/>
      <c r="J61" s="30"/>
      <c r="K61" s="31">
        <f>ROW()-1</f>
        <v>60</v>
      </c>
      <c r="L61" s="7"/>
      <c r="M61" s="7">
        <v>10</v>
      </c>
      <c r="N61" s="8">
        <v>43871</v>
      </c>
      <c r="O61" s="7"/>
      <c r="P61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10.02.2020</v>
      </c>
    </row>
    <row r="62" spans="1:16" ht="36" x14ac:dyDescent="0.25">
      <c r="A62" s="2" t="str">
        <f>Таблица1[[#This Row],[ № ТН]]</f>
        <v>СГ40112</v>
      </c>
      <c r="B62" s="25">
        <v>43883</v>
      </c>
      <c r="C62" s="26" t="s">
        <v>80</v>
      </c>
      <c r="D62" s="27" t="s">
        <v>32</v>
      </c>
      <c r="E62" s="28">
        <v>20</v>
      </c>
      <c r="F62" s="29" t="s">
        <v>66</v>
      </c>
      <c r="G62" s="29" t="s">
        <v>52</v>
      </c>
      <c r="H62" s="29" t="s">
        <v>53</v>
      </c>
      <c r="I62" s="30"/>
      <c r="J62" s="30"/>
      <c r="K62" s="31">
        <f t="shared" ref="K62:K68" si="2">ROW()-1</f>
        <v>61</v>
      </c>
      <c r="L62" s="7"/>
      <c r="M62" s="7">
        <v>10</v>
      </c>
      <c r="N62" s="8">
        <v>43840</v>
      </c>
      <c r="O62" s="7"/>
      <c r="P62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10.01.2020</v>
      </c>
    </row>
    <row r="63" spans="1:16" ht="36" x14ac:dyDescent="0.25">
      <c r="A63" s="2" t="str">
        <f>Таблица1[[#This Row],[ № ТН]]</f>
        <v>СГ139590</v>
      </c>
      <c r="B63" s="25">
        <v>43883</v>
      </c>
      <c r="C63" s="26" t="s">
        <v>81</v>
      </c>
      <c r="D63" s="27" t="s">
        <v>32</v>
      </c>
      <c r="E63" s="28">
        <v>19</v>
      </c>
      <c r="F63" s="29" t="s">
        <v>40</v>
      </c>
      <c r="G63" s="29" t="s">
        <v>41</v>
      </c>
      <c r="H63" s="29" t="s">
        <v>35</v>
      </c>
      <c r="I63" s="30"/>
      <c r="J63" s="30"/>
      <c r="K63" s="31">
        <f t="shared" si="2"/>
        <v>62</v>
      </c>
      <c r="L63" s="7"/>
      <c r="M63" s="7">
        <v>12</v>
      </c>
      <c r="N63" s="8">
        <v>43903</v>
      </c>
      <c r="O63" s="7"/>
      <c r="P63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12 от 13.03.2020</v>
      </c>
    </row>
    <row r="64" spans="1:16" ht="36" x14ac:dyDescent="0.25">
      <c r="A64" s="2" t="str">
        <f>Таблица1[[#This Row],[ № ТН]]</f>
        <v>СГ139591</v>
      </c>
      <c r="B64" s="32">
        <v>43883</v>
      </c>
      <c r="C64" s="33" t="s">
        <v>82</v>
      </c>
      <c r="D64" s="34" t="s">
        <v>32</v>
      </c>
      <c r="E64" s="35">
        <v>19</v>
      </c>
      <c r="F64" s="36" t="s">
        <v>40</v>
      </c>
      <c r="G64" s="36" t="s">
        <v>41</v>
      </c>
      <c r="H64" s="36" t="s">
        <v>35</v>
      </c>
      <c r="I64" s="37"/>
      <c r="J64" s="37"/>
      <c r="K64" s="38">
        <f t="shared" si="2"/>
        <v>63</v>
      </c>
      <c r="L64" s="39"/>
      <c r="M64" s="39">
        <v>15</v>
      </c>
      <c r="N64" s="40">
        <v>43842</v>
      </c>
      <c r="O64" s="39"/>
      <c r="P64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15 от 12.01.2020</v>
      </c>
    </row>
    <row r="65" spans="1:16" ht="36" x14ac:dyDescent="0.25">
      <c r="A65" s="2" t="str">
        <f>Таблица1[[#This Row],[ № ТН]]</f>
        <v>СГ40110</v>
      </c>
      <c r="B65" s="25">
        <v>43883</v>
      </c>
      <c r="C65" s="26" t="s">
        <v>79</v>
      </c>
      <c r="D65" s="27" t="s">
        <v>32</v>
      </c>
      <c r="E65" s="28">
        <v>19</v>
      </c>
      <c r="F65" s="29" t="s">
        <v>66</v>
      </c>
      <c r="G65" s="29" t="s">
        <v>52</v>
      </c>
      <c r="H65" s="29" t="s">
        <v>53</v>
      </c>
      <c r="I65" s="30"/>
      <c r="J65" s="30"/>
      <c r="K65" s="31">
        <f t="shared" si="2"/>
        <v>64</v>
      </c>
      <c r="L65" s="7"/>
      <c r="M65" s="7">
        <v>14</v>
      </c>
      <c r="N65" s="8">
        <v>42078</v>
      </c>
      <c r="O65" s="7"/>
      <c r="P65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14 от 15.03.2015</v>
      </c>
    </row>
    <row r="66" spans="1:16" ht="36" x14ac:dyDescent="0.25">
      <c r="A66" s="2" t="str">
        <f>Таблица1[[#This Row],[ № ТН]]</f>
        <v>СГ40112</v>
      </c>
      <c r="B66" s="25">
        <v>43883</v>
      </c>
      <c r="C66" s="26" t="s">
        <v>80</v>
      </c>
      <c r="D66" s="27" t="s">
        <v>32</v>
      </c>
      <c r="E66" s="28">
        <v>20</v>
      </c>
      <c r="F66" s="29" t="s">
        <v>66</v>
      </c>
      <c r="G66" s="29" t="s">
        <v>52</v>
      </c>
      <c r="H66" s="29" t="s">
        <v>53</v>
      </c>
      <c r="I66" s="30"/>
      <c r="J66" s="30"/>
      <c r="K66" s="31">
        <f t="shared" si="2"/>
        <v>65</v>
      </c>
      <c r="L66" s="7"/>
      <c r="M66" s="7">
        <v>10</v>
      </c>
      <c r="N66" s="8">
        <v>43860</v>
      </c>
      <c r="O66" s="7"/>
      <c r="P66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67" spans="1:16" ht="36" x14ac:dyDescent="0.25">
      <c r="A67" s="2" t="str">
        <f>Таблица1[[#This Row],[ № ТН]]</f>
        <v>СГ139590</v>
      </c>
      <c r="B67" s="25">
        <v>43883</v>
      </c>
      <c r="C67" s="26" t="s">
        <v>81</v>
      </c>
      <c r="D67" s="27" t="s">
        <v>32</v>
      </c>
      <c r="E67" s="28">
        <v>19</v>
      </c>
      <c r="F67" s="29" t="s">
        <v>40</v>
      </c>
      <c r="G67" s="29" t="s">
        <v>41</v>
      </c>
      <c r="H67" s="29" t="s">
        <v>35</v>
      </c>
      <c r="I67" s="30"/>
      <c r="J67" s="30"/>
      <c r="K67" s="31">
        <f t="shared" si="2"/>
        <v>66</v>
      </c>
      <c r="L67" s="7"/>
      <c r="M67" s="7">
        <v>10</v>
      </c>
      <c r="N67" s="8">
        <v>43860</v>
      </c>
      <c r="O67" s="7"/>
      <c r="P67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  <row r="68" spans="1:16" ht="36" x14ac:dyDescent="0.25">
      <c r="A68" s="2" t="str">
        <f>Таблица1[[#This Row],[ № ТН]]</f>
        <v>СГ139591</v>
      </c>
      <c r="B68" s="32">
        <v>43883</v>
      </c>
      <c r="C68" s="33" t="s">
        <v>82</v>
      </c>
      <c r="D68" s="34" t="s">
        <v>32</v>
      </c>
      <c r="E68" s="35">
        <v>19</v>
      </c>
      <c r="F68" s="36" t="s">
        <v>40</v>
      </c>
      <c r="G68" s="36" t="s">
        <v>41</v>
      </c>
      <c r="H68" s="36" t="s">
        <v>35</v>
      </c>
      <c r="I68" s="37"/>
      <c r="J68" s="37"/>
      <c r="K68" s="38">
        <f t="shared" si="2"/>
        <v>67</v>
      </c>
      <c r="L68" s="39"/>
      <c r="M68" s="39">
        <v>10</v>
      </c>
      <c r="N68" s="40">
        <v>43860</v>
      </c>
      <c r="O68" s="39"/>
      <c r="P68" t="str">
        <f>IF(COUNTBLANK(Таблица1[[#This Row],[УПД_ПД_№]:[УПД_ПД_Дата]])&gt;0,"",CONCATENATE(Таблица1[[#This Row],[УПД_ПД_№]]," от ",(TEXT(Таблица1[[#This Row],[УПД_ПД_Дата]],"ДД.ММ.ГГГГ"))))</f>
        <v>10 от 30.01.2020</v>
      </c>
    </row>
  </sheetData>
  <conditionalFormatting sqref="C1:C68">
    <cfRule type="expression" dxfId="43" priority="51">
      <formula>#REF!=FALSE</formula>
    </cfRule>
  </conditionalFormatting>
  <conditionalFormatting sqref="A1:O68">
    <cfRule type="expression" dxfId="42" priority="52">
      <formula>#REF!="слово"</formula>
    </cfRule>
    <cfRule type="expression" dxfId="41" priority="53">
      <formula>#REF!="*+-копия"</formula>
    </cfRule>
    <cfRule type="expression" dxfId="40" priority="54">
      <formula>#REF!="/-скан"</formula>
    </cfRule>
    <cfRule type="expression" dxfId="39" priority="55">
      <formula>#REF!="*-оригинал"</formula>
    </cfRule>
    <cfRule type="expression" dxfId="38" priority="56">
      <formula>#REF!="PNK"</formula>
    </cfRule>
  </conditionalFormatting>
  <conditionalFormatting sqref="C61:C64">
    <cfRule type="expression" dxfId="37" priority="2">
      <formula>#REF!=FALSE</formula>
    </cfRule>
  </conditionalFormatting>
  <conditionalFormatting sqref="A61:O64">
    <cfRule type="expression" dxfId="36" priority="3">
      <formula>#REF!="слово"</formula>
    </cfRule>
    <cfRule type="expression" dxfId="35" priority="4">
      <formula>#REF!="*+-копия"</formula>
    </cfRule>
    <cfRule type="expression" dxfId="34" priority="5">
      <formula>#REF!="/-скан"</formula>
    </cfRule>
    <cfRule type="expression" dxfId="33" priority="6">
      <formula>#REF!="*-оригинал"</formula>
    </cfRule>
    <cfRule type="expression" dxfId="32" priority="7">
      <formula>#REF!="PNK"</formula>
    </cfRule>
  </conditionalFormatting>
  <conditionalFormatting sqref="A2:A68">
    <cfRule type="expression" dxfId="13" priority="1">
      <formula>#REF!=FALSE</formula>
    </cfRule>
  </conditionalFormatting>
  <dataValidations count="1">
    <dataValidation type="decimal" operator="greaterThanOrEqual" allowBlank="1" showInputMessage="1" showErrorMessage="1" sqref="D69:D1048576 E2:E68" xr:uid="{D762B931-5A8C-4972-9D85-67D169184089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DF31-019B-46BE-9434-EB908B616954}">
  <dimension ref="A1:K46"/>
  <sheetViews>
    <sheetView tabSelected="1" topLeftCell="A25" workbookViewId="0">
      <selection activeCell="G1" sqref="G1:I1"/>
    </sheetView>
  </sheetViews>
  <sheetFormatPr defaultRowHeight="15" x14ac:dyDescent="0.25"/>
  <cols>
    <col min="1" max="1" width="9.7109375" customWidth="1"/>
    <col min="2" max="2" width="9.7109375" bestFit="1" customWidth="1"/>
    <col min="3" max="3" width="31.42578125" customWidth="1"/>
    <col min="4" max="4" width="11.140625" bestFit="1" customWidth="1"/>
    <col min="5" max="5" width="11.28515625" customWidth="1"/>
    <col min="6" max="6" width="9.42578125" customWidth="1"/>
    <col min="7" max="7" width="12.85546875" customWidth="1"/>
    <col min="8" max="8" width="14.7109375" bestFit="1" customWidth="1"/>
    <col min="9" max="9" width="19" customWidth="1"/>
  </cols>
  <sheetData>
    <row r="1" spans="1:11" ht="21" customHeight="1" x14ac:dyDescent="0.3">
      <c r="F1" s="9" t="s">
        <v>98</v>
      </c>
      <c r="G1" s="41" t="s">
        <v>112</v>
      </c>
      <c r="H1" s="41"/>
      <c r="I1" s="41"/>
      <c r="J1" t="s">
        <v>117</v>
      </c>
      <c r="K1">
        <f>COUNTIF(Таблица1[ПД_УПД+ДАТА],$G$1)</f>
        <v>27</v>
      </c>
    </row>
    <row r="2" spans="1:11" x14ac:dyDescent="0.25">
      <c r="D2" s="10"/>
      <c r="G2" s="11"/>
    </row>
    <row r="3" spans="1:11" x14ac:dyDescent="0.25">
      <c r="A3" s="23" t="s">
        <v>99</v>
      </c>
      <c r="B3" s="23"/>
      <c r="C3" s="23"/>
      <c r="D3" s="23"/>
      <c r="E3" s="23"/>
      <c r="F3" s="23"/>
      <c r="G3" s="23"/>
      <c r="H3" s="23"/>
      <c r="I3" s="23"/>
    </row>
    <row r="5" spans="1:11" ht="15.75" x14ac:dyDescent="0.25">
      <c r="A5" s="12" t="s">
        <v>101</v>
      </c>
    </row>
    <row r="6" spans="1:11" ht="15.75" x14ac:dyDescent="0.25">
      <c r="A6" s="12"/>
      <c r="H6" s="18" t="s">
        <v>106</v>
      </c>
      <c r="I6" s="19">
        <v>99</v>
      </c>
    </row>
    <row r="7" spans="1:11" ht="15.75" x14ac:dyDescent="0.25">
      <c r="A7" s="12" t="s">
        <v>102</v>
      </c>
    </row>
    <row r="8" spans="1:11" ht="11.25" customHeight="1" x14ac:dyDescent="0.25">
      <c r="A8">
        <v>2</v>
      </c>
      <c r="B8">
        <v>3</v>
      </c>
      <c r="C8">
        <v>4</v>
      </c>
      <c r="D8">
        <v>5</v>
      </c>
      <c r="E8">
        <v>6</v>
      </c>
      <c r="F8">
        <v>7</v>
      </c>
      <c r="G8">
        <v>8</v>
      </c>
      <c r="I8">
        <v>9</v>
      </c>
    </row>
    <row r="9" spans="1:11" x14ac:dyDescent="0.25">
      <c r="A9" s="13" t="s">
        <v>0</v>
      </c>
      <c r="B9" s="14" t="s">
        <v>1</v>
      </c>
      <c r="C9" s="14" t="s">
        <v>2</v>
      </c>
      <c r="D9" s="14" t="s">
        <v>3</v>
      </c>
      <c r="E9" s="14" t="s">
        <v>4</v>
      </c>
      <c r="F9" s="15" t="s">
        <v>5</v>
      </c>
      <c r="G9" s="14" t="s">
        <v>6</v>
      </c>
      <c r="H9" s="14" t="s">
        <v>100</v>
      </c>
      <c r="I9" s="16" t="s">
        <v>7</v>
      </c>
      <c r="J9" s="43" t="s">
        <v>103</v>
      </c>
    </row>
    <row r="10" spans="1:11" ht="24" x14ac:dyDescent="0.25">
      <c r="A10" s="42">
        <f>IFERROR(VLOOKUP(Таблица2[[#This Row],[ № ТН]],Таблица1[#All],2,FALSE),"")</f>
        <v>43881</v>
      </c>
      <c r="B10" s="44">
        <f t="array" ref="B10">IFERROR(INDEX(Таблица1[[#All],[ № ТН]],SMALL(IF(Документ!$G$1=Таблица1[[#All],[ПД_УПД+ДАТА]],ROW(Таблица1[[#All],[ПД_УПД+ДАТА]])-1,""),ROW()-9)),"")</f>
        <v>14352</v>
      </c>
      <c r="C10" s="42" t="str">
        <f t="array" ref="C10">IFERROR(VLOOKUP(Таблица2[[#This Row],[ № ТН]],Таблица1[#All],C$8,FALSE),"")</f>
        <v>Фракционный бой 70-150</v>
      </c>
      <c r="D10" s="47">
        <f t="array" ref="D10">IFERROR(VLOOKUP(Таблица2[[#This Row],[ № ТН]],Таблица1[#All],D$8,FALSE),"")</f>
        <v>21.4</v>
      </c>
      <c r="E10" s="47" t="str">
        <f t="array" ref="E10">IFERROR(VLOOKUP(Таблица2[[#This Row],[ № ТН]],Таблица1[#All],E$8,FALSE),"")</f>
        <v>Докукин А.С.</v>
      </c>
      <c r="F10" s="42" t="str">
        <f t="array" ref="F10">IFERROR(VLOOKUP(Таблица2[[#This Row],[ № ТН]],Таблица1[#All],F$8,FALSE),"")</f>
        <v>Т600ХВ47</v>
      </c>
      <c r="G10" s="42" t="str">
        <f>IFERROR(VLOOKUP(Таблица2[[#This Row],[ № ТН]],Таблица1[#All],G$8,FALSE),"")</f>
        <v>ВОЛЬВО</v>
      </c>
      <c r="H10" s="17">
        <f t="array" ref="H10">IFERROR(Таблица2[[#This Row],[кол-во, м3]]*$I$6,"")</f>
        <v>2118.6</v>
      </c>
      <c r="I10" s="48" t="str">
        <f>IFERROR(IF(VLOOKUP(Таблица2[[#This Row],[ № ТН]],Таблица1[#All],I$8,FALSE),,""),"")</f>
        <v/>
      </c>
      <c r="J10">
        <v>1</v>
      </c>
    </row>
    <row r="11" spans="1:11" ht="24" x14ac:dyDescent="0.25">
      <c r="A11" s="42">
        <f>IFERROR(VLOOKUP(Таблица2[[#This Row],[ № ТН]],Таблица1[#All],2,FALSE),"")</f>
        <v>43882</v>
      </c>
      <c r="B11" s="44" t="str">
        <f t="array" ref="B11">IFERROR(INDEX(Таблица1[[#All],[ № ТН]],SMALL(IF(Документ!$G$1=Таблица1[[#All],[ПД_УПД+ДАТА]],ROW(Таблица1[[#All],[ПД_УПД+ДАТА]])-1,""),ROW()-9)),"")</f>
        <v>СГ139587</v>
      </c>
      <c r="C11" s="42" t="str">
        <f t="array" ref="C11">IFERROR(VLOOKUP(Таблица2[[#This Row],[ № ТН]],Таблица1[#All],C$8,FALSE),"")</f>
        <v>Карьерный (Горный)  песок 1 сорт</v>
      </c>
      <c r="D11" s="47">
        <f t="array" ref="D11">IFERROR(VLOOKUP(Таблица2[[#This Row],[ № ТН]],Таблица1[#All],D$8,FALSE),"")</f>
        <v>19</v>
      </c>
      <c r="E11" s="47" t="str">
        <f t="array" ref="E11">IFERROR(VLOOKUP(Таблица2[[#This Row],[ № ТН]],Таблица1[#All],E$8,FALSE),"")</f>
        <v>Стефу Дмитрий</v>
      </c>
      <c r="F11" s="42" t="str">
        <f t="array" ref="F11">IFERROR(VLOOKUP(Таблица2[[#This Row],[ № ТН]],Таблица1[#All],F$8,FALSE),"")</f>
        <v>В989ЕВ198</v>
      </c>
      <c r="G11" s="42" t="str">
        <f>IFERROR(VLOOKUP(Таблица2[[#This Row],[ № ТН]],Таблица1[#All],G$8,FALSE),"")</f>
        <v>ИВЕКО</v>
      </c>
      <c r="H11" s="17">
        <f t="array" ref="H11">IFERROR(Таблица2[[#This Row],[кол-во, м3]]*$I$6,"")</f>
        <v>1881</v>
      </c>
      <c r="I11" s="48" t="str">
        <f>IFERROR(IF(VLOOKUP(Таблица2[[#This Row],[ № ТН]],Таблица1[#All],I$8,FALSE),,""),"")</f>
        <v/>
      </c>
      <c r="J11">
        <f>IF(J10&gt;=$K$1,"",J10+1)</f>
        <v>2</v>
      </c>
    </row>
    <row r="12" spans="1:11" ht="36" x14ac:dyDescent="0.25">
      <c r="A12" s="42">
        <f>IFERROR(VLOOKUP(Таблица2[[#This Row],[ № ТН]],Таблица1[#All],2,FALSE),"")</f>
        <v>43883</v>
      </c>
      <c r="B12" s="44" t="str">
        <f t="array" ref="B12">IFERROR(INDEX(Таблица1[[#All],[ № ТН]],SMALL(IF(Документ!$G$1=Таблица1[[#All],[ПД_УПД+ДАТА]],ROW(Таблица1[[#All],[ПД_УПД+ДАТА]])-1,""),ROW()-9)),"")</f>
        <v>СГ40536</v>
      </c>
      <c r="C12" s="42" t="str">
        <f t="array" ref="C12">IFERROR(VLOOKUP(Таблица2[[#This Row],[ № ТН]],Таблица1[#All],C$8,FALSE),"")</f>
        <v>Карьерный (Горный)  песок 1 сорт</v>
      </c>
      <c r="D12" s="47">
        <f t="array" ref="D12">IFERROR(VLOOKUP(Таблица2[[#This Row],[ № ТН]],Таблица1[#All],D$8,FALSE),"")</f>
        <v>20</v>
      </c>
      <c r="E12" s="47" t="str">
        <f t="array" ref="E12">IFERROR(VLOOKUP(Таблица2[[#This Row],[ № ТН]],Таблица1[#All],E$8,FALSE),"")</f>
        <v>Калын Сергей Дмиртриевич</v>
      </c>
      <c r="F12" s="42" t="str">
        <f t="array" ref="F12">IFERROR(VLOOKUP(Таблица2[[#This Row],[ № ТН]],Таблица1[#All],F$8,FALSE),"")</f>
        <v>Е099ВК198</v>
      </c>
      <c r="G12" s="42" t="str">
        <f>IFERROR(VLOOKUP(Таблица2[[#This Row],[ № ТН]],Таблица1[#All],G$8,FALSE),"")</f>
        <v>ИВЕКО</v>
      </c>
      <c r="H12" s="17">
        <f t="array" ref="H12">IFERROR(Таблица2[[#This Row],[кол-во, м3]]*$I$6,"")</f>
        <v>1980</v>
      </c>
      <c r="I12" s="48" t="str">
        <f>IFERROR(IF(VLOOKUP(Таблица2[[#This Row],[ № ТН]],Таблица1[#All],I$8,FALSE),,""),"")</f>
        <v/>
      </c>
      <c r="J12">
        <f t="shared" ref="J12:J40" si="0">IF(J11&gt;=$K$1,"",J11+1)</f>
        <v>3</v>
      </c>
    </row>
    <row r="13" spans="1:11" ht="36" x14ac:dyDescent="0.25">
      <c r="A13" s="42">
        <f>IFERROR(VLOOKUP(Таблица2[[#This Row],[ № ТН]],Таблица1[#All],2,FALSE),"")</f>
        <v>43883</v>
      </c>
      <c r="B13" s="44" t="str">
        <f t="array" ref="B13">IFERROR(INDEX(Таблица1[[#All],[ № ТН]],SMALL(IF(Документ!$G$1=Таблица1[[#All],[ПД_УПД+ДАТА]],ROW(Таблица1[[#All],[ПД_УПД+ДАТА]])-1,""),ROW()-9)),"")</f>
        <v>СГ40540</v>
      </c>
      <c r="C13" s="42" t="str">
        <f t="array" ref="C13">IFERROR(VLOOKUP(Таблица2[[#This Row],[ № ТН]],Таблица1[#All],C$8,FALSE),"")</f>
        <v>Карьерный (Горный)  песок 1 сорт</v>
      </c>
      <c r="D13" s="47">
        <f t="array" ref="D13">IFERROR(VLOOKUP(Таблица2[[#This Row],[ № ТН]],Таблица1[#All],D$8,FALSE),"")</f>
        <v>20</v>
      </c>
      <c r="E13" s="47" t="str">
        <f t="array" ref="E13">IFERROR(VLOOKUP(Таблица2[[#This Row],[ № ТН]],Таблица1[#All],E$8,FALSE),"")</f>
        <v>Калын Сергей Дмиртриевич</v>
      </c>
      <c r="F13" s="42" t="str">
        <f t="array" ref="F13">IFERROR(VLOOKUP(Таблица2[[#This Row],[ № ТН]],Таблица1[#All],F$8,FALSE),"")</f>
        <v>Е099ВК198</v>
      </c>
      <c r="G13" s="42" t="str">
        <f>IFERROR(VLOOKUP(Таблица2[[#This Row],[ № ТН]],Таблица1[#All],G$8,FALSE),"")</f>
        <v>ИВЕКО</v>
      </c>
      <c r="H13" s="17">
        <f t="array" ref="H13">IFERROR(Таблица2[[#This Row],[кол-во, м3]]*$I$6,"")</f>
        <v>1980</v>
      </c>
      <c r="I13" s="48" t="str">
        <f>IFERROR(IF(VLOOKUP(Таблица2[[#This Row],[ № ТН]],Таблица1[#All],I$8,FALSE),,""),"")</f>
        <v/>
      </c>
      <c r="J13">
        <f t="shared" si="0"/>
        <v>4</v>
      </c>
    </row>
    <row r="14" spans="1:11" ht="36" x14ac:dyDescent="0.25">
      <c r="A14" s="42">
        <f>IFERROR(VLOOKUP(Таблица2[[#This Row],[ № ТН]],Таблица1[#All],2,FALSE),"")</f>
        <v>43883</v>
      </c>
      <c r="B14" s="44" t="str">
        <f t="array" ref="B14">IFERROR(INDEX(Таблица1[[#All],[ № ТН]],SMALL(IF(Документ!$G$1=Таблица1[[#All],[ПД_УПД+ДАТА]],ROW(Таблица1[[#All],[ПД_УПД+ДАТА]])-1,""),ROW()-9)),"")</f>
        <v>СГ40539</v>
      </c>
      <c r="C14" s="42" t="str">
        <f t="array" ref="C14">IFERROR(VLOOKUP(Таблица2[[#This Row],[ № ТН]],Таблица1[#All],C$8,FALSE),"")</f>
        <v>Карьерный (Горный)  песок 1 сорт</v>
      </c>
      <c r="D14" s="47">
        <f t="array" ref="D14">IFERROR(VLOOKUP(Таблица2[[#This Row],[ № ТН]],Таблица1[#All],D$8,FALSE),"")</f>
        <v>20</v>
      </c>
      <c r="E14" s="47" t="str">
        <f t="array" ref="E14">IFERROR(VLOOKUP(Таблица2[[#This Row],[ № ТН]],Таблица1[#All],E$8,FALSE),"")</f>
        <v>Калын Сергей Дмиртриевич</v>
      </c>
      <c r="F14" s="42" t="str">
        <f t="array" ref="F14">IFERROR(VLOOKUP(Таблица2[[#This Row],[ № ТН]],Таблица1[#All],F$8,FALSE),"")</f>
        <v>Е099ВК198</v>
      </c>
      <c r="G14" s="42" t="str">
        <f>IFERROR(VLOOKUP(Таблица2[[#This Row],[ № ТН]],Таблица1[#All],G$8,FALSE),"")</f>
        <v>ИВЕКО</v>
      </c>
      <c r="H14" s="17">
        <f t="array" ref="H14">IFERROR(Таблица2[[#This Row],[кол-во, м3]]*$I$6,"")</f>
        <v>1980</v>
      </c>
      <c r="I14" s="48" t="str">
        <f>IFERROR(IF(VLOOKUP(Таблица2[[#This Row],[ № ТН]],Таблица1[#All],I$8,FALSE),,""),"")</f>
        <v/>
      </c>
      <c r="J14">
        <f t="shared" si="0"/>
        <v>5</v>
      </c>
    </row>
    <row r="15" spans="1:11" ht="24" x14ac:dyDescent="0.25">
      <c r="A15" s="42">
        <f>IFERROR(VLOOKUP(Таблица2[[#This Row],[ № ТН]],Таблица1[#All],2,FALSE),"")</f>
        <v>43883</v>
      </c>
      <c r="B15" s="44" t="str">
        <f t="array" ref="B15">IFERROR(INDEX(Таблица1[[#All],[ № ТН]],SMALL(IF(Документ!$G$1=Таблица1[[#All],[ПД_УПД+ДАТА]],ROW(Таблица1[[#All],[ПД_УПД+ДАТА]])-1,""),ROW()-9)),"")</f>
        <v>СГ40111</v>
      </c>
      <c r="C15" s="42" t="str">
        <f t="array" ref="C15">IFERROR(VLOOKUP(Таблица2[[#This Row],[ № ТН]],Таблица1[#All],C$8,FALSE),"")</f>
        <v>Карьерный (Горный)  песок 1 сорт</v>
      </c>
      <c r="D15" s="47">
        <f t="array" ref="D15">IFERROR(VLOOKUP(Таблица2[[#This Row],[ № ТН]],Таблица1[#All],D$8,FALSE),"")</f>
        <v>19</v>
      </c>
      <c r="E15" s="47" t="str">
        <f t="array" ref="E15">IFERROR(VLOOKUP(Таблица2[[#This Row],[ № ТН]],Таблица1[#All],E$8,FALSE),"")</f>
        <v>Арабаджи Николай</v>
      </c>
      <c r="F15" s="42" t="str">
        <f t="array" ref="F15">IFERROR(VLOOKUP(Таблица2[[#This Row],[ № ТН]],Таблица1[#All],F$8,FALSE),"")</f>
        <v>Р903ХЕ750</v>
      </c>
      <c r="G15" s="42" t="str">
        <f>IFERROR(VLOOKUP(Таблица2[[#This Row],[ № ТН]],Таблица1[#All],G$8,FALSE),"")</f>
        <v>МЕРСЕДЕС</v>
      </c>
      <c r="H15" s="17">
        <f t="array" ref="H15">IFERROR(Таблица2[[#This Row],[кол-во, м3]]*$I$6,"")</f>
        <v>1881</v>
      </c>
      <c r="I15" s="48" t="str">
        <f>IFERROR(IF(VLOOKUP(Таблица2[[#This Row],[ № ТН]],Таблица1[#All],I$8,FALSE),,""),"")</f>
        <v/>
      </c>
      <c r="J15">
        <f t="shared" si="0"/>
        <v>6</v>
      </c>
    </row>
    <row r="16" spans="1:11" ht="24" x14ac:dyDescent="0.25">
      <c r="A16" s="42">
        <f>IFERROR(VLOOKUP(Таблица2[[#This Row],[ № ТН]],Таблица1[#All],2,FALSE),"")</f>
        <v>43883</v>
      </c>
      <c r="B16" s="44" t="str">
        <f t="array" ref="B16">IFERROR(INDEX(Таблица1[[#All],[ № ТН]],SMALL(IF(Документ!$G$1=Таблица1[[#All],[ПД_УПД+ДАТА]],ROW(Таблица1[[#All],[ПД_УПД+ДАТА]])-1,""),ROW()-9)),"")</f>
        <v>СГ40110</v>
      </c>
      <c r="C16" s="42" t="str">
        <f t="array" ref="C16">IFERROR(VLOOKUP(Таблица2[[#This Row],[ № ТН]],Таблица1[#All],C$8,FALSE),"")</f>
        <v>Карьерный (Горный)  песок 1 сорт</v>
      </c>
      <c r="D16" s="47">
        <f t="array" ref="D16">IFERROR(VLOOKUP(Таблица2[[#This Row],[ № ТН]],Таблица1[#All],D$8,FALSE),"")</f>
        <v>19</v>
      </c>
      <c r="E16" s="47" t="str">
        <f t="array" ref="E16">IFERROR(VLOOKUP(Таблица2[[#This Row],[ № ТН]],Таблица1[#All],E$8,FALSE),"")</f>
        <v>Арабаджи Николай</v>
      </c>
      <c r="F16" s="42" t="str">
        <f t="array" ref="F16">IFERROR(VLOOKUP(Таблица2[[#This Row],[ № ТН]],Таблица1[#All],F$8,FALSE),"")</f>
        <v>Р903ХЕ750</v>
      </c>
      <c r="G16" s="42" t="str">
        <f>IFERROR(VLOOKUP(Таблица2[[#This Row],[ № ТН]],Таблица1[#All],G$8,FALSE),"")</f>
        <v>МЕРСЕДЕС</v>
      </c>
      <c r="H16" s="17">
        <f t="array" ref="H16">IFERROR(Таблица2[[#This Row],[кол-во, м3]]*$I$6,"")</f>
        <v>1881</v>
      </c>
      <c r="I16" s="48" t="str">
        <f>IFERROR(IF(VLOOKUP(Таблица2[[#This Row],[ № ТН]],Таблица1[#All],I$8,FALSE),,""),"")</f>
        <v/>
      </c>
      <c r="J16">
        <f t="shared" si="0"/>
        <v>7</v>
      </c>
    </row>
    <row r="17" spans="1:10" ht="24" x14ac:dyDescent="0.25">
      <c r="A17" s="42">
        <f>IFERROR(VLOOKUP(Таблица2[[#This Row],[ № ТН]],Таблица1[#All],2,FALSE),"")</f>
        <v>43883</v>
      </c>
      <c r="B17" s="44" t="str">
        <f t="array" ref="B17">IFERROR(INDEX(Таблица1[[#All],[ № ТН]],SMALL(IF(Документ!$G$1=Таблица1[[#All],[ПД_УПД+ДАТА]],ROW(Таблица1[[#All],[ПД_УПД+ДАТА]])-1,""),ROW()-9)),"")</f>
        <v>СГ40112</v>
      </c>
      <c r="C17" s="42" t="str">
        <f t="array" ref="C17">IFERROR(VLOOKUP(Таблица2[[#This Row],[ № ТН]],Таблица1[#All],C$8,FALSE),"")</f>
        <v>Карьерный (Горный)  песок 1 сорт</v>
      </c>
      <c r="D17" s="47">
        <f t="array" ref="D17">IFERROR(VLOOKUP(Таблица2[[#This Row],[ № ТН]],Таблица1[#All],D$8,FALSE),"")</f>
        <v>20</v>
      </c>
      <c r="E17" s="47" t="str">
        <f t="array" ref="E17">IFERROR(VLOOKUP(Таблица2[[#This Row],[ № ТН]],Таблица1[#All],E$8,FALSE),"")</f>
        <v>Арабаджи Николай</v>
      </c>
      <c r="F17" s="42" t="str">
        <f t="array" ref="F17">IFERROR(VLOOKUP(Таблица2[[#This Row],[ № ТН]],Таблица1[#All],F$8,FALSE),"")</f>
        <v>Р903ХЕ750</v>
      </c>
      <c r="G17" s="42" t="str">
        <f>IFERROR(VLOOKUP(Таблица2[[#This Row],[ № ТН]],Таблица1[#All],G$8,FALSE),"")</f>
        <v>МЕРСЕДЕС</v>
      </c>
      <c r="H17" s="17">
        <f t="array" ref="H17">IFERROR(Таблица2[[#This Row],[кол-во, м3]]*$I$6,"")</f>
        <v>1980</v>
      </c>
      <c r="I17" s="48" t="str">
        <f>IFERROR(IF(VLOOKUP(Таблица2[[#This Row],[ № ТН]],Таблица1[#All],I$8,FALSE),,""),"")</f>
        <v/>
      </c>
      <c r="J17">
        <f t="shared" si="0"/>
        <v>8</v>
      </c>
    </row>
    <row r="18" spans="1:10" ht="24" x14ac:dyDescent="0.25">
      <c r="A18" s="42">
        <f>IFERROR(VLOOKUP(Таблица2[[#This Row],[ № ТН]],Таблица1[#All],2,FALSE),"")</f>
        <v>43883</v>
      </c>
      <c r="B18" s="44" t="str">
        <f t="array" ref="B18">IFERROR(INDEX(Таблица1[[#All],[ № ТН]],SMALL(IF(Документ!$G$1=Таблица1[[#All],[ПД_УПД+ДАТА]],ROW(Таблица1[[#All],[ПД_УПД+ДАТА]])-1,""),ROW()-9)),"")</f>
        <v>СГ139590</v>
      </c>
      <c r="C18" s="42" t="str">
        <f t="array" ref="C18">IFERROR(VLOOKUP(Таблица2[[#This Row],[ № ТН]],Таблица1[#All],C$8,FALSE),"")</f>
        <v>Карьерный (Горный)  песок 1 сорт</v>
      </c>
      <c r="D18" s="47">
        <f t="array" ref="D18">IFERROR(VLOOKUP(Таблица2[[#This Row],[ № ТН]],Таблица1[#All],D$8,FALSE),"")</f>
        <v>19</v>
      </c>
      <c r="E18" s="47" t="str">
        <f t="array" ref="E18">IFERROR(VLOOKUP(Таблица2[[#This Row],[ № ТН]],Таблица1[#All],E$8,FALSE),"")</f>
        <v>Стефу Дмитрий</v>
      </c>
      <c r="F18" s="42" t="str">
        <f t="array" ref="F18">IFERROR(VLOOKUP(Таблица2[[#This Row],[ № ТН]],Таблица1[#All],F$8,FALSE),"")</f>
        <v>В989ЕВ198</v>
      </c>
      <c r="G18" s="42" t="str">
        <f>IFERROR(VLOOKUP(Таблица2[[#This Row],[ № ТН]],Таблица1[#All],G$8,FALSE),"")</f>
        <v>ИВЕКО</v>
      </c>
      <c r="H18" s="17">
        <f t="array" ref="H18">IFERROR(Таблица2[[#This Row],[кол-во, м3]]*$I$6,"")</f>
        <v>1881</v>
      </c>
      <c r="I18" s="48" t="str">
        <f>IFERROR(IF(VLOOKUP(Таблица2[[#This Row],[ № ТН]],Таблица1[#All],I$8,FALSE),,""),"")</f>
        <v/>
      </c>
      <c r="J18">
        <f t="shared" si="0"/>
        <v>9</v>
      </c>
    </row>
    <row r="19" spans="1:10" ht="24" x14ac:dyDescent="0.25">
      <c r="A19" s="42">
        <f>IFERROR(VLOOKUP(Таблица2[[#This Row],[ № ТН]],Таблица1[#All],2,FALSE),"")</f>
        <v>43883</v>
      </c>
      <c r="B19" s="44" t="str">
        <f t="array" ref="B19">IFERROR(INDEX(Таблица1[[#All],[ № ТН]],SMALL(IF(Документ!$G$1=Таблица1[[#All],[ПД_УПД+ДАТА]],ROW(Таблица1[[#All],[ПД_УПД+ДАТА]])-1,""),ROW()-9)),"")</f>
        <v>СГ139591</v>
      </c>
      <c r="C19" s="42" t="str">
        <f t="array" ref="C19">IFERROR(VLOOKUP(Таблица2[[#This Row],[ № ТН]],Таблица1[#All],C$8,FALSE),"")</f>
        <v>Карьерный (Горный)  песок 1 сорт</v>
      </c>
      <c r="D19" s="47">
        <f t="array" ref="D19">IFERROR(VLOOKUP(Таблица2[[#This Row],[ № ТН]],Таблица1[#All],D$8,FALSE),"")</f>
        <v>19</v>
      </c>
      <c r="E19" s="47" t="str">
        <f t="array" ref="E19">IFERROR(VLOOKUP(Таблица2[[#This Row],[ № ТН]],Таблица1[#All],E$8,FALSE),"")</f>
        <v>Стефу Дмитрий</v>
      </c>
      <c r="F19" s="42" t="str">
        <f t="array" ref="F19">IFERROR(VLOOKUP(Таблица2[[#This Row],[ № ТН]],Таблица1[#All],F$8,FALSE),"")</f>
        <v>В989ЕВ198</v>
      </c>
      <c r="G19" s="42" t="str">
        <f>IFERROR(VLOOKUP(Таблица2[[#This Row],[ № ТН]],Таблица1[#All],G$8,FALSE),"")</f>
        <v>ИВЕКО</v>
      </c>
      <c r="H19" s="17">
        <f t="array" ref="H19">IFERROR(Таблица2[[#This Row],[кол-во, м3]]*$I$6,"")</f>
        <v>1881</v>
      </c>
      <c r="I19" s="48" t="str">
        <f>IFERROR(IF(VLOOKUP(Таблица2[[#This Row],[ № ТН]],Таблица1[#All],I$8,FALSE),,""),"")</f>
        <v/>
      </c>
      <c r="J19">
        <f t="shared" si="0"/>
        <v>10</v>
      </c>
    </row>
    <row r="20" spans="1:10" ht="24" x14ac:dyDescent="0.25">
      <c r="A20" s="42">
        <f>IFERROR(VLOOKUP(Таблица2[[#This Row],[ № ТН]],Таблица1[#All],2,FALSE),"")</f>
        <v>43883</v>
      </c>
      <c r="B20" s="44" t="str">
        <f t="array" ref="B20">IFERROR(INDEX(Таблица1[[#All],[ № ТН]],SMALL(IF(Документ!$G$1=Таблица1[[#All],[ПД_УПД+ДАТА]],ROW(Таблица1[[#All],[ПД_УПД+ДАТА]])-1,""),ROW()-9)),"")</f>
        <v>СГ139588</v>
      </c>
      <c r="C20" s="42" t="str">
        <f t="array" ref="C20">IFERROR(VLOOKUP(Таблица2[[#This Row],[ № ТН]],Таблица1[#All],C$8,FALSE),"")</f>
        <v>Карьерный (Горный)  песок 1 сорт</v>
      </c>
      <c r="D20" s="47">
        <f t="array" ref="D20">IFERROR(VLOOKUP(Таблица2[[#This Row],[ № ТН]],Таблица1[#All],D$8,FALSE),"")</f>
        <v>19</v>
      </c>
      <c r="E20" s="47" t="str">
        <f t="array" ref="E20">IFERROR(VLOOKUP(Таблица2[[#This Row],[ № ТН]],Таблица1[#All],E$8,FALSE),"")</f>
        <v>Стефу Дмитрий</v>
      </c>
      <c r="F20" s="42" t="str">
        <f t="array" ref="F20">IFERROR(VLOOKUP(Таблица2[[#This Row],[ № ТН]],Таблица1[#All],F$8,FALSE),"")</f>
        <v>В989ЕВ198</v>
      </c>
      <c r="G20" s="42" t="str">
        <f>IFERROR(VLOOKUP(Таблица2[[#This Row],[ № ТН]],Таблица1[#All],G$8,FALSE),"")</f>
        <v>ИВЕКО</v>
      </c>
      <c r="H20" s="17">
        <f t="array" ref="H20">IFERROR(Таблица2[[#This Row],[кол-во, м3]]*$I$6,"")</f>
        <v>1881</v>
      </c>
      <c r="I20" s="48" t="str">
        <f>IFERROR(IF(VLOOKUP(Таблица2[[#This Row],[ № ТН]],Таблица1[#All],I$8,FALSE),,""),"")</f>
        <v/>
      </c>
      <c r="J20">
        <f t="shared" si="0"/>
        <v>11</v>
      </c>
    </row>
    <row r="21" spans="1:10" ht="24" x14ac:dyDescent="0.25">
      <c r="A21" s="42">
        <f>IFERROR(VLOOKUP(Таблица2[[#This Row],[ № ТН]],Таблица1[#All],2,FALSE),"")</f>
        <v>43883</v>
      </c>
      <c r="B21" s="44" t="str">
        <f t="array" ref="B21">IFERROR(INDEX(Таблица1[[#All],[ № ТН]],SMALL(IF(Документ!$G$1=Таблица1[[#All],[ПД_УПД+ДАТА]],ROW(Таблица1[[#All],[ПД_УПД+ДАТА]])-1,""),ROW()-9)),"")</f>
        <v>СГ139635</v>
      </c>
      <c r="C21" s="42" t="str">
        <f t="array" ref="C21">IFERROR(VLOOKUP(Таблица2[[#This Row],[ № ТН]],Таблица1[#All],C$8,FALSE),"")</f>
        <v>Карьерный (Горный)  песок 1 сорт</v>
      </c>
      <c r="D21" s="47">
        <f t="array" ref="D21">IFERROR(VLOOKUP(Таблица2[[#This Row],[ № ТН]],Таблица1[#All],D$8,FALSE),"")</f>
        <v>19</v>
      </c>
      <c r="E21" s="47" t="str">
        <f t="array" ref="E21">IFERROR(VLOOKUP(Таблица2[[#This Row],[ № ТН]],Таблица1[#All],E$8,FALSE),"")</f>
        <v>Попков А.В.</v>
      </c>
      <c r="F21" s="42" t="str">
        <f t="array" ref="F21">IFERROR(VLOOKUP(Таблица2[[#This Row],[ № ТН]],Таблица1[#All],F$8,FALSE),"")</f>
        <v>У419НМ178</v>
      </c>
      <c r="G21" s="42" t="str">
        <f>IFERROR(VLOOKUP(Таблица2[[#This Row],[ № ТН]],Таблица1[#All],G$8,FALSE),"")</f>
        <v>ИВЕКО</v>
      </c>
      <c r="H21" s="17">
        <f t="array" ref="H21">IFERROR(Таблица2[[#This Row],[кол-во, м3]]*$I$6,"")</f>
        <v>1881</v>
      </c>
      <c r="I21" s="48" t="str">
        <f>IFERROR(IF(VLOOKUP(Таблица2[[#This Row],[ № ТН]],Таблица1[#All],I$8,FALSE),,""),"")</f>
        <v/>
      </c>
      <c r="J21">
        <f t="shared" si="0"/>
        <v>12</v>
      </c>
    </row>
    <row r="22" spans="1:10" ht="24" x14ac:dyDescent="0.25">
      <c r="A22" s="42">
        <f>IFERROR(VLOOKUP(Таблица2[[#This Row],[ № ТН]],Таблица1[#All],2,FALSE),"")</f>
        <v>43883</v>
      </c>
      <c r="B22" s="44" t="str">
        <f t="array" ref="B22">IFERROR(INDEX(Таблица1[[#All],[ № ТН]],SMALL(IF(Документ!$G$1=Таблица1[[#All],[ПД_УПД+ДАТА]],ROW(Таблица1[[#All],[ПД_УПД+ДАТА]])-1,""),ROW()-9)),"")</f>
        <v>СГ139638</v>
      </c>
      <c r="C22" s="42" t="str">
        <f t="array" ref="C22">IFERROR(VLOOKUP(Таблица2[[#This Row],[ № ТН]],Таблица1[#All],C$8,FALSE),"")</f>
        <v>Карьерный (Горный)  песок 1 сорт</v>
      </c>
      <c r="D22" s="47">
        <f t="array" ref="D22">IFERROR(VLOOKUP(Таблица2[[#This Row],[ № ТН]],Таблица1[#All],D$8,FALSE),"")</f>
        <v>19</v>
      </c>
      <c r="E22" s="47" t="str">
        <f t="array" ref="E22">IFERROR(VLOOKUP(Таблица2[[#This Row],[ № ТН]],Таблица1[#All],E$8,FALSE),"")</f>
        <v>Попков А.В.</v>
      </c>
      <c r="F22" s="42" t="str">
        <f t="array" ref="F22">IFERROR(VLOOKUP(Таблица2[[#This Row],[ № ТН]],Таблица1[#All],F$8,FALSE),"")</f>
        <v>У419НМ178</v>
      </c>
      <c r="G22" s="42" t="str">
        <f>IFERROR(VLOOKUP(Таблица2[[#This Row],[ № ТН]],Таблица1[#All],G$8,FALSE),"")</f>
        <v>ИВЕКО</v>
      </c>
      <c r="H22" s="17">
        <f t="array" ref="H22">IFERROR(Таблица2[[#This Row],[кол-во, м3]]*$I$6,"")</f>
        <v>1881</v>
      </c>
      <c r="I22" s="48" t="str">
        <f>IFERROR(IF(VLOOKUP(Таблица2[[#This Row],[ № ТН]],Таблица1[#All],I$8,FALSE),,""),"")</f>
        <v/>
      </c>
      <c r="J22">
        <f t="shared" si="0"/>
        <v>13</v>
      </c>
    </row>
    <row r="23" spans="1:10" ht="24" x14ac:dyDescent="0.25">
      <c r="A23" s="42">
        <f>IFERROR(VLOOKUP(Таблица2[[#This Row],[ № ТН]],Таблица1[#All],2,FALSE),"")</f>
        <v>43883</v>
      </c>
      <c r="B23" s="44" t="str">
        <f t="array" ref="B23">IFERROR(INDEX(Таблица1[[#All],[ № ТН]],SMALL(IF(Документ!$G$1=Таблица1[[#All],[ПД_УПД+ДАТА]],ROW(Таблица1[[#All],[ПД_УПД+ДАТА]])-1,""),ROW()-9)),"")</f>
        <v>СГ139636</v>
      </c>
      <c r="C23" s="42" t="str">
        <f t="array" ref="C23">IFERROR(VLOOKUP(Таблица2[[#This Row],[ № ТН]],Таблица1[#All],C$8,FALSE),"")</f>
        <v>Карьерный (Горный)  песок 1 сорт</v>
      </c>
      <c r="D23" s="47">
        <f t="array" ref="D23">IFERROR(VLOOKUP(Таблица2[[#This Row],[ № ТН]],Таблица1[#All],D$8,FALSE),"")</f>
        <v>19</v>
      </c>
      <c r="E23" s="47" t="str">
        <f t="array" ref="E23">IFERROR(VLOOKUP(Таблица2[[#This Row],[ № ТН]],Таблица1[#All],E$8,FALSE),"")</f>
        <v>Попков А.В.</v>
      </c>
      <c r="F23" s="42" t="str">
        <f t="array" ref="F23">IFERROR(VLOOKUP(Таблица2[[#This Row],[ № ТН]],Таблица1[#All],F$8,FALSE),"")</f>
        <v>У419НМ178</v>
      </c>
      <c r="G23" s="42" t="str">
        <f>IFERROR(VLOOKUP(Таблица2[[#This Row],[ № ТН]],Таблица1[#All],G$8,FALSE),"")</f>
        <v>ИВЕКО</v>
      </c>
      <c r="H23" s="17">
        <f t="array" ref="H23">IFERROR(Таблица2[[#This Row],[кол-во, м3]]*$I$6,"")</f>
        <v>1881</v>
      </c>
      <c r="I23" s="48" t="str">
        <f>IFERROR(IF(VLOOKUP(Таблица2[[#This Row],[ № ТН]],Таблица1[#All],I$8,FALSE),,""),"")</f>
        <v/>
      </c>
      <c r="J23">
        <f t="shared" si="0"/>
        <v>14</v>
      </c>
    </row>
    <row r="24" spans="1:10" x14ac:dyDescent="0.25">
      <c r="A24" s="42">
        <f>IFERROR(VLOOKUP(Таблица2[[#This Row],[ № ТН]],Таблица1[#All],2,FALSE),"")</f>
        <v>43883</v>
      </c>
      <c r="B24" s="44" t="str">
        <f t="array" ref="B24">IFERROR(INDEX(Таблица1[[#All],[ № ТН]],SMALL(IF(Документ!$G$1=Таблица1[[#All],[ПД_УПД+ДАТА]],ROW(Таблица1[[#All],[ПД_УПД+ДАТА]])-1,""),ROW()-9)),"")</f>
        <v>СГ139632</v>
      </c>
      <c r="C24" s="42" t="str">
        <f t="array" ref="C24">IFERROR(VLOOKUP(Таблица2[[#This Row],[ № ТН]],Таблица1[#All],C$8,FALSE),"")</f>
        <v>Карьерный (Горный)  песок 1 сорт</v>
      </c>
      <c r="D24" s="47">
        <f t="array" ref="D24">IFERROR(VLOOKUP(Таблица2[[#This Row],[ № ТН]],Таблица1[#All],D$8,FALSE),"")</f>
        <v>20</v>
      </c>
      <c r="E24" s="47" t="str">
        <f t="array" ref="E24">IFERROR(VLOOKUP(Таблица2[[#This Row],[ № ТН]],Таблица1[#All],E$8,FALSE),"")</f>
        <v>Осипов С.Р.</v>
      </c>
      <c r="F24" s="42" t="str">
        <f t="array" ref="F24">IFERROR(VLOOKUP(Таблица2[[#This Row],[ № ТН]],Таблица1[#All],F$8,FALSE),"")</f>
        <v>В204ТМ47</v>
      </c>
      <c r="G24" s="42" t="str">
        <f>IFERROR(VLOOKUP(Таблица2[[#This Row],[ № ТН]],Таблица1[#All],G$8,FALSE),"")</f>
        <v>ИВЕКО</v>
      </c>
      <c r="H24" s="17">
        <f t="array" ref="H24">IFERROR(Таблица2[[#This Row],[кол-во, м3]]*$I$6,"")</f>
        <v>1980</v>
      </c>
      <c r="I24" s="48" t="str">
        <f>IFERROR(IF(VLOOKUP(Таблица2[[#This Row],[ № ТН]],Таблица1[#All],I$8,FALSE),,""),"")</f>
        <v/>
      </c>
      <c r="J24">
        <f t="shared" si="0"/>
        <v>15</v>
      </c>
    </row>
    <row r="25" spans="1:10" x14ac:dyDescent="0.25">
      <c r="A25" s="42">
        <f>IFERROR(VLOOKUP(Таблица2[[#This Row],[ № ТН]],Таблица1[#All],2,FALSE),"")</f>
        <v>43883</v>
      </c>
      <c r="B25" s="44" t="str">
        <f t="array" ref="B25">IFERROR(INDEX(Таблица1[[#All],[ № ТН]],SMALL(IF(Документ!$G$1=Таблица1[[#All],[ПД_УПД+ДАТА]],ROW(Таблица1[[#All],[ПД_УПД+ДАТА]])-1,""),ROW()-9)),"")</f>
        <v>СГ40535</v>
      </c>
      <c r="C25" s="42" t="str">
        <f t="array" ref="C25">IFERROR(VLOOKUP(Таблица2[[#This Row],[ № ТН]],Таблица1[#All],C$8,FALSE),"")</f>
        <v>Карьерный (Горный)  песок 1 сорт</v>
      </c>
      <c r="D25" s="47">
        <f t="array" ref="D25">IFERROR(VLOOKUP(Таблица2[[#This Row],[ № ТН]],Таблица1[#All],D$8,FALSE),"")</f>
        <v>19</v>
      </c>
      <c r="E25" s="47" t="str">
        <f t="array" ref="E25">IFERROR(VLOOKUP(Таблица2[[#This Row],[ № ТН]],Таблица1[#All],E$8,FALSE),"")</f>
        <v>Топол П.Ф.</v>
      </c>
      <c r="F25" s="42" t="str">
        <f t="array" ref="F25">IFERROR(VLOOKUP(Таблица2[[#This Row],[ № ТН]],Таблица1[#All],F$8,FALSE),"")</f>
        <v>В204ТМ47</v>
      </c>
      <c r="G25" s="42" t="str">
        <f>IFERROR(VLOOKUP(Таблица2[[#This Row],[ № ТН]],Таблица1[#All],G$8,FALSE),"")</f>
        <v>ИВЕКО</v>
      </c>
      <c r="H25" s="17">
        <f t="array" ref="H25">IFERROR(Таблица2[[#This Row],[кол-во, м3]]*$I$6,"")</f>
        <v>1881</v>
      </c>
      <c r="I25" s="48" t="str">
        <f>IFERROR(IF(VLOOKUP(Таблица2[[#This Row],[ № ТН]],Таблица1[#All],I$8,FALSE),,""),"")</f>
        <v/>
      </c>
      <c r="J25">
        <f t="shared" si="0"/>
        <v>16</v>
      </c>
    </row>
    <row r="26" spans="1:10" x14ac:dyDescent="0.25">
      <c r="A26" s="42">
        <f>IFERROR(VLOOKUP(Таблица2[[#This Row],[ № ТН]],Таблица1[#All],2,FALSE),"")</f>
        <v>43883</v>
      </c>
      <c r="B26" s="44" t="str">
        <f t="array" ref="B26">IFERROR(INDEX(Таблица1[[#All],[ № ТН]],SMALL(IF(Документ!$G$1=Таблица1[[#All],[ПД_УПД+ДАТА]],ROW(Таблица1[[#All],[ПД_УПД+ДАТА]])-1,""),ROW()-9)),"")</f>
        <v>СГ40129</v>
      </c>
      <c r="C26" s="42" t="str">
        <f t="array" ref="C26">IFERROR(VLOOKUP(Таблица2[[#This Row],[ № ТН]],Таблица1[#All],C$8,FALSE),"")</f>
        <v>Карьерный (Горный)  песок 1 сорт</v>
      </c>
      <c r="D26" s="47">
        <f t="array" ref="D26">IFERROR(VLOOKUP(Таблица2[[#This Row],[ № ТН]],Таблица1[#All],D$8,FALSE),"")</f>
        <v>19</v>
      </c>
      <c r="E26" s="47" t="str">
        <f t="array" ref="E26">IFERROR(VLOOKUP(Таблица2[[#This Row],[ № ТН]],Таблица1[#All],E$8,FALSE),"")</f>
        <v>Топол П.Ф.</v>
      </c>
      <c r="F26" s="42" t="str">
        <f t="array" ref="F26">IFERROR(VLOOKUP(Таблица2[[#This Row],[ № ТН]],Таблица1[#All],F$8,FALSE),"")</f>
        <v>В204ТМ47</v>
      </c>
      <c r="G26" s="42" t="str">
        <f>IFERROR(VLOOKUP(Таблица2[[#This Row],[ № ТН]],Таблица1[#All],G$8,FALSE),"")</f>
        <v>ИВЕКО</v>
      </c>
      <c r="H26" s="17">
        <f t="array" ref="H26">IFERROR(Таблица2[[#This Row],[кол-во, м3]]*$I$6,"")</f>
        <v>1881</v>
      </c>
      <c r="I26" s="48" t="str">
        <f>IFERROR(IF(VLOOKUP(Таблица2[[#This Row],[ № ТН]],Таблица1[#All],I$8,FALSE),,""),"")</f>
        <v/>
      </c>
      <c r="J26">
        <f t="shared" si="0"/>
        <v>17</v>
      </c>
    </row>
    <row r="27" spans="1:10" x14ac:dyDescent="0.25">
      <c r="A27" s="42">
        <f>IFERROR(VLOOKUP(Таблица2[[#This Row],[ № ТН]],Таблица1[#All],2,FALSE),"")</f>
        <v>43883</v>
      </c>
      <c r="B27" s="44" t="str">
        <f t="array" ref="B27">IFERROR(INDEX(Таблица1[[#All],[ № ТН]],SMALL(IF(Документ!$G$1=Таблица1[[#All],[ПД_УПД+ДАТА]],ROW(Таблица1[[#All],[ПД_УПД+ДАТА]])-1,""),ROW()-9)),"")</f>
        <v>СГ40130</v>
      </c>
      <c r="C27" s="42" t="str">
        <f t="array" ref="C27">IFERROR(VLOOKUP(Таблица2[[#This Row],[ № ТН]],Таблица1[#All],C$8,FALSE),"")</f>
        <v>Карьерный (Горный)  песок 1 сорт</v>
      </c>
      <c r="D27" s="47">
        <f t="array" ref="D27">IFERROR(VLOOKUP(Таблица2[[#This Row],[ № ТН]],Таблица1[#All],D$8,FALSE),"")</f>
        <v>19</v>
      </c>
      <c r="E27" s="47" t="str">
        <f t="array" ref="E27">IFERROR(VLOOKUP(Таблица2[[#This Row],[ № ТН]],Таблица1[#All],E$8,FALSE),"")</f>
        <v>Топол П.Ф.</v>
      </c>
      <c r="F27" s="42" t="str">
        <f t="array" ref="F27">IFERROR(VLOOKUP(Таблица2[[#This Row],[ № ТН]],Таблица1[#All],F$8,FALSE),"")</f>
        <v>В204ТМ47</v>
      </c>
      <c r="G27" s="42" t="str">
        <f>IFERROR(VLOOKUP(Таблица2[[#This Row],[ № ТН]],Таблица1[#All],G$8,FALSE),"")</f>
        <v>ИВЕКО</v>
      </c>
      <c r="H27" s="17">
        <f t="array" ref="H27">IFERROR(Таблица2[[#This Row],[кол-во, м3]]*$I$6,"")</f>
        <v>1881</v>
      </c>
      <c r="I27" s="48" t="str">
        <f>IFERROR(IF(VLOOKUP(Таблица2[[#This Row],[ № ТН]],Таблица1[#All],I$8,FALSE),,""),"")</f>
        <v/>
      </c>
      <c r="J27">
        <f t="shared" si="0"/>
        <v>18</v>
      </c>
    </row>
    <row r="28" spans="1:10" ht="24" x14ac:dyDescent="0.25">
      <c r="A28" s="42">
        <f>IFERROR(VLOOKUP(Таблица2[[#This Row],[ № ТН]],Таблица1[#All],2,FALSE),"")</f>
        <v>43884</v>
      </c>
      <c r="B28" s="44" t="str">
        <f t="array" ref="B28">IFERROR(INDEX(Таблица1[[#All],[ № ТН]],SMALL(IF(Документ!$G$1=Таблица1[[#All],[ПД_УПД+ДАТА]],ROW(Таблица1[[#All],[ПД_УПД+ДАТА]])-1,""),ROW()-9)),"")</f>
        <v>СГ40113</v>
      </c>
      <c r="C28" s="42" t="str">
        <f t="array" ref="C28">IFERROR(VLOOKUP(Таблица2[[#This Row],[ № ТН]],Таблица1[#All],C$8,FALSE),"")</f>
        <v>Карьерный (Горный)  песок 1 сорт</v>
      </c>
      <c r="D28" s="47">
        <f t="array" ref="D28">IFERROR(VLOOKUP(Таблица2[[#This Row],[ № ТН]],Таблица1[#All],D$8,FALSE),"")</f>
        <v>19</v>
      </c>
      <c r="E28" s="47" t="str">
        <f t="array" ref="E28">IFERROR(VLOOKUP(Таблица2[[#This Row],[ № ТН]],Таблица1[#All],E$8,FALSE),"")</f>
        <v>Арабаджи Николай</v>
      </c>
      <c r="F28" s="42" t="str">
        <f t="array" ref="F28">IFERROR(VLOOKUP(Таблица2[[#This Row],[ № ТН]],Таблица1[#All],F$8,FALSE),"")</f>
        <v>Р903ХЕ750</v>
      </c>
      <c r="G28" s="42" t="str">
        <f>IFERROR(VLOOKUP(Таблица2[[#This Row],[ № ТН]],Таблица1[#All],G$8,FALSE),"")</f>
        <v>МЕРСЕДЕС</v>
      </c>
      <c r="H28" s="17">
        <f t="array" ref="H28">IFERROR(Таблица2[[#This Row],[кол-во, м3]]*$I$6,"")</f>
        <v>1881</v>
      </c>
      <c r="I28" s="48" t="str">
        <f>IFERROR(IF(VLOOKUP(Таблица2[[#This Row],[ № ТН]],Таблица1[#All],I$8,FALSE),,""),"")</f>
        <v/>
      </c>
      <c r="J28">
        <f t="shared" si="0"/>
        <v>19</v>
      </c>
    </row>
    <row r="29" spans="1:10" ht="24" x14ac:dyDescent="0.25">
      <c r="A29" s="42">
        <f>IFERROR(VLOOKUP(Таблица2[[#This Row],[ № ТН]],Таблица1[#All],2,FALSE),"")</f>
        <v>43884</v>
      </c>
      <c r="B29" s="44" t="str">
        <f t="array" ref="B29">IFERROR(INDEX(Таблица1[[#All],[ № ТН]],SMALL(IF(Документ!$G$1=Таблица1[[#All],[ПД_УПД+ДАТА]],ROW(Таблица1[[#All],[ПД_УПД+ДАТА]])-1,""),ROW()-9)),"")</f>
        <v>СГ40590</v>
      </c>
      <c r="C29" s="42" t="str">
        <f t="array" ref="C29">IFERROR(VLOOKUP(Таблица2[[#This Row],[ № ТН]],Таблица1[#All],C$8,FALSE),"")</f>
        <v>Карьерный (Горный)  песок 1 сорт</v>
      </c>
      <c r="D29" s="47">
        <f t="array" ref="D29">IFERROR(VLOOKUP(Таблица2[[#This Row],[ № ТН]],Таблица1[#All],D$8,FALSE),"")</f>
        <v>19</v>
      </c>
      <c r="E29" s="47" t="str">
        <f t="array" ref="E29">IFERROR(VLOOKUP(Таблица2[[#This Row],[ № ТН]],Таблица1[#All],E$8,FALSE),"")</f>
        <v>Стефу Дмитрий</v>
      </c>
      <c r="F29" s="42" t="str">
        <f t="array" ref="F29">IFERROR(VLOOKUP(Таблица2[[#This Row],[ № ТН]],Таблица1[#All],F$8,FALSE),"")</f>
        <v>В989ЕВ198</v>
      </c>
      <c r="G29" s="42" t="str">
        <f>IFERROR(VLOOKUP(Таблица2[[#This Row],[ № ТН]],Таблица1[#All],G$8,FALSE),"")</f>
        <v>ИВЕКО</v>
      </c>
      <c r="H29" s="17">
        <f t="array" ref="H29">IFERROR(Таблица2[[#This Row],[кол-во, м3]]*$I$6,"")</f>
        <v>1881</v>
      </c>
      <c r="I29" s="48" t="str">
        <f>IFERROR(IF(VLOOKUP(Таблица2[[#This Row],[ № ТН]],Таблица1[#All],I$8,FALSE),,""),"")</f>
        <v/>
      </c>
      <c r="J29">
        <f t="shared" si="0"/>
        <v>20</v>
      </c>
    </row>
    <row r="30" spans="1:10" ht="24" x14ac:dyDescent="0.25">
      <c r="A30" s="42">
        <f>IFERROR(VLOOKUP(Таблица2[[#This Row],[ № ТН]],Таблица1[#All],2,FALSE),"")</f>
        <v>43884</v>
      </c>
      <c r="B30" s="44" t="str">
        <f t="array" ref="B30">IFERROR(INDEX(Таблица1[[#All],[ № ТН]],SMALL(IF(Документ!$G$1=Таблица1[[#All],[ПД_УПД+ДАТА]],ROW(Таблица1[[#All],[ПД_УПД+ДАТА]])-1,""),ROW()-9)),"")</f>
        <v>СГ40553</v>
      </c>
      <c r="C30" s="42" t="str">
        <f t="array" ref="C30">IFERROR(VLOOKUP(Таблица2[[#This Row],[ № ТН]],Таблица1[#All],C$8,FALSE),"")</f>
        <v>Карьерный (Горный)  песок 1 сорт</v>
      </c>
      <c r="D30" s="47">
        <f t="array" ref="D30">IFERROR(VLOOKUP(Таблица2[[#This Row],[ № ТН]],Таблица1[#All],D$8,FALSE),"")</f>
        <v>19</v>
      </c>
      <c r="E30" s="47" t="str">
        <f t="array" ref="E30">IFERROR(VLOOKUP(Таблица2[[#This Row],[ № ТН]],Таблица1[#All],E$8,FALSE),"")</f>
        <v>Попков А.В.</v>
      </c>
      <c r="F30" s="42" t="str">
        <f t="array" ref="F30">IFERROR(VLOOKUP(Таблица2[[#This Row],[ № ТН]],Таблица1[#All],F$8,FALSE),"")</f>
        <v>У419НМ178</v>
      </c>
      <c r="G30" s="42" t="str">
        <f>IFERROR(VLOOKUP(Таблица2[[#This Row],[ № ТН]],Таблица1[#All],G$8,FALSE),"")</f>
        <v>ИВЕКО</v>
      </c>
      <c r="H30" s="17">
        <f t="array" ref="H30">IFERROR(Таблица2[[#This Row],[кол-во, м3]]*$I$6,"")</f>
        <v>1881</v>
      </c>
      <c r="I30" s="48" t="str">
        <f>IFERROR(IF(VLOOKUP(Таблица2[[#This Row],[ № ТН]],Таблица1[#All],I$8,FALSE),,""),"")</f>
        <v/>
      </c>
      <c r="J30">
        <f t="shared" si="0"/>
        <v>21</v>
      </c>
    </row>
    <row r="31" spans="1:10" ht="24" x14ac:dyDescent="0.25">
      <c r="A31" s="42">
        <f>IFERROR(VLOOKUP(Таблица2[[#This Row],[ № ТН]],Таблица1[#All],2,FALSE),"")</f>
        <v>43884</v>
      </c>
      <c r="B31" s="44" t="str">
        <f t="array" ref="B31">IFERROR(INDEX(Таблица1[[#All],[ № ТН]],SMALL(IF(Документ!$G$1=Таблица1[[#All],[ПД_УПД+ДАТА]],ROW(Таблица1[[#All],[ПД_УПД+ДАТА]])-1,""),ROW()-9)),"")</f>
        <v>СГ40554</v>
      </c>
      <c r="C31" s="42" t="str">
        <f t="array" ref="C31">IFERROR(VLOOKUP(Таблица2[[#This Row],[ № ТН]],Таблица1[#All],C$8,FALSE),"")</f>
        <v>Карьерный (Горный)  песок 1 сорт</v>
      </c>
      <c r="D31" s="47">
        <f t="array" ref="D31">IFERROR(VLOOKUP(Таблица2[[#This Row],[ № ТН]],Таблица1[#All],D$8,FALSE),"")</f>
        <v>19</v>
      </c>
      <c r="E31" s="47" t="str">
        <f t="array" ref="E31">IFERROR(VLOOKUP(Таблица2[[#This Row],[ № ТН]],Таблица1[#All],E$8,FALSE),"")</f>
        <v>Попков А.В.</v>
      </c>
      <c r="F31" s="42" t="str">
        <f t="array" ref="F31">IFERROR(VLOOKUP(Таблица2[[#This Row],[ № ТН]],Таблица1[#All],F$8,FALSE),"")</f>
        <v>У419НМ178</v>
      </c>
      <c r="G31" s="42" t="str">
        <f>IFERROR(VLOOKUP(Таблица2[[#This Row],[ № ТН]],Таблица1[#All],G$8,FALSE),"")</f>
        <v>ИВЕКО</v>
      </c>
      <c r="H31" s="17">
        <f t="array" ref="H31">IFERROR(Таблица2[[#This Row],[кол-во, м3]]*$I$6,"")</f>
        <v>1881</v>
      </c>
      <c r="I31" s="48" t="str">
        <f>IFERROR(IF(VLOOKUP(Таблица2[[#This Row],[ № ТН]],Таблица1[#All],I$8,FALSE),,""),"")</f>
        <v/>
      </c>
      <c r="J31">
        <f t="shared" si="0"/>
        <v>22</v>
      </c>
    </row>
    <row r="32" spans="1:10" x14ac:dyDescent="0.25">
      <c r="A32" s="42">
        <f>IFERROR(VLOOKUP(Таблица2[[#This Row],[ № ТН]],Таблица1[#All],2,FALSE),"")</f>
        <v>43884</v>
      </c>
      <c r="B32" s="44" t="str">
        <f t="array" ref="B32">IFERROR(INDEX(Таблица1[[#All],[ № ТН]],SMALL(IF(Документ!$G$1=Таблица1[[#All],[ПД_УПД+ДАТА]],ROW(Таблица1[[#All],[ПД_УПД+ДАТА]])-1,""),ROW()-9)),"")</f>
        <v>СГ40131</v>
      </c>
      <c r="C32" s="42" t="str">
        <f t="array" ref="C32">IFERROR(VLOOKUP(Таблица2[[#This Row],[ № ТН]],Таблица1[#All],C$8,FALSE),"")</f>
        <v>Карьерный (Горный)  песок 1 сорт</v>
      </c>
      <c r="D32" s="47">
        <f t="array" ref="D32">IFERROR(VLOOKUP(Таблица2[[#This Row],[ № ТН]],Таблица1[#All],D$8,FALSE),"")</f>
        <v>19</v>
      </c>
      <c r="E32" s="47" t="str">
        <f t="array" ref="E32">IFERROR(VLOOKUP(Таблица2[[#This Row],[ № ТН]],Таблица1[#All],E$8,FALSE),"")</f>
        <v>Топол П.Ф.</v>
      </c>
      <c r="F32" s="42" t="str">
        <f t="array" ref="F32">IFERROR(VLOOKUP(Таблица2[[#This Row],[ № ТН]],Таблица1[#All],F$8,FALSE),"")</f>
        <v>В204ТМ47</v>
      </c>
      <c r="G32" s="42" t="str">
        <f>IFERROR(VLOOKUP(Таблица2[[#This Row],[ № ТН]],Таблица1[#All],G$8,FALSE),"")</f>
        <v>ИВЕКО</v>
      </c>
      <c r="H32" s="17">
        <f t="array" ref="H32">IFERROR(Таблица2[[#This Row],[кол-во, м3]]*$I$6,"")</f>
        <v>1881</v>
      </c>
      <c r="I32" s="48" t="str">
        <f>IFERROR(IF(VLOOKUP(Таблица2[[#This Row],[ № ТН]],Таблица1[#All],I$8,FALSE),,""),"")</f>
        <v/>
      </c>
      <c r="J32">
        <f t="shared" si="0"/>
        <v>23</v>
      </c>
    </row>
    <row r="33" spans="1:10" x14ac:dyDescent="0.25">
      <c r="A33" s="42">
        <f>IFERROR(VLOOKUP(Таблица2[[#This Row],[ № ТН]],Таблица1[#All],2,FALSE),"")</f>
        <v>43884</v>
      </c>
      <c r="B33" s="44" t="str">
        <f t="array" ref="B33">IFERROR(INDEX(Таблица1[[#All],[ № ТН]],SMALL(IF(Документ!$G$1=Таблица1[[#All],[ПД_УПД+ДАТА]],ROW(Таблица1[[#All],[ПД_УПД+ДАТА]])-1,""),ROW()-9)),"")</f>
        <v>СГ40132</v>
      </c>
      <c r="C33" s="42" t="str">
        <f t="array" ref="C33">IFERROR(VLOOKUP(Таблица2[[#This Row],[ № ТН]],Таблица1[#All],C$8,FALSE),"")</f>
        <v>Карьерный (Горный)  песок 1 сорт</v>
      </c>
      <c r="D33" s="47">
        <f t="array" ref="D33">IFERROR(VLOOKUP(Таблица2[[#This Row],[ № ТН]],Таблица1[#All],D$8,FALSE),"")</f>
        <v>19</v>
      </c>
      <c r="E33" s="47" t="str">
        <f t="array" ref="E33">IFERROR(VLOOKUP(Таблица2[[#This Row],[ № ТН]],Таблица1[#All],E$8,FALSE),"")</f>
        <v>Топол П.Ф.</v>
      </c>
      <c r="F33" s="42" t="str">
        <f t="array" ref="F33">IFERROR(VLOOKUP(Таблица2[[#This Row],[ № ТН]],Таблица1[#All],F$8,FALSE),"")</f>
        <v>В204ТМ47</v>
      </c>
      <c r="G33" s="42" t="str">
        <f>IFERROR(VLOOKUP(Таблица2[[#This Row],[ № ТН]],Таблица1[#All],G$8,FALSE),"")</f>
        <v>ИВЕКО</v>
      </c>
      <c r="H33" s="17">
        <f t="array" ref="H33">IFERROR(Таблица2[[#This Row],[кол-во, м3]]*$I$6,"")</f>
        <v>1881</v>
      </c>
      <c r="I33" s="48" t="str">
        <f>IFERROR(IF(VLOOKUP(Таблица2[[#This Row],[ № ТН]],Таблица1[#All],I$8,FALSE),,""),"")</f>
        <v/>
      </c>
      <c r="J33">
        <f t="shared" si="0"/>
        <v>24</v>
      </c>
    </row>
    <row r="34" spans="1:10" ht="24" x14ac:dyDescent="0.25">
      <c r="A34" s="42">
        <f>IFERROR(VLOOKUP(Таблица2[[#This Row],[ № ТН]],Таблица1[#All],2,FALSE),"")</f>
        <v>43883</v>
      </c>
      <c r="B34" s="44" t="str">
        <f t="array" ref="B34">IFERROR(INDEX(Таблица1[[#All],[ № ТН]],SMALL(IF(Документ!$G$1=Таблица1[[#All],[ПД_УПД+ДАТА]],ROW(Таблица1[[#All],[ПД_УПД+ДАТА]])-1,""),ROW()-9)),"")</f>
        <v>СГ40110</v>
      </c>
      <c r="C34" s="42" t="str">
        <f t="array" ref="C34">IFERROR(VLOOKUP(Таблица2[[#This Row],[ № ТН]],Таблица1[#All],C$8,FALSE),"")</f>
        <v>Карьерный (Горный)  песок 1 сорт</v>
      </c>
      <c r="D34" s="47">
        <f t="array" ref="D34">IFERROR(VLOOKUP(Таблица2[[#This Row],[ № ТН]],Таблица1[#All],D$8,FALSE),"")</f>
        <v>19</v>
      </c>
      <c r="E34" s="47" t="str">
        <f t="array" ref="E34">IFERROR(VLOOKUP(Таблица2[[#This Row],[ № ТН]],Таблица1[#All],E$8,FALSE),"")</f>
        <v>Арабаджи Николай</v>
      </c>
      <c r="F34" s="42" t="str">
        <f t="array" ref="F34">IFERROR(VLOOKUP(Таблица2[[#This Row],[ № ТН]],Таблица1[#All],F$8,FALSE),"")</f>
        <v>Р903ХЕ750</v>
      </c>
      <c r="G34" s="42" t="str">
        <f>IFERROR(VLOOKUP(Таблица2[[#This Row],[ № ТН]],Таблица1[#All],G$8,FALSE),"")</f>
        <v>МЕРСЕДЕС</v>
      </c>
      <c r="H34" s="17">
        <f t="array" ref="H34">IFERROR(Таблица2[[#This Row],[кол-во, м3]]*$I$6,"")</f>
        <v>1881</v>
      </c>
      <c r="I34" s="48" t="str">
        <f>IFERROR(IF(VLOOKUP(Таблица2[[#This Row],[ № ТН]],Таблица1[#All],I$8,FALSE),,""),"")</f>
        <v/>
      </c>
      <c r="J34">
        <f t="shared" si="0"/>
        <v>25</v>
      </c>
    </row>
    <row r="35" spans="1:10" ht="24" x14ac:dyDescent="0.25">
      <c r="A35" s="42">
        <f>IFERROR(VLOOKUP(Таблица2[[#This Row],[ № ТН]],Таблица1[#All],2,FALSE),"")</f>
        <v>43883</v>
      </c>
      <c r="B35" s="44" t="str">
        <f t="array" ref="B35">IFERROR(INDEX(Таблица1[[#All],[ № ТН]],SMALL(IF(Документ!$G$1=Таблица1[[#All],[ПД_УПД+ДАТА]],ROW(Таблица1[[#All],[ПД_УПД+ДАТА]])-1,""),ROW()-9)),"")</f>
        <v>СГ40112</v>
      </c>
      <c r="C35" s="42" t="str">
        <f t="array" ref="C35">IFERROR(VLOOKUP(Таблица2[[#This Row],[ № ТН]],Таблица1[#All],C$8,FALSE),"")</f>
        <v>Карьерный (Горный)  песок 1 сорт</v>
      </c>
      <c r="D35" s="47">
        <f t="array" ref="D35">IFERROR(VLOOKUP(Таблица2[[#This Row],[ № ТН]],Таблица1[#All],D$8,FALSE),"")</f>
        <v>20</v>
      </c>
      <c r="E35" s="47" t="str">
        <f t="array" ref="E35">IFERROR(VLOOKUP(Таблица2[[#This Row],[ № ТН]],Таблица1[#All],E$8,FALSE),"")</f>
        <v>Арабаджи Николай</v>
      </c>
      <c r="F35" s="42" t="str">
        <f t="array" ref="F35">IFERROR(VLOOKUP(Таблица2[[#This Row],[ № ТН]],Таблица1[#All],F$8,FALSE),"")</f>
        <v>Р903ХЕ750</v>
      </c>
      <c r="G35" s="42" t="str">
        <f>IFERROR(VLOOKUP(Таблица2[[#This Row],[ № ТН]],Таблица1[#All],G$8,FALSE),"")</f>
        <v>МЕРСЕДЕС</v>
      </c>
      <c r="H35" s="17">
        <f t="array" ref="H35">IFERROR(Таблица2[[#This Row],[кол-во, м3]]*$I$6,"")</f>
        <v>1980</v>
      </c>
      <c r="I35" s="48" t="str">
        <f>IFERROR(IF(VLOOKUP(Таблица2[[#This Row],[ № ТН]],Таблица1[#All],I$8,FALSE),,""),"")</f>
        <v/>
      </c>
      <c r="J35">
        <f t="shared" si="0"/>
        <v>26</v>
      </c>
    </row>
    <row r="36" spans="1:10" ht="24" x14ac:dyDescent="0.25">
      <c r="A36" s="42">
        <f>IFERROR(VLOOKUP(Таблица2[[#This Row],[ № ТН]],Таблица1[#All],2,FALSE),"")</f>
        <v>43883</v>
      </c>
      <c r="B36" s="44" t="str">
        <f t="array" ref="B36">IFERROR(INDEX(Таблица1[[#All],[ № ТН]],SMALL(IF(Документ!$G$1=Таблица1[[#All],[ПД_УПД+ДАТА]],ROW(Таблица1[[#All],[ПД_УПД+ДАТА]])-1,""),ROW()-9)),"")</f>
        <v>СГ139590</v>
      </c>
      <c r="C36" s="42" t="str">
        <f t="array" ref="C36">IFERROR(VLOOKUP(Таблица2[[#This Row],[ № ТН]],Таблица1[#All],C$8,FALSE),"")</f>
        <v>Карьерный (Горный)  песок 1 сорт</v>
      </c>
      <c r="D36" s="47">
        <f t="array" ref="D36">IFERROR(VLOOKUP(Таблица2[[#This Row],[ № ТН]],Таблица1[#All],D$8,FALSE),"")</f>
        <v>19</v>
      </c>
      <c r="E36" s="47" t="str">
        <f t="array" ref="E36">IFERROR(VLOOKUP(Таблица2[[#This Row],[ № ТН]],Таблица1[#All],E$8,FALSE),"")</f>
        <v>Стефу Дмитрий</v>
      </c>
      <c r="F36" s="42" t="str">
        <f t="array" ref="F36">IFERROR(VLOOKUP(Таблица2[[#This Row],[ № ТН]],Таблица1[#All],F$8,FALSE),"")</f>
        <v>В989ЕВ198</v>
      </c>
      <c r="G36" s="42" t="str">
        <f>IFERROR(VLOOKUP(Таблица2[[#This Row],[ № ТН]],Таблица1[#All],G$8,FALSE),"")</f>
        <v>ИВЕКО</v>
      </c>
      <c r="H36" s="17">
        <f t="array" ref="H36">IFERROR(Таблица2[[#This Row],[кол-во, м3]]*$I$6,"")</f>
        <v>1881</v>
      </c>
      <c r="I36" s="48" t="str">
        <f>IFERROR(IF(VLOOKUP(Таблица2[[#This Row],[ № ТН]],Таблица1[#All],I$8,FALSE),,""),"")</f>
        <v/>
      </c>
      <c r="J36">
        <f t="shared" si="0"/>
        <v>27</v>
      </c>
    </row>
    <row r="37" spans="1:10" x14ac:dyDescent="0.25">
      <c r="A37" s="42" t="str">
        <f>IFERROR(VLOOKUP(Таблица2[[#This Row],[ № ТН]],Таблица1[#All],2,FALSE),"")</f>
        <v/>
      </c>
      <c r="B37" s="44" t="str">
        <f t="array" ref="B37">IFERROR(INDEX(Таблица1[[#All],[ № ТН]],SMALL(IF(Документ!$G$1=Таблица1[[#All],[ПД_УПД+ДАТА]],ROW(Таблица1[[#All],[ПД_УПД+ДАТА]])-1,""),ROW()-9)),"")</f>
        <v/>
      </c>
      <c r="C37" s="42" t="str">
        <f t="array" ref="C37">IFERROR(VLOOKUP(Таблица2[[#This Row],[ № ТН]],Таблица1[#All],C$8,FALSE),"")</f>
        <v/>
      </c>
      <c r="D37" s="47" t="str">
        <f t="array" ref="D37">IFERROR(VLOOKUP(Таблица2[[#This Row],[ № ТН]],Таблица1[#All],D$8,FALSE),"")</f>
        <v/>
      </c>
      <c r="E37" s="47" t="str">
        <f t="array" ref="E37">IFERROR(VLOOKUP(Таблица2[[#This Row],[ № ТН]],Таблица1[#All],E$8,FALSE),"")</f>
        <v/>
      </c>
      <c r="F37" s="42" t="str">
        <f t="array" ref="F37">IFERROR(VLOOKUP(Таблица2[[#This Row],[ № ТН]],Таблица1[#All],F$8,FALSE),"")</f>
        <v/>
      </c>
      <c r="G37" s="42" t="str">
        <f>IFERROR(VLOOKUP(Таблица2[[#This Row],[ № ТН]],Таблица1[#All],G$8,FALSE),"")</f>
        <v/>
      </c>
      <c r="H37" s="17" t="str">
        <f t="array" ref="H37">IFERROR(Таблица2[[#This Row],[кол-во, м3]]*$I$6,"")</f>
        <v/>
      </c>
      <c r="I37" s="48" t="str">
        <f>IFERROR(IF(VLOOKUP(Таблица2[[#This Row],[ № ТН]],Таблица1[#All],I$8,FALSE),,""),"")</f>
        <v/>
      </c>
      <c r="J37" t="str">
        <f t="shared" si="0"/>
        <v/>
      </c>
    </row>
    <row r="38" spans="1:10" x14ac:dyDescent="0.25">
      <c r="A38" s="42" t="str">
        <f>IFERROR(VLOOKUP(Таблица2[[#This Row],[ № ТН]],Таблица1[#All],2,FALSE),"")</f>
        <v/>
      </c>
      <c r="B38" s="44" t="str">
        <f t="array" ref="B38">IFERROR(INDEX(Таблица1[[#All],[ № ТН]],SMALL(IF(Документ!$G$1=Таблица1[[#All],[ПД_УПД+ДАТА]],ROW(Таблица1[[#All],[ПД_УПД+ДАТА]])-1,""),ROW()-9)),"")</f>
        <v/>
      </c>
      <c r="C38" s="42" t="str">
        <f t="array" ref="C38">IFERROR(VLOOKUP(Таблица2[[#This Row],[ № ТН]],Таблица1[#All],C$8,FALSE),"")</f>
        <v/>
      </c>
      <c r="D38" s="47" t="str">
        <f t="array" ref="D38">IFERROR(VLOOKUP(Таблица2[[#This Row],[ № ТН]],Таблица1[#All],D$8,FALSE),"")</f>
        <v/>
      </c>
      <c r="E38" s="47" t="str">
        <f t="array" ref="E38">IFERROR(VLOOKUP(Таблица2[[#This Row],[ № ТН]],Таблица1[#All],E$8,FALSE),"")</f>
        <v/>
      </c>
      <c r="F38" s="42" t="str">
        <f t="array" ref="F38">IFERROR(VLOOKUP(Таблица2[[#This Row],[ № ТН]],Таблица1[#All],F$8,FALSE),"")</f>
        <v/>
      </c>
      <c r="G38" s="42" t="str">
        <f>IFERROR(VLOOKUP(Таблица2[[#This Row],[ № ТН]],Таблица1[#All],G$8,FALSE),"")</f>
        <v/>
      </c>
      <c r="H38" s="17" t="str">
        <f t="array" ref="H38">IFERROR(Таблица2[[#This Row],[кол-во, м3]]*$I$6,"")</f>
        <v/>
      </c>
      <c r="I38" s="48" t="str">
        <f>IFERROR(IF(VLOOKUP(Таблица2[[#This Row],[ № ТН]],Таблица1[#All],I$8,FALSE),,""),"")</f>
        <v/>
      </c>
      <c r="J38" t="str">
        <f t="shared" si="0"/>
        <v/>
      </c>
    </row>
    <row r="39" spans="1:10" x14ac:dyDescent="0.25">
      <c r="A39" s="42" t="str">
        <f>IFERROR(VLOOKUP(Таблица2[[#This Row],[ № ТН]],Таблица1[#All],2,FALSE),"")</f>
        <v/>
      </c>
      <c r="B39" s="44" t="str">
        <f t="array" ref="B39">IFERROR(INDEX(Таблица1[[#All],[ № ТН]],SMALL(IF(Документ!$G$1=Таблица1[[#All],[ПД_УПД+ДАТА]],ROW(Таблица1[[#All],[ПД_УПД+ДАТА]])-1,""),ROW()-9)),"")</f>
        <v/>
      </c>
      <c r="C39" s="42" t="str">
        <f t="array" ref="C39">IFERROR(VLOOKUP(Таблица2[[#This Row],[ № ТН]],Таблица1[#All],C$8,FALSE),"")</f>
        <v/>
      </c>
      <c r="D39" s="47" t="str">
        <f t="array" ref="D39">IFERROR(VLOOKUP(Таблица2[[#This Row],[ № ТН]],Таблица1[#All],D$8,FALSE),"")</f>
        <v/>
      </c>
      <c r="E39" s="47" t="str">
        <f t="array" ref="E39">IFERROR(VLOOKUP(Таблица2[[#This Row],[ № ТН]],Таблица1[#All],E$8,FALSE),"")</f>
        <v/>
      </c>
      <c r="F39" s="42" t="str">
        <f t="array" ref="F39">IFERROR(VLOOKUP(Таблица2[[#This Row],[ № ТН]],Таблица1[#All],F$8,FALSE),"")</f>
        <v/>
      </c>
      <c r="G39" s="42" t="str">
        <f>IFERROR(VLOOKUP(Таблица2[[#This Row],[ № ТН]],Таблица1[#All],G$8,FALSE),"")</f>
        <v/>
      </c>
      <c r="H39" s="17" t="str">
        <f t="array" ref="H39">IFERROR(Таблица2[[#This Row],[кол-во, м3]]*$I$6,"")</f>
        <v/>
      </c>
      <c r="I39" s="48" t="str">
        <f>IFERROR(IF(VLOOKUP(Таблица2[[#This Row],[ № ТН]],Таблица1[#All],I$8,FALSE),,""),"")</f>
        <v/>
      </c>
      <c r="J39" t="str">
        <f t="shared" si="0"/>
        <v/>
      </c>
    </row>
    <row r="40" spans="1:10" x14ac:dyDescent="0.25">
      <c r="A40" s="42" t="str">
        <f>IFERROR(VLOOKUP(Таблица2[[#This Row],[ № ТН]],Таблица1[#All],2,FALSE),"")</f>
        <v/>
      </c>
      <c r="B40" s="44" t="str">
        <f t="array" ref="B40">IFERROR(INDEX(Таблица1[[#All],[ № ТН]],SMALL(IF(Документ!$G$1=Таблица1[[#All],[ПД_УПД+ДАТА]],ROW(Таблица1[[#All],[ПД_УПД+ДАТА]])-1,""),ROW()-9)),"")</f>
        <v/>
      </c>
      <c r="C40" s="42" t="str">
        <f t="array" ref="C40">IFERROR(VLOOKUP(Таблица2[[#This Row],[ № ТН]],Таблица1[#All],C$8,FALSE),"")</f>
        <v/>
      </c>
      <c r="D40" s="47" t="str">
        <f t="array" ref="D40">IFERROR(VLOOKUP(Таблица2[[#This Row],[ № ТН]],Таблица1[#All],D$8,FALSE),"")</f>
        <v/>
      </c>
      <c r="E40" s="47" t="str">
        <f t="array" ref="E40">IFERROR(VLOOKUP(Таблица2[[#This Row],[ № ТН]],Таблица1[#All],E$8,FALSE),"")</f>
        <v/>
      </c>
      <c r="F40" s="42" t="str">
        <f t="array" ref="F40">IFERROR(VLOOKUP(Таблица2[[#This Row],[ № ТН]],Таблица1[#All],F$8,FALSE),"")</f>
        <v/>
      </c>
      <c r="G40" s="42" t="str">
        <f>IFERROR(VLOOKUP(Таблица2[[#This Row],[ № ТН]],Таблица1[#All],G$8,FALSE),"")</f>
        <v/>
      </c>
      <c r="H40" s="17" t="str">
        <f t="array" ref="H40">IFERROR(Таблица2[[#This Row],[кол-во, м3]]*$I$6,"")</f>
        <v/>
      </c>
      <c r="I40" s="48" t="str">
        <f>IFERROR(IF(VLOOKUP(Таблица2[[#This Row],[ № ТН]],Таблица1[#All],I$8,FALSE),,""),"")</f>
        <v/>
      </c>
      <c r="J40" t="str">
        <f t="shared" si="0"/>
        <v/>
      </c>
    </row>
    <row r="41" spans="1:10" x14ac:dyDescent="0.25">
      <c r="A41" s="42" t="str">
        <f>IFERROR(VLOOKUP(Таблица2[[#This Row],[ № ТН]],Таблица1[#All],2,FALSE),"")</f>
        <v/>
      </c>
      <c r="B41" s="44" t="str">
        <f t="array" ref="B41">IFERROR(INDEX(Таблица1[[#All],[ № ТН]],SMALL(IF(Документ!$G$1=Таблица1[[#All],[ПД_УПД+ДАТА]],ROW(Таблица1[[#All],[ПД_УПД+ДАТА]])-1,""),ROW()-9)),"")</f>
        <v/>
      </c>
      <c r="C41" s="42" t="str">
        <f t="array" ref="C41">IFERROR(VLOOKUP(Таблица2[[#This Row],[ № ТН]],Таблица1[#All],C$8,FALSE),"")</f>
        <v/>
      </c>
      <c r="D41" s="47" t="str">
        <f t="array" ref="D41">IFERROR(VLOOKUP(Таблица2[[#This Row],[ № ТН]],Таблица1[#All],D$8,FALSE),"")</f>
        <v/>
      </c>
      <c r="E41" s="47" t="str">
        <f t="array" ref="E41">IFERROR(VLOOKUP(Таблица2[[#This Row],[ № ТН]],Таблица1[#All],E$8,FALSE),"")</f>
        <v/>
      </c>
      <c r="F41" s="42" t="str">
        <f t="array" ref="F41">IFERROR(VLOOKUP(Таблица2[[#This Row],[ № ТН]],Таблица1[#All],F$8,FALSE),"")</f>
        <v/>
      </c>
      <c r="G41" s="42" t="str">
        <f>IFERROR(VLOOKUP(Таблица2[[#This Row],[ № ТН]],Таблица1[#All],G$8,FALSE),"")</f>
        <v/>
      </c>
      <c r="H41" s="17" t="str">
        <f t="array" ref="H41">IFERROR(Таблица2[[#This Row],[кол-во, м3]]*$I$6,"")</f>
        <v/>
      </c>
      <c r="I41" s="48" t="str">
        <f>IFERROR(IF(VLOOKUP(Таблица2[[#This Row],[ № ТН]],Таблица1[#All],I$8,FALSE),,""),"")</f>
        <v/>
      </c>
      <c r="J41" t="str">
        <f t="shared" ref="J41:J46" si="1">IF(J40&gt;=$K$1,"",J40+1)</f>
        <v/>
      </c>
    </row>
    <row r="42" spans="1:10" x14ac:dyDescent="0.25">
      <c r="A42" s="42" t="str">
        <f>IFERROR(VLOOKUP(Таблица2[[#This Row],[ № ТН]],Таблица1[#All],2,FALSE),"")</f>
        <v/>
      </c>
      <c r="B42" s="44" t="str">
        <f t="array" ref="B42">IFERROR(INDEX(Таблица1[[#All],[ № ТН]],SMALL(IF(Документ!$G$1=Таблица1[[#All],[ПД_УПД+ДАТА]],ROW(Таблица1[[#All],[ПД_УПД+ДАТА]])-1,""),ROW()-9)),"")</f>
        <v/>
      </c>
      <c r="C42" s="42" t="str">
        <f t="array" ref="C42">IFERROR(VLOOKUP(Таблица2[[#This Row],[ № ТН]],Таблица1[#All],C$8,FALSE),"")</f>
        <v/>
      </c>
      <c r="D42" s="47" t="str">
        <f t="array" ref="D42">IFERROR(VLOOKUP(Таблица2[[#This Row],[ № ТН]],Таблица1[#All],D$8,FALSE),"")</f>
        <v/>
      </c>
      <c r="E42" s="47" t="str">
        <f t="array" ref="E42">IFERROR(VLOOKUP(Таблица2[[#This Row],[ № ТН]],Таблица1[#All],E$8,FALSE),"")</f>
        <v/>
      </c>
      <c r="F42" s="42" t="str">
        <f t="array" ref="F42">IFERROR(VLOOKUP(Таблица2[[#This Row],[ № ТН]],Таблица1[#All],F$8,FALSE),"")</f>
        <v/>
      </c>
      <c r="G42" s="42" t="str">
        <f>IFERROR(VLOOKUP(Таблица2[[#This Row],[ № ТН]],Таблица1[#All],G$8,FALSE),"")</f>
        <v/>
      </c>
      <c r="H42" s="17" t="str">
        <f t="array" ref="H42">IFERROR(Таблица2[[#This Row],[кол-во, м3]]*$I$6,"")</f>
        <v/>
      </c>
      <c r="I42" s="48" t="str">
        <f>IFERROR(IF(VLOOKUP(Таблица2[[#This Row],[ № ТН]],Таблица1[#All],I$8,FALSE),,""),"")</f>
        <v/>
      </c>
      <c r="J42" t="str">
        <f t="shared" si="1"/>
        <v/>
      </c>
    </row>
    <row r="43" spans="1:10" x14ac:dyDescent="0.25">
      <c r="A43" s="42" t="str">
        <f>IFERROR(VLOOKUP(Таблица2[[#This Row],[ № ТН]],Таблица1[#All],2,FALSE),"")</f>
        <v/>
      </c>
      <c r="B43" s="44" t="str">
        <f t="array" ref="B43">IFERROR(INDEX(Таблица1[[#All],[ № ТН]],SMALL(IF(Документ!$G$1=Таблица1[[#All],[ПД_УПД+ДАТА]],ROW(Таблица1[[#All],[ПД_УПД+ДАТА]])-1,""),ROW()-9)),"")</f>
        <v/>
      </c>
      <c r="C43" s="42" t="str">
        <f t="array" ref="C43">IFERROR(VLOOKUP(Таблица2[[#This Row],[ № ТН]],Таблица1[#All],C$8,FALSE),"")</f>
        <v/>
      </c>
      <c r="D43" s="47" t="str">
        <f t="array" ref="D43">IFERROR(VLOOKUP(Таблица2[[#This Row],[ № ТН]],Таблица1[#All],D$8,FALSE),"")</f>
        <v/>
      </c>
      <c r="E43" s="47" t="str">
        <f t="array" ref="E43">IFERROR(VLOOKUP(Таблица2[[#This Row],[ № ТН]],Таблица1[#All],E$8,FALSE),"")</f>
        <v/>
      </c>
      <c r="F43" s="42" t="str">
        <f t="array" ref="F43">IFERROR(VLOOKUP(Таблица2[[#This Row],[ № ТН]],Таблица1[#All],F$8,FALSE),"")</f>
        <v/>
      </c>
      <c r="G43" s="42" t="str">
        <f>IFERROR(VLOOKUP(Таблица2[[#This Row],[ № ТН]],Таблица1[#All],G$8,FALSE),"")</f>
        <v/>
      </c>
      <c r="H43" s="17" t="str">
        <f t="array" ref="H43">IFERROR(Таблица2[[#This Row],[кол-во, м3]]*$I$6,"")</f>
        <v/>
      </c>
      <c r="I43" s="48" t="str">
        <f>IFERROR(IF(VLOOKUP(Таблица2[[#This Row],[ № ТН]],Таблица1[#All],I$8,FALSE),,""),"")</f>
        <v/>
      </c>
      <c r="J43" t="str">
        <f t="shared" si="1"/>
        <v/>
      </c>
    </row>
    <row r="44" spans="1:10" x14ac:dyDescent="0.25">
      <c r="A44" s="42" t="str">
        <f>IFERROR(VLOOKUP(Таблица2[[#This Row],[ № ТН]],Таблица1[#All],2,FALSE),"")</f>
        <v/>
      </c>
      <c r="B44" s="44" t="str">
        <f t="array" ref="B44">IFERROR(INDEX(Таблица1[[#All],[ № ТН]],SMALL(IF(Документ!$G$1=Таблица1[[#All],[ПД_УПД+ДАТА]],ROW(Таблица1[[#All],[ПД_УПД+ДАТА]])-1,""),ROW()-9)),"")</f>
        <v/>
      </c>
      <c r="C44" s="42" t="str">
        <f t="array" ref="C44">IFERROR(VLOOKUP(Таблица2[[#This Row],[ № ТН]],Таблица1[#All],C$8,FALSE),"")</f>
        <v/>
      </c>
      <c r="D44" s="47" t="str">
        <f t="array" ref="D44">IFERROR(VLOOKUP(Таблица2[[#This Row],[ № ТН]],Таблица1[#All],D$8,FALSE),"")</f>
        <v/>
      </c>
      <c r="E44" s="47" t="str">
        <f t="array" ref="E44">IFERROR(VLOOKUP(Таблица2[[#This Row],[ № ТН]],Таблица1[#All],E$8,FALSE),"")</f>
        <v/>
      </c>
      <c r="F44" s="42" t="str">
        <f t="array" ref="F44">IFERROR(VLOOKUP(Таблица2[[#This Row],[ № ТН]],Таблица1[#All],F$8,FALSE),"")</f>
        <v/>
      </c>
      <c r="G44" s="42" t="str">
        <f>IFERROR(VLOOKUP(Таблица2[[#This Row],[ № ТН]],Таблица1[#All],G$8,FALSE),"")</f>
        <v/>
      </c>
      <c r="H44" s="17" t="str">
        <f t="array" ref="H44">IFERROR(Таблица2[[#This Row],[кол-во, м3]]*$I$6,"")</f>
        <v/>
      </c>
      <c r="I44" s="48" t="str">
        <f>IFERROR(IF(VLOOKUP(Таблица2[[#This Row],[ № ТН]],Таблица1[#All],I$8,FALSE),,""),"")</f>
        <v/>
      </c>
      <c r="J44" t="str">
        <f t="shared" si="1"/>
        <v/>
      </c>
    </row>
    <row r="45" spans="1:10" x14ac:dyDescent="0.25">
      <c r="A45" s="42" t="str">
        <f>IFERROR(VLOOKUP(Таблица2[[#This Row],[ № ТН]],Таблица1[#All],2,FALSE),"")</f>
        <v/>
      </c>
      <c r="B45" s="44" t="str">
        <f t="array" ref="B45">IFERROR(INDEX(Таблица1[[#All],[ № ТН]],SMALL(IF(Документ!$G$1=Таблица1[[#All],[ПД_УПД+ДАТА]],ROW(Таблица1[[#All],[ПД_УПД+ДАТА]])-1,""),ROW()-9)),"")</f>
        <v/>
      </c>
      <c r="C45" s="42" t="str">
        <f t="array" ref="C45">IFERROR(VLOOKUP(Таблица2[[#This Row],[ № ТН]],Таблица1[#All],C$8,FALSE),"")</f>
        <v/>
      </c>
      <c r="D45" s="47" t="str">
        <f t="array" ref="D45">IFERROR(VLOOKUP(Таблица2[[#This Row],[ № ТН]],Таблица1[#All],D$8,FALSE),"")</f>
        <v/>
      </c>
      <c r="E45" s="47" t="str">
        <f t="array" ref="E45">IFERROR(VLOOKUP(Таблица2[[#This Row],[ № ТН]],Таблица1[#All],E$8,FALSE),"")</f>
        <v/>
      </c>
      <c r="F45" s="42" t="str">
        <f t="array" ref="F45">IFERROR(VLOOKUP(Таблица2[[#This Row],[ № ТН]],Таблица1[#All],F$8,FALSE),"")</f>
        <v/>
      </c>
      <c r="G45" s="42" t="str">
        <f>IFERROR(VLOOKUP(Таблица2[[#This Row],[ № ТН]],Таблица1[#All],G$8,FALSE),"")</f>
        <v/>
      </c>
      <c r="H45" s="17" t="str">
        <f t="array" ref="H45">IFERROR(Таблица2[[#This Row],[кол-во, м3]]*$I$6,"")</f>
        <v/>
      </c>
      <c r="I45" s="48" t="str">
        <f>IFERROR(IF(VLOOKUP(Таблица2[[#This Row],[ № ТН]],Таблица1[#All],I$8,FALSE),,""),"")</f>
        <v/>
      </c>
      <c r="J45" t="str">
        <f t="shared" si="1"/>
        <v/>
      </c>
    </row>
    <row r="46" spans="1:10" x14ac:dyDescent="0.25">
      <c r="A46" s="42" t="str">
        <f>IFERROR(VLOOKUP(Таблица2[[#This Row],[ № ТН]],Таблица1[#All],2,FALSE),"")</f>
        <v/>
      </c>
      <c r="B46" s="44" t="str">
        <f t="array" ref="B46">IFERROR(INDEX(Таблица1[[#All],[ № ТН]],SMALL(IF(Документ!$G$1=Таблица1[[#All],[ПД_УПД+ДАТА]],ROW(Таблица1[[#All],[ПД_УПД+ДАТА]])-1,""),ROW()-9)),"")</f>
        <v/>
      </c>
      <c r="C46" s="42" t="str">
        <f t="array" ref="C46">IFERROR(VLOOKUP(Таблица2[[#This Row],[ № ТН]],Таблица1[#All],C$8,FALSE),"")</f>
        <v/>
      </c>
      <c r="D46" s="47" t="str">
        <f t="array" ref="D46">IFERROR(VLOOKUP(Таблица2[[#This Row],[ № ТН]],Таблица1[#All],D$8,FALSE),"")</f>
        <v/>
      </c>
      <c r="E46" s="47" t="str">
        <f t="array" ref="E46">IFERROR(VLOOKUP(Таблица2[[#This Row],[ № ТН]],Таблица1[#All],E$8,FALSE),"")</f>
        <v/>
      </c>
      <c r="F46" s="42" t="str">
        <f t="array" ref="F46">IFERROR(VLOOKUP(Таблица2[[#This Row],[ № ТН]],Таблица1[#All],F$8,FALSE),"")</f>
        <v/>
      </c>
      <c r="G46" s="42" t="str">
        <f>IFERROR(VLOOKUP(Таблица2[[#This Row],[ № ТН]],Таблица1[#All],G$8,FALSE),"")</f>
        <v/>
      </c>
      <c r="H46" s="17" t="str">
        <f t="array" ref="H46">IFERROR(Таблица2[[#This Row],[кол-во, м3]]*$I$6,"")</f>
        <v/>
      </c>
      <c r="I46" s="48" t="str">
        <f>IFERROR(IF(VLOOKUP(Таблица2[[#This Row],[ № ТН]],Таблица1[#All],I$8,FALSE),,""),"")</f>
        <v/>
      </c>
      <c r="J46" t="str">
        <f t="shared" si="1"/>
        <v/>
      </c>
    </row>
  </sheetData>
  <mergeCells count="2">
    <mergeCell ref="A3:I3"/>
    <mergeCell ref="G1:I1"/>
  </mergeCells>
  <phoneticPr fontId="15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FD3CCE-C55F-4CF8-AE00-37C426577475}">
          <x14:formula1>
            <xm:f>Лист2!$A$3:A15</xm:f>
          </x14:formula1>
          <xm:sqref>G1:I1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3A9F7-ED1B-48F9-9BB3-837BE2EC40E7}">
  <dimension ref="A1"/>
  <sheetViews>
    <sheetView workbookViewId="0">
      <selection activeCell="D30" sqref="D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БД</vt:lpstr>
      <vt:lpstr>Документ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2020-02-29T09:29:58Z</dcterms:created>
  <dcterms:modified xsi:type="dcterms:W3CDTF">2020-02-29T12:32:53Z</dcterms:modified>
</cp:coreProperties>
</file>