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 winner\Downloads\"/>
    </mc:Choice>
  </mc:AlternateContent>
  <bookViews>
    <workbookView xWindow="0" yWindow="0" windowWidth="38400" windowHeight="17700"/>
  </bookViews>
  <sheets>
    <sheet name="Лист1" sheetId="1" r:id="rId1"/>
    <sheet name="Лист2" sheetId="2" r:id="rId2"/>
  </sheets>
  <definedNames>
    <definedName name="solver_adj" localSheetId="0" hidden="1">Лист1!$G$13:$G$15</definedName>
    <definedName name="solver_cvg" localSheetId="0" hidden="1">0.1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Лист1!$I$11</definedName>
    <definedName name="solver_pre" localSheetId="0" hidden="1">0.001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62913" iterateCount="1000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2" l="1"/>
  <c r="F15" i="1" l="1"/>
  <c r="D16" i="1" s="1"/>
  <c r="F14" i="1"/>
  <c r="F13" i="1"/>
  <c r="C1" i="1" s="1"/>
  <c r="D6" i="1" l="1"/>
  <c r="D16" i="2" l="1"/>
  <c r="D6" i="2" s="1"/>
  <c r="G11" i="1"/>
  <c r="D8" i="2" l="1"/>
  <c r="D7" i="2" l="1"/>
  <c r="D10" i="2" s="1"/>
  <c r="D11" i="2" s="1"/>
  <c r="D12" i="2" s="1"/>
  <c r="D13" i="2" l="1"/>
  <c r="D15" i="2" l="1"/>
  <c r="H10" i="1"/>
  <c r="D7" i="1"/>
  <c r="D8" i="1"/>
  <c r="I10" i="1" l="1"/>
  <c r="D10" i="1"/>
  <c r="D11" i="1" s="1"/>
  <c r="D12" i="1" l="1"/>
  <c r="D13" i="1" s="1"/>
  <c r="H9" i="1" l="1"/>
  <c r="H11" i="1" s="1"/>
  <c r="I11" i="1" s="1"/>
  <c r="D15" i="1"/>
  <c r="I9" i="1"/>
</calcChain>
</file>

<file path=xl/sharedStrings.xml><?xml version="1.0" encoding="utf-8"?>
<sst xmlns="http://schemas.openxmlformats.org/spreadsheetml/2006/main" count="36" uniqueCount="18">
  <si>
    <t>№ п/п</t>
  </si>
  <si>
    <t>Итого:</t>
  </si>
  <si>
    <t>Структура цены договора на выполнение работ (оказание услуг)</t>
  </si>
  <si>
    <t>Наименование показателя</t>
  </si>
  <si>
    <t>Норматив/
тариф</t>
  </si>
  <si>
    <t>Сумма, руб.</t>
  </si>
  <si>
    <t>Затраты на оплату труда (ФОТ)</t>
  </si>
  <si>
    <r>
      <t>Страховые взносы</t>
    </r>
    <r>
      <rPr>
        <vertAlign val="superscript"/>
        <sz val="12"/>
        <color rgb="FF000000"/>
        <rFont val="Times New Roman"/>
        <family val="1"/>
        <charset val="204"/>
      </rPr>
      <t>1</t>
    </r>
  </si>
  <si>
    <t>Накладные расходы</t>
  </si>
  <si>
    <r>
      <t>Прочие расходы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</si>
  <si>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-</t>
  </si>
  <si>
    <r>
      <t xml:space="preserve">Норма прибыли
</t>
    </r>
    <r>
      <rPr>
        <i/>
        <sz val="10"/>
        <color theme="4" tint="-0.249977111117893"/>
        <rFont val="Times New Roman"/>
        <family val="1"/>
        <charset val="204"/>
      </rPr>
      <t>(сумма п.п.1-4) * норматив</t>
    </r>
  </si>
  <si>
    <r>
      <t xml:space="preserve">Цена работ (услуг) без учета НДС
</t>
    </r>
    <r>
      <rPr>
        <i/>
        <sz val="10"/>
        <color theme="4" tint="-0.249977111117893"/>
        <rFont val="Times New Roman"/>
        <family val="1"/>
        <charset val="204"/>
      </rPr>
      <t>(сумма п.п.1-5)</t>
    </r>
  </si>
  <si>
    <r>
      <t xml:space="preserve">НДС 20%
</t>
    </r>
    <r>
      <rPr>
        <i/>
        <sz val="10"/>
        <color theme="4" tint="-0.249977111117893"/>
        <rFont val="Times New Roman"/>
        <family val="1"/>
        <charset val="204"/>
      </rPr>
      <t>(с указанием ставки, применяемой организацией-исполнителем)</t>
    </r>
  </si>
  <si>
    <t>Итого цена работ (услуг) с учетом НДС 20%</t>
  </si>
  <si>
    <t>Итого цена договора на выполнение работ (оказание услуг) планируемая к сделке:</t>
  </si>
  <si>
    <r>
      <rPr>
        <b/>
        <sz val="11"/>
        <color rgb="FF000000"/>
        <rFont val="Times New Roman"/>
        <family val="1"/>
        <charset val="204"/>
      </rPr>
      <t>СПРАВОЧНО:</t>
    </r>
    <r>
      <rPr>
        <sz val="11"/>
        <color rgb="FF000000"/>
        <rFont val="Times New Roman"/>
        <family val="1"/>
        <charset val="204"/>
      </rPr>
      <t xml:space="preserve"> Среднемесячная заработная плата, руб.</t>
    </r>
  </si>
  <si>
    <t xml:space="preserve">           Расходы на соисполнителей,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</si>
</sst>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_₽"/>
    <numFmt numFmtId="165" formatCode="_-* #,##0.00\ [$₽-419]_-;\-* #,##0.00\ [$₽-419]_-;_-* &quot;-&quot;??\ [$₽-419]_-;_-@_-"/>
    <numFmt numFmtId="166" formatCode="0.0%"/>
    <numFmt numFmtId="167" formatCode="_-* #,##0.000\ [$₽-419]_-;\-* #,##0.000\ [$₽-419]_-;_-* &quot;-&quot;??\ [$₽-419]_-;_-@_-"/>
  </numFmts>
  <fonts count="18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  <charset val="204"/>
    </font>
    <font>
      <i/>
      <sz val="10"/>
      <color theme="4" tint="-0.249977111117893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rgb="FF000000"/>
      <name val="Times New Roman"/>
      <family val="1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 applyFill="1"/>
    <xf numFmtId="0" fontId="7" fillId="2" borderId="1" xfId="2" applyFont="1" applyFill="1" applyBorder="1" applyAlignment="1">
      <alignment vertical="top" wrapText="1"/>
    </xf>
    <xf numFmtId="2" fontId="7" fillId="2" borderId="1" xfId="2" applyNumberFormat="1" applyFont="1" applyFill="1" applyBorder="1" applyAlignment="1">
      <alignment horizontal="center" vertical="top" wrapText="1"/>
    </xf>
    <xf numFmtId="164" fontId="6" fillId="3" borderId="1" xfId="2" applyNumberFormat="1" applyFont="1" applyFill="1" applyBorder="1" applyAlignment="1">
      <alignment horizontal="right" vertical="center"/>
    </xf>
    <xf numFmtId="0" fontId="5" fillId="0" borderId="0" xfId="2" applyFont="1" applyAlignment="1">
      <alignment horizontal="left" vertical="center"/>
    </xf>
    <xf numFmtId="4" fontId="5" fillId="0" borderId="0" xfId="2" applyNumberFormat="1" applyFont="1" applyAlignment="1">
      <alignment horizontal="center" vertical="center"/>
    </xf>
    <xf numFmtId="4" fontId="5" fillId="0" borderId="0" xfId="2" applyNumberFormat="1" applyFont="1" applyAlignment="1">
      <alignment horizontal="right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4" fontId="5" fillId="0" borderId="5" xfId="2" applyNumberFormat="1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/>
    </xf>
    <xf numFmtId="0" fontId="8" fillId="0" borderId="1" xfId="2" applyFont="1" applyBorder="1" applyAlignment="1">
      <alignment vertical="center" wrapText="1"/>
    </xf>
    <xf numFmtId="0" fontId="8" fillId="0" borderId="7" xfId="2" applyFont="1" applyBorder="1" applyAlignment="1">
      <alignment horizontal="center" vertical="center"/>
    </xf>
    <xf numFmtId="165" fontId="10" fillId="4" borderId="8" xfId="2" applyNumberFormat="1" applyFont="1" applyFill="1" applyBorder="1" applyAlignment="1">
      <alignment horizontal="right" vertical="center"/>
    </xf>
    <xf numFmtId="166" fontId="8" fillId="0" borderId="7" xfId="1" applyNumberFormat="1" applyFont="1" applyBorder="1" applyAlignment="1">
      <alignment horizontal="center" vertical="center"/>
    </xf>
    <xf numFmtId="0" fontId="8" fillId="0" borderId="1" xfId="2" applyFont="1" applyBorder="1" applyAlignment="1">
      <alignment vertical="center"/>
    </xf>
    <xf numFmtId="9" fontId="8" fillId="0" borderId="7" xfId="2" applyNumberFormat="1" applyFont="1" applyBorder="1" applyAlignment="1">
      <alignment horizontal="center" vertical="center"/>
    </xf>
    <xf numFmtId="9" fontId="8" fillId="0" borderId="7" xfId="1" applyFont="1" applyBorder="1" applyAlignment="1">
      <alignment horizontal="center" vertical="center"/>
    </xf>
    <xf numFmtId="0" fontId="5" fillId="5" borderId="9" xfId="2" applyFont="1" applyFill="1" applyBorder="1" applyAlignment="1">
      <alignment horizontal="center" vertical="center"/>
    </xf>
    <xf numFmtId="0" fontId="5" fillId="5" borderId="10" xfId="2" applyFont="1" applyFill="1" applyBorder="1" applyAlignment="1">
      <alignment vertical="center" wrapText="1"/>
    </xf>
    <xf numFmtId="0" fontId="5" fillId="5" borderId="11" xfId="2" applyFont="1" applyFill="1" applyBorder="1" applyAlignment="1">
      <alignment horizontal="center" vertical="center"/>
    </xf>
    <xf numFmtId="165" fontId="5" fillId="5" borderId="12" xfId="2" applyNumberFormat="1" applyFont="1" applyFill="1" applyBorder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/>
    <xf numFmtId="165" fontId="2" fillId="0" borderId="0" xfId="2" applyNumberFormat="1" applyFont="1" applyAlignment="1">
      <alignment vertical="center"/>
    </xf>
    <xf numFmtId="165" fontId="6" fillId="6" borderId="1" xfId="2" applyNumberFormat="1" applyFont="1" applyFill="1" applyBorder="1" applyAlignment="1">
      <alignment vertical="center"/>
    </xf>
    <xf numFmtId="0" fontId="13" fillId="0" borderId="0" xfId="2" applyFont="1" applyAlignment="1">
      <alignment vertical="center"/>
    </xf>
    <xf numFmtId="0" fontId="13" fillId="0" borderId="0" xfId="2" applyFont="1"/>
    <xf numFmtId="165" fontId="8" fillId="4" borderId="8" xfId="2" applyNumberFormat="1" applyFont="1" applyFill="1" applyBorder="1" applyAlignment="1">
      <alignment horizontal="right" vertical="center"/>
    </xf>
    <xf numFmtId="4" fontId="13" fillId="0" borderId="1" xfId="2" applyNumberFormat="1" applyFont="1" applyBorder="1" applyAlignment="1">
      <alignment vertical="center"/>
    </xf>
    <xf numFmtId="165" fontId="4" fillId="0" borderId="0" xfId="0" applyNumberFormat="1" applyFont="1"/>
    <xf numFmtId="0" fontId="5" fillId="0" borderId="0" xfId="2" applyFont="1"/>
    <xf numFmtId="0" fontId="10" fillId="0" borderId="0" xfId="2" applyFont="1" applyAlignment="1">
      <alignment horizontal="center"/>
    </xf>
    <xf numFmtId="0" fontId="10" fillId="0" borderId="0" xfId="2" applyFont="1"/>
    <xf numFmtId="0" fontId="15" fillId="0" borderId="0" xfId="2" applyFont="1" applyAlignment="1">
      <alignment horizontal="center"/>
    </xf>
    <xf numFmtId="165" fontId="6" fillId="0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>
      <alignment horizontal="right" vertical="center"/>
    </xf>
    <xf numFmtId="0" fontId="17" fillId="2" borderId="1" xfId="2" applyFont="1" applyFill="1" applyBorder="1" applyAlignment="1">
      <alignment vertical="top" wrapText="1"/>
    </xf>
    <xf numFmtId="4" fontId="17" fillId="2" borderId="1" xfId="2" applyNumberFormat="1" applyFont="1" applyFill="1" applyBorder="1" applyAlignment="1">
      <alignment horizontal="center" vertical="top" wrapText="1"/>
    </xf>
    <xf numFmtId="165" fontId="5" fillId="3" borderId="1" xfId="2" applyNumberFormat="1" applyFont="1" applyFill="1" applyBorder="1" applyAlignment="1">
      <alignment horizontal="right" vertical="center"/>
    </xf>
    <xf numFmtId="167" fontId="5" fillId="7" borderId="12" xfId="2" applyNumberFormat="1" applyFont="1" applyFill="1" applyBorder="1" applyAlignment="1">
      <alignment vertical="center"/>
    </xf>
    <xf numFmtId="0" fontId="4" fillId="8" borderId="0" xfId="0" applyFont="1" applyFill="1"/>
    <xf numFmtId="165" fontId="5" fillId="9" borderId="12" xfId="2" applyNumberFormat="1" applyFont="1" applyFill="1" applyBorder="1" applyAlignment="1">
      <alignment vertical="center"/>
    </xf>
    <xf numFmtId="0" fontId="9" fillId="0" borderId="0" xfId="2" applyFont="1" applyAlignment="1">
      <alignment horizontal="center" vertical="center"/>
    </xf>
    <xf numFmtId="0" fontId="6" fillId="6" borderId="7" xfId="2" applyFont="1" applyFill="1" applyBorder="1" applyAlignment="1">
      <alignment horizontal="right" vertical="center"/>
    </xf>
    <xf numFmtId="0" fontId="6" fillId="6" borderId="13" xfId="2" applyFont="1" applyFill="1" applyBorder="1" applyAlignment="1">
      <alignment horizontal="right" vertical="center"/>
    </xf>
    <xf numFmtId="0" fontId="6" fillId="6" borderId="14" xfId="2" applyFont="1" applyFill="1" applyBorder="1" applyAlignment="1">
      <alignment horizontal="right" vertical="center"/>
    </xf>
    <xf numFmtId="0" fontId="15" fillId="0" borderId="0" xfId="2" applyFont="1" applyAlignment="1">
      <alignment horizontal="left" vertical="center"/>
    </xf>
    <xf numFmtId="0" fontId="16" fillId="0" borderId="0" xfId="0" applyFont="1" applyAlignment="1">
      <alignment horizontal="left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Normal="100" workbookViewId="0">
      <selection activeCell="D28" sqref="D27:D28"/>
    </sheetView>
  </sheetViews>
  <sheetFormatPr defaultColWidth="10.875" defaultRowHeight="15.75" x14ac:dyDescent="0.25"/>
  <cols>
    <col min="1" max="1" width="10.875" style="27"/>
    <col min="2" max="2" width="73" style="27" customWidth="1"/>
    <col min="3" max="3" width="15.625" style="27" customWidth="1"/>
    <col min="4" max="4" width="16.625" style="27" customWidth="1"/>
    <col min="5" max="5" width="15.25" style="1" customWidth="1"/>
    <col min="6" max="6" width="14.5" style="1" bestFit="1" customWidth="1"/>
    <col min="7" max="8" width="15.25" style="1" bestFit="1" customWidth="1"/>
    <col min="9" max="9" width="16.25" style="1" bestFit="1" customWidth="1"/>
    <col min="10" max="16384" width="10.875" style="1"/>
  </cols>
  <sheetData>
    <row r="1" spans="1:9" x14ac:dyDescent="0.25">
      <c r="A1" s="4" t="s">
        <v>1</v>
      </c>
      <c r="B1" s="4"/>
      <c r="C1" s="5">
        <f>F13</f>
        <v>61.7</v>
      </c>
      <c r="D1" s="6"/>
      <c r="F1" s="3"/>
    </row>
    <row r="2" spans="1:9" x14ac:dyDescent="0.25">
      <c r="A2" s="7"/>
      <c r="B2" s="7"/>
      <c r="C2" s="7"/>
      <c r="D2" s="8"/>
      <c r="F2" s="3"/>
    </row>
    <row r="3" spans="1:9" ht="18.75" x14ac:dyDescent="0.25">
      <c r="A3" s="47" t="s">
        <v>2</v>
      </c>
      <c r="B3" s="47"/>
      <c r="C3" s="47"/>
      <c r="D3" s="47"/>
      <c r="F3" s="2"/>
    </row>
    <row r="4" spans="1:9" ht="16.5" thickBot="1" x14ac:dyDescent="0.3">
      <c r="A4" s="7"/>
      <c r="B4" s="7"/>
      <c r="C4" s="7"/>
      <c r="D4" s="9"/>
      <c r="F4" s="2"/>
    </row>
    <row r="5" spans="1:9" ht="31.5" x14ac:dyDescent="0.25">
      <c r="A5" s="10" t="s">
        <v>0</v>
      </c>
      <c r="B5" s="11" t="s">
        <v>3</v>
      </c>
      <c r="C5" s="12" t="s">
        <v>4</v>
      </c>
      <c r="D5" s="13" t="s">
        <v>5</v>
      </c>
      <c r="F5" s="2"/>
    </row>
    <row r="6" spans="1:9" x14ac:dyDescent="0.25">
      <c r="A6" s="14">
        <v>1</v>
      </c>
      <c r="B6" s="15" t="s">
        <v>6</v>
      </c>
      <c r="C6" s="16"/>
      <c r="D6" s="17">
        <f>ROUND(C1*D16,2)</f>
        <v>8406933.5</v>
      </c>
      <c r="F6" s="2"/>
    </row>
    <row r="7" spans="1:9" ht="19.5" thickBot="1" x14ac:dyDescent="0.3">
      <c r="A7" s="14">
        <v>2</v>
      </c>
      <c r="B7" s="15" t="s">
        <v>7</v>
      </c>
      <c r="C7" s="18">
        <v>0.14199999999999999</v>
      </c>
      <c r="D7" s="17">
        <f>ROUND(D6*C7,2)</f>
        <v>1193784.56</v>
      </c>
      <c r="E7" s="40"/>
      <c r="F7" s="25"/>
      <c r="G7" s="25"/>
      <c r="H7" s="25"/>
      <c r="I7" s="25"/>
    </row>
    <row r="8" spans="1:9" ht="16.5" thickBot="1" x14ac:dyDescent="0.3">
      <c r="A8" s="14">
        <v>3</v>
      </c>
      <c r="B8" s="19" t="s">
        <v>8</v>
      </c>
      <c r="C8" s="18">
        <v>0.2</v>
      </c>
      <c r="D8" s="17">
        <f>ROUND(D6*C8,2)</f>
        <v>1681386.7</v>
      </c>
      <c r="F8" s="25"/>
      <c r="G8" s="25"/>
      <c r="H8" s="25"/>
      <c r="I8" s="25"/>
    </row>
    <row r="9" spans="1:9" ht="19.5" thickBot="1" x14ac:dyDescent="0.3">
      <c r="A9" s="14">
        <v>4</v>
      </c>
      <c r="B9" s="19" t="s">
        <v>9</v>
      </c>
      <c r="C9" s="16" t="s">
        <v>10</v>
      </c>
      <c r="D9" s="17"/>
      <c r="F9" s="25"/>
      <c r="G9" s="25">
        <v>14812288.139999999</v>
      </c>
      <c r="H9" s="25">
        <f>D13</f>
        <v>15569304.559999999</v>
      </c>
      <c r="I9" s="25">
        <f>H9-G9</f>
        <v>757016.41999999993</v>
      </c>
    </row>
    <row r="10" spans="1:9" ht="29.25" thickBot="1" x14ac:dyDescent="0.3">
      <c r="A10" s="14">
        <v>5</v>
      </c>
      <c r="B10" s="15" t="s">
        <v>11</v>
      </c>
      <c r="C10" s="20">
        <v>0.15</v>
      </c>
      <c r="D10" s="17">
        <f>ROUND(SUM(D6:D9)*C10,2)</f>
        <v>1692315.71</v>
      </c>
      <c r="F10" s="25"/>
      <c r="G10" s="25">
        <v>3406573.94</v>
      </c>
      <c r="H10" s="46">
        <f>Лист2!D13</f>
        <v>2649557.5099999998</v>
      </c>
      <c r="I10" s="25">
        <f t="shared" ref="I10" si="0">H10-G10</f>
        <v>-757016.43000000017</v>
      </c>
    </row>
    <row r="11" spans="1:9" ht="29.25" thickBot="1" x14ac:dyDescent="0.3">
      <c r="A11" s="14">
        <v>6</v>
      </c>
      <c r="B11" s="15" t="s">
        <v>12</v>
      </c>
      <c r="C11" s="16"/>
      <c r="D11" s="17">
        <f>SUM(D6:D10)</f>
        <v>12974420.469999999</v>
      </c>
      <c r="F11" s="25"/>
      <c r="G11" s="25">
        <f>SUM(G9:G10)</f>
        <v>18218862.079999998</v>
      </c>
      <c r="H11" s="25">
        <f>SUM(H9:H10)</f>
        <v>18218862.07</v>
      </c>
      <c r="I11" s="44">
        <f>H11-G11</f>
        <v>-9.9999979138374329E-3</v>
      </c>
    </row>
    <row r="12" spans="1:9" ht="28.5" x14ac:dyDescent="0.25">
      <c r="A12" s="14">
        <v>7</v>
      </c>
      <c r="B12" s="15" t="s">
        <v>13</v>
      </c>
      <c r="C12" s="21">
        <v>0.2</v>
      </c>
      <c r="D12" s="17">
        <f>ROUND(D11*C12,2)</f>
        <v>2594884.09</v>
      </c>
    </row>
    <row r="13" spans="1:9" ht="16.5" thickBot="1" x14ac:dyDescent="0.3">
      <c r="A13" s="22">
        <v>8</v>
      </c>
      <c r="B13" s="23" t="s">
        <v>14</v>
      </c>
      <c r="C13" s="24"/>
      <c r="D13" s="25">
        <f>D11+D12</f>
        <v>15569304.559999999</v>
      </c>
      <c r="F13" s="5">
        <f>ROUND(G13,2)</f>
        <v>61.7</v>
      </c>
      <c r="G13" s="45">
        <v>61.700000041629657</v>
      </c>
    </row>
    <row r="14" spans="1:9" x14ac:dyDescent="0.25">
      <c r="A14" s="26"/>
      <c r="D14" s="28"/>
      <c r="F14" s="5">
        <f t="shared" ref="F14:F15" si="1">ROUND(G14,2)</f>
        <v>10.5</v>
      </c>
      <c r="G14" s="45">
        <v>10.50000004160677</v>
      </c>
    </row>
    <row r="15" spans="1:9" x14ac:dyDescent="0.25">
      <c r="A15" s="48" t="s">
        <v>15</v>
      </c>
      <c r="B15" s="49"/>
      <c r="C15" s="50"/>
      <c r="D15" s="29">
        <f>D13</f>
        <v>15569304.559999999</v>
      </c>
      <c r="F15" s="5">
        <f t="shared" si="1"/>
        <v>136255</v>
      </c>
      <c r="G15" s="45">
        <v>136255.00498162769</v>
      </c>
    </row>
    <row r="16" spans="1:9" x14ac:dyDescent="0.25">
      <c r="A16" s="30" t="s">
        <v>16</v>
      </c>
      <c r="B16" s="31"/>
      <c r="C16" s="31"/>
      <c r="D16" s="32">
        <f>F15</f>
        <v>136255</v>
      </c>
    </row>
    <row r="17" spans="1:5" x14ac:dyDescent="0.25">
      <c r="A17" s="30"/>
      <c r="B17" s="30" t="s">
        <v>17</v>
      </c>
      <c r="C17" s="31"/>
      <c r="D17" s="33"/>
    </row>
    <row r="18" spans="1:5" x14ac:dyDescent="0.25">
      <c r="A18" s="51"/>
      <c r="B18" s="52"/>
      <c r="D18" s="26"/>
      <c r="E18" s="39"/>
    </row>
    <row r="19" spans="1:5" x14ac:dyDescent="0.25">
      <c r="A19" s="51"/>
      <c r="B19" s="52"/>
      <c r="D19" s="26"/>
      <c r="E19" s="34"/>
    </row>
    <row r="20" spans="1:5" x14ac:dyDescent="0.25">
      <c r="B20" s="26"/>
      <c r="C20" s="26"/>
    </row>
    <row r="21" spans="1:5" x14ac:dyDescent="0.25">
      <c r="A21" s="35"/>
      <c r="B21" s="26"/>
      <c r="C21" s="36"/>
      <c r="D21" s="37"/>
      <c r="E21" s="34"/>
    </row>
    <row r="22" spans="1:5" x14ac:dyDescent="0.25">
      <c r="B22" s="38"/>
      <c r="C22" s="38"/>
    </row>
  </sheetData>
  <mergeCells count="4">
    <mergeCell ref="A3:D3"/>
    <mergeCell ref="A15:C15"/>
    <mergeCell ref="A18:B18"/>
    <mergeCell ref="A19:B19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B32" sqref="B32"/>
    </sheetView>
  </sheetViews>
  <sheetFormatPr defaultColWidth="10.875" defaultRowHeight="15.75" x14ac:dyDescent="0.25"/>
  <cols>
    <col min="1" max="1" width="10.875" style="27"/>
    <col min="2" max="2" width="73" style="27" customWidth="1"/>
    <col min="3" max="3" width="15.625" style="27" customWidth="1"/>
    <col min="4" max="4" width="16.625" style="27" customWidth="1"/>
    <col min="5" max="5" width="13" style="1" bestFit="1" customWidth="1"/>
    <col min="6" max="6" width="14.5" style="1" bestFit="1" customWidth="1"/>
    <col min="7" max="16384" width="10.875" style="1"/>
  </cols>
  <sheetData>
    <row r="1" spans="1:6" x14ac:dyDescent="0.25">
      <c r="A1" s="41" t="s">
        <v>1</v>
      </c>
      <c r="B1" s="41"/>
      <c r="C1" s="42">
        <f>Лист1!F14</f>
        <v>10.5</v>
      </c>
      <c r="D1" s="43"/>
      <c r="F1" s="3"/>
    </row>
    <row r="2" spans="1:6" x14ac:dyDescent="0.25">
      <c r="A2" s="7"/>
      <c r="B2" s="7"/>
      <c r="C2" s="7"/>
      <c r="D2" s="8"/>
      <c r="F2" s="3"/>
    </row>
    <row r="3" spans="1:6" ht="18.75" x14ac:dyDescent="0.25">
      <c r="A3" s="47" t="s">
        <v>2</v>
      </c>
      <c r="B3" s="47"/>
      <c r="C3" s="47"/>
      <c r="D3" s="47"/>
      <c r="F3" s="2"/>
    </row>
    <row r="4" spans="1:6" ht="16.5" thickBot="1" x14ac:dyDescent="0.3">
      <c r="A4" s="7"/>
      <c r="B4" s="7"/>
      <c r="C4" s="7"/>
      <c r="D4" s="9"/>
      <c r="F4" s="2"/>
    </row>
    <row r="5" spans="1:6" ht="31.5" x14ac:dyDescent="0.25">
      <c r="A5" s="10" t="s">
        <v>0</v>
      </c>
      <c r="B5" s="11" t="s">
        <v>3</v>
      </c>
      <c r="C5" s="12" t="s">
        <v>4</v>
      </c>
      <c r="D5" s="13" t="s">
        <v>5</v>
      </c>
      <c r="F5" s="2"/>
    </row>
    <row r="6" spans="1:6" x14ac:dyDescent="0.25">
      <c r="A6" s="14">
        <v>1</v>
      </c>
      <c r="B6" s="15" t="s">
        <v>6</v>
      </c>
      <c r="C6" s="16"/>
      <c r="D6" s="17">
        <f>ROUND(C1*D16,2)</f>
        <v>1430677.5</v>
      </c>
      <c r="F6" s="2"/>
    </row>
    <row r="7" spans="1:6" ht="18.75" x14ac:dyDescent="0.25">
      <c r="A7" s="14">
        <v>2</v>
      </c>
      <c r="B7" s="15" t="s">
        <v>7</v>
      </c>
      <c r="C7" s="18">
        <v>0.14199999999999999</v>
      </c>
      <c r="D7" s="17">
        <f>ROUND(D6*C7,2)</f>
        <v>203156.21</v>
      </c>
    </row>
    <row r="8" spans="1:6" x14ac:dyDescent="0.25">
      <c r="A8" s="14">
        <v>3</v>
      </c>
      <c r="B8" s="19" t="s">
        <v>8</v>
      </c>
      <c r="C8" s="18">
        <v>0.2</v>
      </c>
      <c r="D8" s="17">
        <f>ROUND(D6*C8,2)</f>
        <v>286135.5</v>
      </c>
    </row>
    <row r="9" spans="1:6" ht="18.75" x14ac:dyDescent="0.25">
      <c r="A9" s="14">
        <v>4</v>
      </c>
      <c r="B9" s="19" t="s">
        <v>9</v>
      </c>
      <c r="C9" s="16" t="s">
        <v>10</v>
      </c>
      <c r="D9" s="17"/>
    </row>
    <row r="10" spans="1:6" ht="28.5" x14ac:dyDescent="0.25">
      <c r="A10" s="14">
        <v>5</v>
      </c>
      <c r="B10" s="15" t="s">
        <v>11</v>
      </c>
      <c r="C10" s="20">
        <v>0.15</v>
      </c>
      <c r="D10" s="17">
        <f>ROUND(SUM(D6:D9)*C10,2)</f>
        <v>287995.38</v>
      </c>
    </row>
    <row r="11" spans="1:6" ht="28.5" x14ac:dyDescent="0.25">
      <c r="A11" s="14">
        <v>6</v>
      </c>
      <c r="B11" s="15" t="s">
        <v>12</v>
      </c>
      <c r="C11" s="16"/>
      <c r="D11" s="17">
        <f>SUM(D6:D10)</f>
        <v>2207964.59</v>
      </c>
    </row>
    <row r="12" spans="1:6" ht="28.5" x14ac:dyDescent="0.25">
      <c r="A12" s="14">
        <v>7</v>
      </c>
      <c r="B12" s="15" t="s">
        <v>13</v>
      </c>
      <c r="C12" s="21">
        <v>0.2</v>
      </c>
      <c r="D12" s="17">
        <f>ROUND(D11*C12,2)</f>
        <v>441592.92</v>
      </c>
    </row>
    <row r="13" spans="1:6" ht="16.5" thickBot="1" x14ac:dyDescent="0.3">
      <c r="A13" s="22">
        <v>8</v>
      </c>
      <c r="B13" s="23" t="s">
        <v>14</v>
      </c>
      <c r="C13" s="24"/>
      <c r="D13" s="25">
        <f>D11+D12</f>
        <v>2649557.5099999998</v>
      </c>
    </row>
    <row r="14" spans="1:6" x14ac:dyDescent="0.25">
      <c r="A14" s="26"/>
      <c r="D14" s="28"/>
    </row>
    <row r="15" spans="1:6" x14ac:dyDescent="0.25">
      <c r="A15" s="48" t="s">
        <v>15</v>
      </c>
      <c r="B15" s="49"/>
      <c r="C15" s="50"/>
      <c r="D15" s="29">
        <f>D13</f>
        <v>2649557.5099999998</v>
      </c>
    </row>
    <row r="16" spans="1:6" x14ac:dyDescent="0.25">
      <c r="A16" s="30" t="s">
        <v>16</v>
      </c>
      <c r="B16" s="31"/>
      <c r="C16" s="31"/>
      <c r="D16" s="32">
        <f>Лист1!F15</f>
        <v>136255</v>
      </c>
    </row>
    <row r="17" spans="1:4" x14ac:dyDescent="0.25">
      <c r="A17" s="30"/>
      <c r="B17" s="30" t="s">
        <v>17</v>
      </c>
      <c r="C17" s="31"/>
      <c r="D17" s="33"/>
    </row>
    <row r="18" spans="1:4" x14ac:dyDescent="0.25">
      <c r="A18" s="51"/>
      <c r="B18" s="52"/>
      <c r="D18" s="26"/>
    </row>
    <row r="19" spans="1:4" x14ac:dyDescent="0.25">
      <c r="A19" s="51"/>
      <c r="B19" s="52"/>
      <c r="D19" s="26"/>
    </row>
    <row r="20" spans="1:4" x14ac:dyDescent="0.25">
      <c r="B20" s="26"/>
      <c r="C20" s="26"/>
    </row>
    <row r="21" spans="1:4" ht="48" customHeight="1" x14ac:dyDescent="0.25">
      <c r="A21" s="35"/>
      <c r="B21" s="26"/>
      <c r="C21" s="36"/>
      <c r="D21" s="37"/>
    </row>
    <row r="22" spans="1:4" x14ac:dyDescent="0.25">
      <c r="B22" s="38"/>
      <c r="C22" s="38"/>
    </row>
  </sheetData>
  <mergeCells count="4">
    <mergeCell ref="A3:D3"/>
    <mergeCell ref="A15:C15"/>
    <mergeCell ref="A18:B18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Ахмеров</dc:creator>
  <cp:lastModifiedBy>Пользователь Windows</cp:lastModifiedBy>
  <dcterms:created xsi:type="dcterms:W3CDTF">2020-01-23T17:18:21Z</dcterms:created>
  <dcterms:modified xsi:type="dcterms:W3CDTF">2020-02-24T23:10:57Z</dcterms:modified>
</cp:coreProperties>
</file>