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1840" windowHeight="1264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1" l="1"/>
  <c r="U4" i="1" s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U6" i="1"/>
  <c r="U8" i="1"/>
  <c r="U5" i="1"/>
  <c r="U7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T14" i="1" l="1"/>
  <c r="T6" i="1"/>
  <c r="T21" i="1"/>
  <c r="T20" i="1"/>
  <c r="T12" i="1"/>
  <c r="T4" i="1"/>
  <c r="T13" i="1"/>
  <c r="T19" i="1"/>
  <c r="T11" i="1"/>
  <c r="T18" i="1"/>
  <c r="T10" i="1"/>
  <c r="T5" i="1"/>
  <c r="T17" i="1"/>
  <c r="T9" i="1"/>
  <c r="T16" i="1"/>
  <c r="T8" i="1"/>
  <c r="T15" i="1"/>
  <c r="T7" i="1"/>
</calcChain>
</file>

<file path=xl/comments1.xml><?xml version="1.0" encoding="utf-8"?>
<comments xmlns="http://schemas.openxmlformats.org/spreadsheetml/2006/main">
  <authors>
    <author>Автор</author>
  </authors>
  <commentList>
    <comment ref="I6" authorId="0">
      <text>
        <r>
          <rPr>
            <sz val="9"/>
            <color indexed="81"/>
            <rFont val="Tahoma"/>
            <family val="2"/>
            <charset val="204"/>
          </rPr>
          <t xml:space="preserve">1. Отсутствуют паспорт (бланк паспорта до изготовления оборудования) и ведомости ЗИП
2. На установочных чертежах указано, что в комплект поставки входят КЛ, в комплектности поставки они отсутствуют
</t>
        </r>
      </text>
    </comment>
    <comment ref="I9" authorId="0">
      <text>
        <r>
          <rPr>
            <sz val="9"/>
            <color indexed="81"/>
            <rFont val="Tahoma"/>
            <family val="2"/>
            <charset val="204"/>
          </rPr>
          <t>Отсутствуют схемы соединений рядов зажимов клеммной коробки выводов ТН.
Необходимо дополнить ИД схемами электрическими рядов зажимов клеммной коробки выводов ТН</t>
        </r>
      </text>
    </comment>
    <comment ref="I12" authorId="0">
      <text>
        <r>
          <rPr>
            <sz val="9"/>
            <color indexed="81"/>
            <rFont val="Tahoma"/>
            <family val="2"/>
            <charset val="204"/>
          </rPr>
          <t>1. Отсутствуют паспорт (бланк паспорта до изготовления оборудования) и ведомости ЗИП
2. На установочных чертежах указано, что в комплект поставки входят КЛ, в комплектности поставки они отсутствуют</t>
        </r>
      </text>
    </comment>
    <comment ref="I15" authorId="0">
      <text>
        <r>
          <rPr>
            <sz val="9"/>
            <color indexed="81"/>
            <rFont val="Tahoma"/>
            <family val="2"/>
            <charset val="204"/>
          </rPr>
          <t xml:space="preserve">Отсутствуют схемы соединений рядов зажимов клеммной коробки выводов ТН.
Необходимо дополнить ИД схемами электрическими рядов зажимов клеммной коробки выводов ТН
</t>
        </r>
      </text>
    </comment>
    <comment ref="I18" authorId="0">
      <text>
        <r>
          <rPr>
            <sz val="9"/>
            <color indexed="81"/>
            <rFont val="Tahoma"/>
            <family val="2"/>
            <charset val="204"/>
          </rPr>
          <t>1. Отсутствуют паспорт (бланк паспорта до изготовления оборудования) и ведомости ЗИП
2. На установочных чертежах указано, что в комплект поставки входят КЛ, в комплектности поставки они отсутствуют</t>
        </r>
      </text>
    </comment>
    <comment ref="I21" authorId="0">
      <text>
        <r>
          <rPr>
            <sz val="9"/>
            <color indexed="81"/>
            <rFont val="Tahoma"/>
            <family val="2"/>
            <charset val="204"/>
          </rPr>
          <t xml:space="preserve">Отсутствуют схемы соединений рядов зажимов клеммной коробки выводов ТН.
Необходимо дополнить ИД схемами электрическими рядов зажимов клеммной коробки выводов ТН
</t>
        </r>
      </text>
    </comment>
  </commentList>
</comments>
</file>

<file path=xl/sharedStrings.xml><?xml version="1.0" encoding="utf-8"?>
<sst xmlns="http://schemas.openxmlformats.org/spreadsheetml/2006/main" count="291" uniqueCount="110">
  <si>
    <t xml:space="preserve">ИЭ =&gt; ТПЭ, ТЭПИН </t>
  </si>
  <si>
    <t xml:space="preserve"> ТПЭ, ТЭПИН =&gt;  ИЭ</t>
  </si>
  <si>
    <t>№ ИД по ТТ</t>
  </si>
  <si>
    <t>Наименование ИД</t>
  </si>
  <si>
    <t>Прим.</t>
  </si>
  <si>
    <t>Статус по ИД</t>
  </si>
  <si>
    <t>Поставщик</t>
  </si>
  <si>
    <t>Итерация 2</t>
  </si>
  <si>
    <t>Итерация 3</t>
  </si>
  <si>
    <t>Итерация 4</t>
  </si>
  <si>
    <t>Итерация 5</t>
  </si>
  <si>
    <t>№ ТТ</t>
  </si>
  <si>
    <t>Наименование оборудования</t>
  </si>
  <si>
    <t>Откл, дн.3</t>
  </si>
  <si>
    <t>Откл, дн.4</t>
  </si>
  <si>
    <t>Дата письма7</t>
  </si>
  <si>
    <t>№ письма 22</t>
  </si>
  <si>
    <t>Дата письма23</t>
  </si>
  <si>
    <t>№ письма 24</t>
  </si>
  <si>
    <t>Дата письма25</t>
  </si>
  <si>
    <t>№ письма 30</t>
  </si>
  <si>
    <t>Дата письма31</t>
  </si>
  <si>
    <t>№ письма 32</t>
  </si>
  <si>
    <t>Дата письма33</t>
  </si>
  <si>
    <t>№ письма 38</t>
  </si>
  <si>
    <t>Дата письма39</t>
  </si>
  <si>
    <t>№ письма 40</t>
  </si>
  <si>
    <t>Дата письма41</t>
  </si>
  <si>
    <t>№ письма 42</t>
  </si>
  <si>
    <t>Дата письма43</t>
  </si>
  <si>
    <r>
      <t xml:space="preserve">ИД категория </t>
    </r>
    <r>
      <rPr>
        <sz val="11"/>
        <rFont val="Calibri"/>
        <family val="2"/>
        <charset val="204"/>
        <scheme val="minor"/>
      </rPr>
      <t>(RC/TD/ED/AS)</t>
    </r>
  </si>
  <si>
    <t>№ письма</t>
  </si>
  <si>
    <t>Дата письма2</t>
  </si>
  <si>
    <t>№ письма2</t>
  </si>
  <si>
    <t>Дата письма3</t>
  </si>
  <si>
    <t>№ письма5</t>
  </si>
  <si>
    <t>Дата письма6</t>
  </si>
  <si>
    <t>№ письма6</t>
  </si>
  <si>
    <t>СПД</t>
  </si>
  <si>
    <t>Команда</t>
  </si>
  <si>
    <t>№ ПИР</t>
  </si>
  <si>
    <t>41N18D-10UHG-316</t>
  </si>
  <si>
    <t>7.9.2</t>
  </si>
  <si>
    <t xml:space="preserve">(ЗЭТО)  ЗАО Монолит -Энерго (УЭТМ) </t>
  </si>
  <si>
    <t>Не выдано</t>
  </si>
  <si>
    <t>Выданы замечания</t>
  </si>
  <si>
    <t>Принято</t>
  </si>
  <si>
    <t>-</t>
  </si>
  <si>
    <t>№41-08/3936ф</t>
  </si>
  <si>
    <t>№41-08/324ф</t>
  </si>
  <si>
    <t>7.9.1</t>
  </si>
  <si>
    <t>7.9.1.1</t>
  </si>
  <si>
    <t>7.9.1.2.</t>
  </si>
  <si>
    <t>7.9.1.3</t>
  </si>
  <si>
    <t>7.9.1.4</t>
  </si>
  <si>
    <t>7.9.2.1</t>
  </si>
  <si>
    <t>1</t>
  </si>
  <si>
    <t>7.9.2.2</t>
  </si>
  <si>
    <t>2</t>
  </si>
  <si>
    <t>3</t>
  </si>
  <si>
    <t>7.9.2.3</t>
  </si>
  <si>
    <t>4</t>
  </si>
  <si>
    <t>7.9.2.4</t>
  </si>
  <si>
    <t>7.9.3</t>
  </si>
  <si>
    <t>7.9.3.1</t>
  </si>
  <si>
    <t>7.9.3.2</t>
  </si>
  <si>
    <t>7.9.3.3</t>
  </si>
  <si>
    <t>7.9.3.4</t>
  </si>
  <si>
    <t>1. ООО "ИЭ направить в ТЭПин (в копию ТПЭ) с привязкой к пункту ИД бланк паспорта до изготовления оборудования и ведомость ЗИП.
Срок - 03.02.2020г.
2. ООО "ИЭ" подготовить ответ в ТЭПин (в копию ТПЭ) о том, что КМК входят в комплект поставки. Включить в комплектность поставки.
Срок - 03.02.2020г.</t>
  </si>
  <si>
    <t>ООО "ИЭ" подготовить ответ в ТЭПин (в копию ТПЭ) с привязкой к указанному пункту ИД (ТТ)</t>
  </si>
  <si>
    <t>ООО "ИЭ" подготовить ответ в ТЭПин (в копию ТПЭ) с привязкой к указанному пункту ИД (ТТ)
Срок - 03.02.2020г.</t>
  </si>
  <si>
    <t>ТРЕ27/004005</t>
  </si>
  <si>
    <t>№02.01/213/20</t>
  </si>
  <si>
    <t>Перенос данных из реестра писем</t>
  </si>
  <si>
    <t>Срок выдачи ИД по ТТ</t>
  </si>
  <si>
    <t>Срок выдачи ИД по договору с Поставщиком</t>
  </si>
  <si>
    <t>Срок выдачи ИД по договору с Заказчиком</t>
  </si>
  <si>
    <t>Итерация 1</t>
  </si>
  <si>
    <t>№ письма 39</t>
  </si>
  <si>
    <t>Дата письма40</t>
  </si>
  <si>
    <t>№ письма 41</t>
  </si>
  <si>
    <t>Дата письма42</t>
  </si>
  <si>
    <t>№ письма 43</t>
  </si>
  <si>
    <t>Дата письма44</t>
  </si>
  <si>
    <t>№ письма 44</t>
  </si>
  <si>
    <t>Дата письма45</t>
  </si>
  <si>
    <t>№ письма 402</t>
  </si>
  <si>
    <t>Дата письма413</t>
  </si>
  <si>
    <t>№ письма 414</t>
  </si>
  <si>
    <t>Дата письма425</t>
  </si>
  <si>
    <t>№ письма 426</t>
  </si>
  <si>
    <t>Дата письма437</t>
  </si>
  <si>
    <t>Итерация 6</t>
  </si>
  <si>
    <t>Итерация 7</t>
  </si>
  <si>
    <t>Итерация 8</t>
  </si>
  <si>
    <t>04.02.711.20</t>
  </si>
  <si>
    <t>Статусы по ИД</t>
  </si>
  <si>
    <t>На рассмотрении в ИЭ</t>
  </si>
  <si>
    <t>На рассмотрении в ТЭПИН</t>
  </si>
  <si>
    <t>Не актуально</t>
  </si>
  <si>
    <t>№41-08/677ф</t>
  </si>
  <si>
    <t>ТПЭ, ТЭПИН =&gt;  ИЭ
Текущая ред.2</t>
  </si>
  <si>
    <t>ТПЭ, ТЭПИН =&gt;  ИЭ
Текущая ред.
№ документа</t>
  </si>
  <si>
    <t>ИЭ =&gt; ТПЭ, ТЭПИН
1ая ред.2</t>
  </si>
  <si>
    <t>ИЭ =&gt; ТПЭ, ТЭПИН
Текущая ред.2</t>
  </si>
  <si>
    <t>ИЭ =&gt; ТПЭ, ТЭПИН
Текущая ред.
№ документа</t>
  </si>
  <si>
    <t>ИЭ =&gt; ТПЭ, ТЭПИН
1ая ред.
№ документа</t>
  </si>
  <si>
    <t>№41-08/732ф</t>
  </si>
  <si>
    <t>№41-08/821ф</t>
  </si>
  <si>
    <t>№41-08/935ф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</si>
</sst>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</cellStyleXfs>
  <cellXfs count="59">
    <xf numFmtId="0" fontId="0" fillId="0" borderId="0" xfId="0"/>
    <xf numFmtId="14" fontId="5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14" fontId="4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/>
    <xf numFmtId="0" fontId="6" fillId="6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4" fontId="7" fillId="3" borderId="0" xfId="0" applyNumberFormat="1" applyFont="1" applyFill="1" applyBorder="1" applyAlignment="1">
      <alignment horizontal="center" vertical="center" textRotation="90" wrapText="1"/>
    </xf>
    <xf numFmtId="14" fontId="0" fillId="0" borderId="0" xfId="0" applyNumberFormat="1" applyBorder="1"/>
    <xf numFmtId="14" fontId="2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14" fontId="7" fillId="4" borderId="0" xfId="0" applyNumberFormat="1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0" fillId="0" borderId="0" xfId="0" applyFont="1"/>
    <xf numFmtId="0" fontId="15" fillId="9" borderId="0" xfId="3" applyFont="1"/>
    <xf numFmtId="0" fontId="14" fillId="8" borderId="0" xfId="2" applyFont="1"/>
    <xf numFmtId="0" fontId="13" fillId="7" borderId="0" xfId="1" applyFont="1"/>
    <xf numFmtId="0" fontId="10" fillId="1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0" fillId="11" borderId="0" xfId="0" applyFont="1" applyFill="1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center" wrapText="1"/>
      <protection locked="0" hidden="1"/>
    </xf>
    <xf numFmtId="49" fontId="6" fillId="0" borderId="0" xfId="0" applyNumberFormat="1" applyFont="1" applyBorder="1" applyAlignment="1" applyProtection="1">
      <alignment horizontal="center" vertical="center" textRotation="90" wrapText="1"/>
      <protection locked="0" hidden="1"/>
    </xf>
    <xf numFmtId="0" fontId="3" fillId="0" borderId="0" xfId="0" applyFont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58"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  <protection locked="0" hidden="1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Таблица4" displayName="Таблица4" ref="A3:BF21" totalsRowShown="0">
  <autoFilter ref="A3:BF21"/>
  <sortState ref="A4:BC651">
    <sortCondition ref="C3:C651"/>
  </sortState>
  <tableColumns count="58">
    <tableColumn id="1" name="СПД" dataDxfId="57"/>
    <tableColumn id="62" name="Команда" dataDxfId="56"/>
    <tableColumn id="2" name="№ ТТ" dataDxfId="55"/>
    <tableColumn id="3" name="Наименование оборудования" dataDxfId="54"/>
    <tableColumn id="4" name="№ ИД по ТТ" dataDxfId="53"/>
    <tableColumn id="63" name="№ ПИР" dataDxfId="52"/>
    <tableColumn id="5" name="Наименование ИД" dataDxfId="51"/>
    <tableColumn id="6" name="ИД категория (RC/TD/ED/AS)" dataDxfId="50"/>
    <tableColumn id="7" name="Статус по ИД" dataDxfId="49"/>
    <tableColumn id="8" name="Прим." dataDxfId="48"/>
    <tableColumn id="64" name="Поставщик" dataDxfId="47"/>
    <tableColumn id="9" name="Срок выдачи ИД по ТТ" dataDxfId="46"/>
    <tableColumn id="10" name="Срок выдачи ИД по договору с Поставщиком" dataDxfId="45"/>
    <tableColumn id="11" name="Срок выдачи ИД по договору с Заказчиком" dataDxfId="44"/>
    <tableColumn id="52" name="ИЭ =&gt; ТПЭ, ТЭПИН_x000a_1ая ред._x000a_№ документа" dataDxfId="43"/>
    <tableColumn id="16" name="ИЭ =&gt; ТПЭ, ТЭПИН_x000a_1ая ред.2" dataDxfId="42">
      <calculatedColumnFormula>IF(X4&lt;&gt;0,X4,"")</calculatedColumnFormula>
    </tableColumn>
    <tableColumn id="17" name="Откл, дн.3" dataDxfId="41">
      <calculatedColumnFormula>IF(P4="",TODAY()-$N4,P4-$N4)</calculatedColumnFormula>
    </tableColumn>
    <tableColumn id="47" name="ИЭ =&gt; ТПЭ, ТЭПИН_x000a_Текущая ред._x000a_№ документа" dataDxfId="40"/>
    <tableColumn id="18" name="ИЭ =&gt; ТПЭ, ТЭПИН_x000a_Текущая ред.2" dataDxfId="39">
      <calculatedColumnFormula>IF(MAX(X4,AB4,AF4,AJ4,AN4)&lt;&gt;0,MAX(X4,AB4,AF4,AJ4,AN4),IF(MAX(X4,AB4,AF4,AJ4,AN4)=0,""))</calculatedColumnFormula>
    </tableColumn>
    <tableColumn id="19" name="Откл, дн.4" dataDxfId="38">
      <calculatedColumnFormula>IF(S4="",TODAY()-$N4,S4-$N4)</calculatedColumnFormula>
    </tableColumn>
    <tableColumn id="46" name="ТПЭ, ТЭПИН =&gt;  ИЭ_x000a_Текущая ред._x000a_№ документа" dataDxfId="1">
      <calculatedColumnFormula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calculatedColumnFormula>
    </tableColumn>
    <tableColumn id="20" name="ТПЭ, ТЭПИН =&gt;  ИЭ_x000a_Текущая ред.2" dataDxfId="0">
      <calculatedColumnFormula>IF(MAX(Таблица4[[#This Row],[№ письма]:[Дата письма45]])=0,"",MAX(Таблица4[[#This Row],[№ письма]:[Дата письма45]]))</calculatedColumnFormula>
    </tableColumn>
    <tableColumn id="24" name="№ письма" dataDxfId="37"/>
    <tableColumn id="25" name="Дата письма2" dataDxfId="36"/>
    <tableColumn id="26" name="№ письма2" dataDxfId="35"/>
    <tableColumn id="27" name="Дата письма3" dataDxfId="34"/>
    <tableColumn id="32" name="№ письма5" dataDxfId="33"/>
    <tableColumn id="33" name="Дата письма6" dataDxfId="32"/>
    <tableColumn id="34" name="№ письма6" dataDxfId="31"/>
    <tableColumn id="35" name="Дата письма7" dataDxfId="30"/>
    <tableColumn id="40" name="№ письма 22" dataDxfId="29"/>
    <tableColumn id="41" name="Дата письма23" dataDxfId="28"/>
    <tableColumn id="42" name="№ письма 24" dataDxfId="27"/>
    <tableColumn id="43" name="Дата письма25" dataDxfId="26"/>
    <tableColumn id="48" name="№ письма 30" dataDxfId="25"/>
    <tableColumn id="49" name="Дата письма31" dataDxfId="24"/>
    <tableColumn id="50" name="№ письма 32" dataDxfId="23"/>
    <tableColumn id="51" name="Дата письма33" dataDxfId="22"/>
    <tableColumn id="56" name="№ письма 38" dataDxfId="21"/>
    <tableColumn id="57" name="Дата письма39" dataDxfId="20"/>
    <tableColumn id="58" name="№ письма 40" dataDxfId="19"/>
    <tableColumn id="59" name="Дата письма41" dataDxfId="18"/>
    <tableColumn id="12" name="№ письма 39" dataDxfId="17"/>
    <tableColumn id="13" name="Дата письма40" dataDxfId="16"/>
    <tableColumn id="14" name="№ письма 41" dataDxfId="15"/>
    <tableColumn id="15" name="Дата письма42" dataDxfId="14"/>
    <tableColumn id="21" name="№ письма 402" dataDxfId="13"/>
    <tableColumn id="22" name="Дата письма413" dataDxfId="12"/>
    <tableColumn id="23" name="№ письма 42" dataDxfId="11"/>
    <tableColumn id="28" name="Дата письма43" dataDxfId="10"/>
    <tableColumn id="29" name="№ письма 414" dataDxfId="9"/>
    <tableColumn id="30" name="Дата письма425" dataDxfId="8"/>
    <tableColumn id="31" name="№ письма 43" dataDxfId="7"/>
    <tableColumn id="36" name="Дата письма44" dataDxfId="6"/>
    <tableColumn id="37" name="№ письма 426" dataDxfId="5"/>
    <tableColumn id="38" name="Дата письма437" dataDxfId="4"/>
    <tableColumn id="39" name="№ письма 44" dataDxfId="3"/>
    <tableColumn id="44" name="Дата письма45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GJ21"/>
  <sheetViews>
    <sheetView tabSelected="1" topLeftCell="O1" zoomScaleNormal="100" workbookViewId="0">
      <pane ySplit="3" topLeftCell="A7" activePane="bottomLeft" state="frozen"/>
      <selection pane="bottomLeft" activeCell="U7" sqref="U7"/>
    </sheetView>
  </sheetViews>
  <sheetFormatPr defaultRowHeight="15" outlineLevelCol="1" x14ac:dyDescent="0.25"/>
  <cols>
    <col min="1" max="1" width="4.85546875" style="7" customWidth="1"/>
    <col min="2" max="2" width="9.7109375" style="7" customWidth="1"/>
    <col min="3" max="3" width="20.7109375" style="20" customWidth="1"/>
    <col min="4" max="4" width="30.42578125" style="20" customWidth="1"/>
    <col min="5" max="5" width="6.28515625" style="20" customWidth="1"/>
    <col min="6" max="6" width="7.7109375" style="52" customWidth="1"/>
    <col min="7" max="7" width="79.7109375" style="21" customWidth="1"/>
    <col min="8" max="8" width="11.5703125" style="7" customWidth="1"/>
    <col min="9" max="9" width="14.140625" style="2" customWidth="1"/>
    <col min="10" max="10" width="20.7109375" style="35" hidden="1" customWidth="1"/>
    <col min="11" max="11" width="20.7109375" style="7" hidden="1" customWidth="1"/>
    <col min="12" max="12" width="11.5703125" style="7" hidden="1" customWidth="1"/>
    <col min="13" max="13" width="14.28515625" style="7" hidden="1" customWidth="1"/>
    <col min="14" max="14" width="12.5703125" style="7" hidden="1" customWidth="1"/>
    <col min="15" max="15" width="12.5703125" style="7" customWidth="1"/>
    <col min="16" max="16" width="12.5703125" style="39" customWidth="1" outlineLevel="1"/>
    <col min="17" max="18" width="12.5703125" style="44" customWidth="1" outlineLevel="1"/>
    <col min="19" max="19" width="12.5703125" style="39" customWidth="1" outlineLevel="1"/>
    <col min="20" max="21" width="12.5703125" style="44" customWidth="1" outlineLevel="1"/>
    <col min="22" max="22" width="12.5703125" style="39" customWidth="1" outlineLevel="1"/>
    <col min="23" max="23" width="12.5703125" style="19" customWidth="1"/>
    <col min="24" max="24" width="12.5703125" style="18" customWidth="1"/>
    <col min="25" max="42" width="12.5703125" style="7" customWidth="1"/>
    <col min="43" max="16384" width="9.140625" style="7"/>
  </cols>
  <sheetData>
    <row r="1" spans="1:192" s="4" customFormat="1" ht="30.75" customHeight="1" x14ac:dyDescent="0.25">
      <c r="A1" s="1"/>
      <c r="B1" s="1"/>
      <c r="C1" s="20"/>
      <c r="D1" s="20"/>
      <c r="E1" s="20"/>
      <c r="F1" s="52"/>
      <c r="G1" s="21"/>
      <c r="H1" s="2"/>
      <c r="I1" s="2"/>
      <c r="J1" s="32"/>
      <c r="K1" s="3"/>
      <c r="L1" s="3"/>
      <c r="N1" s="5"/>
      <c r="O1" s="37"/>
      <c r="P1" s="6"/>
      <c r="Q1" s="37"/>
      <c r="R1" s="37"/>
      <c r="S1" s="40"/>
      <c r="T1" s="37"/>
      <c r="U1" s="37"/>
      <c r="V1" s="42"/>
      <c r="W1" s="57" t="s">
        <v>73</v>
      </c>
      <c r="X1" s="57"/>
      <c r="Y1" s="57"/>
      <c r="Z1" s="57"/>
      <c r="AA1" s="54" t="s">
        <v>77</v>
      </c>
      <c r="AB1" s="54"/>
      <c r="AC1" s="54"/>
      <c r="AD1" s="54"/>
      <c r="AE1" s="54" t="s">
        <v>7</v>
      </c>
      <c r="AF1" s="54"/>
      <c r="AG1" s="54"/>
      <c r="AH1" s="54"/>
      <c r="AI1" s="54" t="s">
        <v>8</v>
      </c>
      <c r="AJ1" s="54"/>
      <c r="AK1" s="54"/>
      <c r="AL1" s="54"/>
      <c r="AM1" s="54" t="s">
        <v>9</v>
      </c>
      <c r="AN1" s="54"/>
      <c r="AO1" s="54"/>
      <c r="AP1" s="54"/>
      <c r="AQ1" s="54" t="s">
        <v>10</v>
      </c>
      <c r="AR1" s="54"/>
      <c r="AS1" s="54"/>
      <c r="AT1" s="54"/>
      <c r="AU1" s="54" t="s">
        <v>92</v>
      </c>
      <c r="AV1" s="54"/>
      <c r="AW1" s="54"/>
      <c r="AX1" s="54"/>
      <c r="AY1" s="54" t="s">
        <v>93</v>
      </c>
      <c r="AZ1" s="54"/>
      <c r="BA1" s="54"/>
      <c r="BB1" s="54"/>
      <c r="BC1" s="54" t="s">
        <v>94</v>
      </c>
      <c r="BD1" s="54"/>
      <c r="BE1" s="54"/>
      <c r="BF1" s="54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J1" s="6"/>
    </row>
    <row r="2" spans="1:192" s="8" customFormat="1" x14ac:dyDescent="0.25">
      <c r="A2" s="7"/>
      <c r="B2" s="7"/>
      <c r="C2" s="20"/>
      <c r="D2" s="20"/>
      <c r="E2" s="20"/>
      <c r="F2" s="52"/>
      <c r="G2" s="21"/>
      <c r="H2" s="7"/>
      <c r="I2" s="2"/>
      <c r="J2" s="33"/>
      <c r="N2" s="9"/>
      <c r="O2" s="9"/>
      <c r="P2" s="10"/>
      <c r="Q2" s="9"/>
      <c r="R2" s="9"/>
      <c r="S2" s="41"/>
      <c r="T2" s="9"/>
      <c r="U2" s="9"/>
      <c r="V2" s="41"/>
      <c r="W2" s="58" t="s">
        <v>0</v>
      </c>
      <c r="X2" s="55"/>
      <c r="Y2" s="56" t="s">
        <v>1</v>
      </c>
      <c r="Z2" s="56"/>
      <c r="AA2" s="55" t="s">
        <v>0</v>
      </c>
      <c r="AB2" s="55"/>
      <c r="AC2" s="56" t="s">
        <v>1</v>
      </c>
      <c r="AD2" s="56"/>
      <c r="AE2" s="55" t="s">
        <v>0</v>
      </c>
      <c r="AF2" s="55"/>
      <c r="AG2" s="56" t="s">
        <v>1</v>
      </c>
      <c r="AH2" s="56"/>
      <c r="AI2" s="55" t="s">
        <v>0</v>
      </c>
      <c r="AJ2" s="55"/>
      <c r="AK2" s="56" t="s">
        <v>1</v>
      </c>
      <c r="AL2" s="56"/>
      <c r="AM2" s="55" t="s">
        <v>0</v>
      </c>
      <c r="AN2" s="55"/>
      <c r="AO2" s="56" t="s">
        <v>1</v>
      </c>
      <c r="AP2" s="56"/>
      <c r="AQ2" s="55" t="s">
        <v>0</v>
      </c>
      <c r="AR2" s="55"/>
      <c r="AS2" s="56" t="s">
        <v>1</v>
      </c>
      <c r="AT2" s="56"/>
      <c r="AU2" s="55" t="s">
        <v>0</v>
      </c>
      <c r="AV2" s="55"/>
      <c r="AW2" s="56" t="s">
        <v>1</v>
      </c>
      <c r="AX2" s="56"/>
      <c r="AY2" s="55" t="s">
        <v>0</v>
      </c>
      <c r="AZ2" s="55"/>
      <c r="BA2" s="56" t="s">
        <v>1</v>
      </c>
      <c r="BB2" s="56"/>
      <c r="BC2" s="55" t="s">
        <v>0</v>
      </c>
      <c r="BD2" s="55"/>
      <c r="BE2" s="56" t="s">
        <v>1</v>
      </c>
      <c r="BF2" s="56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J2" s="10"/>
    </row>
    <row r="3" spans="1:192" ht="75" x14ac:dyDescent="0.25">
      <c r="A3" s="23" t="s">
        <v>38</v>
      </c>
      <c r="B3" s="24" t="s">
        <v>39</v>
      </c>
      <c r="C3" s="24" t="s">
        <v>11</v>
      </c>
      <c r="D3" s="24" t="s">
        <v>12</v>
      </c>
      <c r="E3" s="23" t="s">
        <v>2</v>
      </c>
      <c r="F3" s="53" t="s">
        <v>40</v>
      </c>
      <c r="G3" s="24" t="s">
        <v>3</v>
      </c>
      <c r="H3" s="23" t="s">
        <v>30</v>
      </c>
      <c r="I3" s="24" t="s">
        <v>5</v>
      </c>
      <c r="J3" s="34" t="s">
        <v>4</v>
      </c>
      <c r="K3" s="24" t="s">
        <v>6</v>
      </c>
      <c r="L3" s="25" t="s">
        <v>74</v>
      </c>
      <c r="M3" s="12" t="s">
        <v>75</v>
      </c>
      <c r="N3" s="11" t="s">
        <v>76</v>
      </c>
      <c r="O3" s="38" t="s">
        <v>106</v>
      </c>
      <c r="P3" s="38" t="s">
        <v>103</v>
      </c>
      <c r="Q3" s="26" t="s">
        <v>13</v>
      </c>
      <c r="R3" s="38" t="s">
        <v>105</v>
      </c>
      <c r="S3" s="38" t="s">
        <v>104</v>
      </c>
      <c r="T3" s="26" t="s">
        <v>14</v>
      </c>
      <c r="U3" s="43" t="s">
        <v>102</v>
      </c>
      <c r="V3" s="43" t="s">
        <v>101</v>
      </c>
      <c r="W3" s="13" t="s">
        <v>31</v>
      </c>
      <c r="X3" s="13" t="s">
        <v>32</v>
      </c>
      <c r="Y3" s="14" t="s">
        <v>33</v>
      </c>
      <c r="Z3" s="14" t="s">
        <v>34</v>
      </c>
      <c r="AA3" s="13" t="s">
        <v>35</v>
      </c>
      <c r="AB3" s="13" t="s">
        <v>36</v>
      </c>
      <c r="AC3" s="14" t="s">
        <v>37</v>
      </c>
      <c r="AD3" s="14" t="s">
        <v>15</v>
      </c>
      <c r="AE3" s="13" t="s">
        <v>16</v>
      </c>
      <c r="AF3" s="13" t="s">
        <v>17</v>
      </c>
      <c r="AG3" s="14" t="s">
        <v>18</v>
      </c>
      <c r="AH3" s="14" t="s">
        <v>19</v>
      </c>
      <c r="AI3" s="13" t="s">
        <v>20</v>
      </c>
      <c r="AJ3" s="13" t="s">
        <v>21</v>
      </c>
      <c r="AK3" s="14" t="s">
        <v>22</v>
      </c>
      <c r="AL3" s="14" t="s">
        <v>23</v>
      </c>
      <c r="AM3" s="13" t="s">
        <v>24</v>
      </c>
      <c r="AN3" s="13" t="s">
        <v>25</v>
      </c>
      <c r="AO3" s="14" t="s">
        <v>26</v>
      </c>
      <c r="AP3" s="14" t="s">
        <v>27</v>
      </c>
      <c r="AQ3" s="13" t="s">
        <v>78</v>
      </c>
      <c r="AR3" s="13" t="s">
        <v>79</v>
      </c>
      <c r="AS3" s="14" t="s">
        <v>80</v>
      </c>
      <c r="AT3" s="14" t="s">
        <v>81</v>
      </c>
      <c r="AU3" s="13" t="s">
        <v>86</v>
      </c>
      <c r="AV3" s="13" t="s">
        <v>87</v>
      </c>
      <c r="AW3" s="14" t="s">
        <v>28</v>
      </c>
      <c r="AX3" s="14" t="s">
        <v>29</v>
      </c>
      <c r="AY3" s="13" t="s">
        <v>88</v>
      </c>
      <c r="AZ3" s="13" t="s">
        <v>89</v>
      </c>
      <c r="BA3" s="14" t="s">
        <v>82</v>
      </c>
      <c r="BB3" s="14" t="s">
        <v>83</v>
      </c>
      <c r="BC3" s="13" t="s">
        <v>90</v>
      </c>
      <c r="BD3" s="13" t="s">
        <v>91</v>
      </c>
      <c r="BE3" s="14" t="s">
        <v>84</v>
      </c>
      <c r="BF3" s="14" t="s">
        <v>85</v>
      </c>
    </row>
    <row r="4" spans="1:192" s="18" customFormat="1" ht="22.5" x14ac:dyDescent="0.2">
      <c r="A4" s="16"/>
      <c r="B4" s="17"/>
      <c r="C4" s="49" t="s">
        <v>41</v>
      </c>
      <c r="D4" s="19" t="s">
        <v>12</v>
      </c>
      <c r="E4" s="31"/>
      <c r="F4" s="50" t="s">
        <v>50</v>
      </c>
      <c r="G4" s="36" t="s">
        <v>3</v>
      </c>
      <c r="H4" s="16"/>
      <c r="I4" s="19" t="s">
        <v>99</v>
      </c>
      <c r="J4" s="17"/>
      <c r="K4" s="19" t="s">
        <v>43</v>
      </c>
      <c r="L4" s="15"/>
      <c r="M4" s="16" t="s">
        <v>47</v>
      </c>
      <c r="N4" s="30">
        <v>43769</v>
      </c>
      <c r="O4" s="30"/>
      <c r="P4" s="29" t="str">
        <f t="shared" ref="P4:P21" si="0">IF(X4&lt;&gt;0,X4,"")</f>
        <v/>
      </c>
      <c r="Q4" s="15">
        <f t="shared" ref="Q4:Q16" ca="1" si="1">IF(P4="",TODAY()-$N4,P4-$N4)</f>
        <v>127</v>
      </c>
      <c r="R4" s="15"/>
      <c r="S4" s="30" t="str">
        <f t="shared" ref="S4:S21" si="2">IF(MAX(X4,AB4,AF4,AJ4,AN4)&lt;&gt;0,MAX(X4,AB4,AF4,AJ4,AN4),IF(MAX(X4,AB4,AF4,AJ4,AN4)=0,""))</f>
        <v/>
      </c>
      <c r="T4" s="15">
        <f t="shared" ref="T4:T16" ca="1" si="3">IF(S4="",TODAY()-$N4,S4-$N4)</f>
        <v>127</v>
      </c>
      <c r="U4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/>
      </c>
      <c r="V4" s="30" t="str">
        <f>IF(MAX(Таблица4[[#This Row],[№ письма]:[Дата письма45]])=0,"",MAX(Таблица4[[#This Row],[№ письма]:[Дата письма45]]))</f>
        <v/>
      </c>
      <c r="W4" s="27"/>
      <c r="X4" s="16"/>
      <c r="Y4" s="16"/>
      <c r="Z4" s="29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192" s="18" customFormat="1" ht="22.5" x14ac:dyDescent="0.2">
      <c r="A5" s="16"/>
      <c r="B5" s="17"/>
      <c r="C5" s="49" t="s">
        <v>41</v>
      </c>
      <c r="D5" s="19" t="s">
        <v>12</v>
      </c>
      <c r="E5" s="31"/>
      <c r="F5" s="50" t="s">
        <v>51</v>
      </c>
      <c r="G5" s="22" t="s">
        <v>3</v>
      </c>
      <c r="H5" s="16"/>
      <c r="I5" s="19" t="s">
        <v>46</v>
      </c>
      <c r="J5" s="17"/>
      <c r="K5" s="19" t="s">
        <v>43</v>
      </c>
      <c r="L5" s="15"/>
      <c r="M5" s="16" t="s">
        <v>47</v>
      </c>
      <c r="N5" s="30">
        <v>43769</v>
      </c>
      <c r="O5" s="30"/>
      <c r="P5" s="29">
        <f t="shared" si="0"/>
        <v>43740</v>
      </c>
      <c r="Q5" s="15">
        <f t="shared" ca="1" si="1"/>
        <v>-29</v>
      </c>
      <c r="R5" s="15"/>
      <c r="S5" s="30">
        <f t="shared" si="2"/>
        <v>43740</v>
      </c>
      <c r="T5" s="15">
        <f t="shared" ca="1" si="3"/>
        <v>-29</v>
      </c>
      <c r="U5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№41-08/3936ф</v>
      </c>
      <c r="V5" s="30">
        <f>IF(MAX(Таблица4[[#This Row],[№ письма]:[Дата письма45]])=0,"",MAX(Таблица4[[#This Row],[№ письма]:[Дата письма45]]))</f>
        <v>43746</v>
      </c>
      <c r="W5" s="27" t="s">
        <v>71</v>
      </c>
      <c r="X5" s="29">
        <v>43740</v>
      </c>
      <c r="Y5" s="16" t="s">
        <v>48</v>
      </c>
      <c r="Z5" s="29">
        <v>43746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</row>
    <row r="6" spans="1:192" s="18" customFormat="1" ht="22.5" x14ac:dyDescent="0.2">
      <c r="A6" s="16"/>
      <c r="B6" s="17"/>
      <c r="C6" s="49" t="s">
        <v>41</v>
      </c>
      <c r="D6" s="19" t="s">
        <v>12</v>
      </c>
      <c r="E6" s="28" t="s">
        <v>56</v>
      </c>
      <c r="F6" s="50" t="s">
        <v>52</v>
      </c>
      <c r="G6" s="22" t="s">
        <v>3</v>
      </c>
      <c r="H6" s="16"/>
      <c r="I6" s="19" t="s">
        <v>46</v>
      </c>
      <c r="J6" s="17" t="s">
        <v>68</v>
      </c>
      <c r="K6" s="19" t="s">
        <v>43</v>
      </c>
      <c r="L6" s="15"/>
      <c r="M6" s="16" t="s">
        <v>47</v>
      </c>
      <c r="N6" s="30">
        <v>43769</v>
      </c>
      <c r="O6" s="30"/>
      <c r="P6" s="29">
        <f t="shared" si="0"/>
        <v>43850</v>
      </c>
      <c r="Q6" s="15">
        <f t="shared" ca="1" si="1"/>
        <v>81</v>
      </c>
      <c r="R6" s="15"/>
      <c r="S6" s="30">
        <f t="shared" si="2"/>
        <v>43871</v>
      </c>
      <c r="T6" s="15">
        <f t="shared" ca="1" si="3"/>
        <v>102</v>
      </c>
      <c r="U6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№41-08/935ф</v>
      </c>
      <c r="V6" s="30">
        <f>IF(MAX(Таблица4[[#This Row],[№ письма]:[Дата письма45]])=0,"",MAX(Таблица4[[#This Row],[№ письма]:[Дата письма45]]))</f>
        <v>43972</v>
      </c>
      <c r="W6" s="27" t="s">
        <v>72</v>
      </c>
      <c r="X6" s="29">
        <v>43850</v>
      </c>
      <c r="Y6" s="16" t="s">
        <v>49</v>
      </c>
      <c r="Z6" s="29">
        <v>43859</v>
      </c>
      <c r="AA6" s="16" t="s">
        <v>95</v>
      </c>
      <c r="AB6" s="29">
        <v>43871</v>
      </c>
      <c r="AC6" s="16" t="s">
        <v>100</v>
      </c>
      <c r="AD6" s="29">
        <v>43879</v>
      </c>
      <c r="AE6" s="16"/>
      <c r="AF6" s="16"/>
      <c r="AG6" s="16" t="s">
        <v>107</v>
      </c>
      <c r="AH6" s="29">
        <v>43910</v>
      </c>
      <c r="AI6" s="16"/>
      <c r="AJ6" s="16"/>
      <c r="AK6" s="16" t="s">
        <v>108</v>
      </c>
      <c r="AL6" s="29">
        <v>43939</v>
      </c>
      <c r="AM6" s="16"/>
      <c r="AN6" s="16"/>
      <c r="AO6" s="16" t="s">
        <v>109</v>
      </c>
      <c r="AP6" s="29">
        <v>43972</v>
      </c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192" s="18" customFormat="1" ht="22.5" x14ac:dyDescent="0.2">
      <c r="A7" s="16"/>
      <c r="B7" s="17"/>
      <c r="C7" s="49" t="s">
        <v>41</v>
      </c>
      <c r="D7" s="19" t="s">
        <v>12</v>
      </c>
      <c r="E7" s="28" t="s">
        <v>58</v>
      </c>
      <c r="F7" s="50" t="s">
        <v>47</v>
      </c>
      <c r="G7" s="22" t="s">
        <v>3</v>
      </c>
      <c r="H7" s="16"/>
      <c r="I7" s="19" t="s">
        <v>46</v>
      </c>
      <c r="J7" s="17"/>
      <c r="K7" s="19" t="s">
        <v>43</v>
      </c>
      <c r="L7" s="15"/>
      <c r="M7" s="16" t="s">
        <v>47</v>
      </c>
      <c r="N7" s="30">
        <v>43769</v>
      </c>
      <c r="O7" s="30"/>
      <c r="P7" s="29">
        <f t="shared" si="0"/>
        <v>43850</v>
      </c>
      <c r="Q7" s="15">
        <f t="shared" ca="1" si="1"/>
        <v>81</v>
      </c>
      <c r="R7" s="15"/>
      <c r="S7" s="30">
        <f t="shared" si="2"/>
        <v>43850</v>
      </c>
      <c r="T7" s="15">
        <f t="shared" ca="1" si="3"/>
        <v>81</v>
      </c>
      <c r="U7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№02.01/213/20</v>
      </c>
      <c r="V7" s="30">
        <f>IF(MAX(Таблица4[[#This Row],[№ письма]:[Дата письма45]])=0,"",MAX(Таблица4[[#This Row],[№ письма]:[Дата письма45]]))</f>
        <v>43850</v>
      </c>
      <c r="W7" s="27" t="s">
        <v>72</v>
      </c>
      <c r="X7" s="29">
        <v>43850</v>
      </c>
      <c r="Y7" s="16" t="s">
        <v>48</v>
      </c>
      <c r="Z7" s="29">
        <v>43746</v>
      </c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1:192" s="18" customFormat="1" ht="22.5" x14ac:dyDescent="0.2">
      <c r="A8" s="16"/>
      <c r="B8" s="17"/>
      <c r="C8" s="49" t="s">
        <v>41</v>
      </c>
      <c r="D8" s="19" t="s">
        <v>12</v>
      </c>
      <c r="E8" s="28" t="s">
        <v>59</v>
      </c>
      <c r="F8" s="50" t="s">
        <v>53</v>
      </c>
      <c r="G8" s="22" t="s">
        <v>3</v>
      </c>
      <c r="H8" s="16"/>
      <c r="I8" s="19" t="s">
        <v>46</v>
      </c>
      <c r="J8" s="17"/>
      <c r="K8" s="19" t="s">
        <v>43</v>
      </c>
      <c r="L8" s="15"/>
      <c r="M8" s="16" t="s">
        <v>47</v>
      </c>
      <c r="N8" s="30">
        <v>43769</v>
      </c>
      <c r="O8" s="30"/>
      <c r="P8" s="29">
        <f t="shared" si="0"/>
        <v>43850</v>
      </c>
      <c r="Q8" s="15">
        <f t="shared" ca="1" si="1"/>
        <v>81</v>
      </c>
      <c r="R8" s="15"/>
      <c r="S8" s="30">
        <f t="shared" si="2"/>
        <v>43850</v>
      </c>
      <c r="T8" s="15">
        <f t="shared" ca="1" si="3"/>
        <v>81</v>
      </c>
      <c r="U8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№02.01/213/20</v>
      </c>
      <c r="V8" s="30">
        <f>IF(MAX(Таблица4[[#This Row],[№ письма]:[Дата письма45]])=0,"",MAX(Таблица4[[#This Row],[№ письма]:[Дата письма45]]))</f>
        <v>43850</v>
      </c>
      <c r="W8" s="27" t="s">
        <v>72</v>
      </c>
      <c r="X8" s="29">
        <v>43850</v>
      </c>
      <c r="Y8" s="16" t="s">
        <v>48</v>
      </c>
      <c r="Z8" s="29">
        <v>43746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9" spans="1:192" s="18" customFormat="1" ht="22.5" x14ac:dyDescent="0.2">
      <c r="A9" s="16"/>
      <c r="B9" s="17"/>
      <c r="C9" s="49" t="s">
        <v>41</v>
      </c>
      <c r="D9" s="19" t="s">
        <v>12</v>
      </c>
      <c r="E9" s="28" t="s">
        <v>61</v>
      </c>
      <c r="F9" s="50" t="s">
        <v>54</v>
      </c>
      <c r="G9" s="22" t="s">
        <v>3</v>
      </c>
      <c r="H9" s="16"/>
      <c r="I9" s="19" t="s">
        <v>46</v>
      </c>
      <c r="J9" s="17" t="s">
        <v>70</v>
      </c>
      <c r="K9" s="19" t="s">
        <v>43</v>
      </c>
      <c r="L9" s="15"/>
      <c r="M9" s="16" t="s">
        <v>47</v>
      </c>
      <c r="N9" s="30">
        <v>43769</v>
      </c>
      <c r="O9" s="30"/>
      <c r="P9" s="29">
        <f t="shared" si="0"/>
        <v>43850</v>
      </c>
      <c r="Q9" s="15">
        <f t="shared" ca="1" si="1"/>
        <v>81</v>
      </c>
      <c r="R9" s="15"/>
      <c r="S9" s="30">
        <f t="shared" si="2"/>
        <v>43871</v>
      </c>
      <c r="T9" s="15">
        <f t="shared" ca="1" si="3"/>
        <v>102</v>
      </c>
      <c r="U9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№41-08/935ф</v>
      </c>
      <c r="V9" s="30">
        <f>IF(MAX(Таблица4[[#This Row],[№ письма]:[Дата письма45]])=0,"",MAX(Таблица4[[#This Row],[№ письма]:[Дата письма45]]))</f>
        <v>43972</v>
      </c>
      <c r="W9" s="27" t="s">
        <v>72</v>
      </c>
      <c r="X9" s="29">
        <v>43850</v>
      </c>
      <c r="Y9" s="16" t="s">
        <v>48</v>
      </c>
      <c r="Z9" s="29">
        <v>43746</v>
      </c>
      <c r="AA9" s="16" t="s">
        <v>95</v>
      </c>
      <c r="AB9" s="29">
        <v>43871</v>
      </c>
      <c r="AC9" s="16" t="s">
        <v>100</v>
      </c>
      <c r="AD9" s="29">
        <v>43879</v>
      </c>
      <c r="AE9" s="16"/>
      <c r="AF9" s="16"/>
      <c r="AG9" s="16" t="s">
        <v>107</v>
      </c>
      <c r="AH9" s="29">
        <v>43910</v>
      </c>
      <c r="AI9" s="16"/>
      <c r="AJ9" s="16"/>
      <c r="AK9" s="16" t="s">
        <v>108</v>
      </c>
      <c r="AL9" s="29">
        <v>43939</v>
      </c>
      <c r="AM9" s="16"/>
      <c r="AN9" s="16"/>
      <c r="AO9" s="16" t="s">
        <v>109</v>
      </c>
      <c r="AP9" s="29">
        <v>43972</v>
      </c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</row>
    <row r="10" spans="1:192" s="18" customFormat="1" ht="22.5" x14ac:dyDescent="0.2">
      <c r="A10" s="16"/>
      <c r="B10" s="17"/>
      <c r="C10" s="49" t="s">
        <v>41</v>
      </c>
      <c r="D10" s="19" t="s">
        <v>12</v>
      </c>
      <c r="E10" s="31"/>
      <c r="F10" s="50" t="s">
        <v>42</v>
      </c>
      <c r="G10" s="22" t="s">
        <v>3</v>
      </c>
      <c r="H10" s="16"/>
      <c r="I10" s="19" t="s">
        <v>99</v>
      </c>
      <c r="J10" s="17"/>
      <c r="K10" s="19" t="s">
        <v>43</v>
      </c>
      <c r="L10" s="15"/>
      <c r="M10" s="16" t="s">
        <v>47</v>
      </c>
      <c r="N10" s="30">
        <v>43769</v>
      </c>
      <c r="O10" s="30"/>
      <c r="P10" s="29" t="str">
        <f t="shared" si="0"/>
        <v/>
      </c>
      <c r="Q10" s="15">
        <f t="shared" ca="1" si="1"/>
        <v>127</v>
      </c>
      <c r="R10" s="15"/>
      <c r="S10" s="30" t="str">
        <f t="shared" si="2"/>
        <v/>
      </c>
      <c r="T10" s="15">
        <f t="shared" ca="1" si="3"/>
        <v>127</v>
      </c>
      <c r="U10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/>
      </c>
      <c r="V10" s="30" t="str">
        <f>IF(MAX(Таблица4[[#This Row],[№ письма]:[Дата письма45]])=0,"",MAX(Таблица4[[#This Row],[№ письма]:[Дата письма45]]))</f>
        <v/>
      </c>
      <c r="W10" s="27"/>
      <c r="X10" s="16"/>
      <c r="Y10" s="16"/>
      <c r="Z10" s="29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</row>
    <row r="11" spans="1:192" s="18" customFormat="1" ht="22.5" x14ac:dyDescent="0.2">
      <c r="A11" s="16"/>
      <c r="B11" s="17"/>
      <c r="C11" s="49" t="s">
        <v>41</v>
      </c>
      <c r="D11" s="19" t="s">
        <v>12</v>
      </c>
      <c r="E11" s="28" t="s">
        <v>47</v>
      </c>
      <c r="F11" s="50" t="s">
        <v>55</v>
      </c>
      <c r="G11" s="22" t="s">
        <v>3</v>
      </c>
      <c r="H11" s="16"/>
      <c r="I11" s="19" t="s">
        <v>46</v>
      </c>
      <c r="J11" s="17"/>
      <c r="K11" s="19" t="s">
        <v>43</v>
      </c>
      <c r="L11" s="15"/>
      <c r="M11" s="16" t="s">
        <v>47</v>
      </c>
      <c r="N11" s="30">
        <v>43769</v>
      </c>
      <c r="O11" s="30"/>
      <c r="P11" s="29">
        <f t="shared" si="0"/>
        <v>43740</v>
      </c>
      <c r="Q11" s="15">
        <f t="shared" ca="1" si="1"/>
        <v>-29</v>
      </c>
      <c r="R11" s="15"/>
      <c r="S11" s="30">
        <f t="shared" si="2"/>
        <v>43740</v>
      </c>
      <c r="T11" s="15">
        <f t="shared" ca="1" si="3"/>
        <v>-29</v>
      </c>
      <c r="U11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№41-08/3936ф</v>
      </c>
      <c r="V11" s="30">
        <f>IF(MAX(Таблица4[[#This Row],[№ письма]:[Дата письма45]])=0,"",MAX(Таблица4[[#This Row],[№ письма]:[Дата письма45]]))</f>
        <v>43746</v>
      </c>
      <c r="W11" s="27" t="s">
        <v>71</v>
      </c>
      <c r="X11" s="29">
        <v>43740</v>
      </c>
      <c r="Y11" s="16" t="s">
        <v>48</v>
      </c>
      <c r="Z11" s="29">
        <v>43746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</row>
    <row r="12" spans="1:192" s="18" customFormat="1" ht="22.5" x14ac:dyDescent="0.2">
      <c r="A12" s="16"/>
      <c r="B12" s="17"/>
      <c r="C12" s="49" t="s">
        <v>41</v>
      </c>
      <c r="D12" s="19" t="s">
        <v>12</v>
      </c>
      <c r="E12" s="28" t="s">
        <v>56</v>
      </c>
      <c r="F12" s="50" t="s">
        <v>57</v>
      </c>
      <c r="G12" s="22" t="s">
        <v>3</v>
      </c>
      <c r="H12" s="16"/>
      <c r="I12" s="19" t="s">
        <v>46</v>
      </c>
      <c r="J12" s="17" t="s">
        <v>68</v>
      </c>
      <c r="K12" s="19" t="s">
        <v>43</v>
      </c>
      <c r="L12" s="15"/>
      <c r="M12" s="16" t="s">
        <v>47</v>
      </c>
      <c r="N12" s="30">
        <v>43769</v>
      </c>
      <c r="O12" s="30"/>
      <c r="P12" s="29">
        <f t="shared" si="0"/>
        <v>43850</v>
      </c>
      <c r="Q12" s="15">
        <f t="shared" ca="1" si="1"/>
        <v>81</v>
      </c>
      <c r="R12" s="15"/>
      <c r="S12" s="30">
        <f t="shared" si="2"/>
        <v>43871</v>
      </c>
      <c r="T12" s="15">
        <f t="shared" ca="1" si="3"/>
        <v>102</v>
      </c>
      <c r="U12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№41-08/935ф</v>
      </c>
      <c r="V12" s="30">
        <f>IF(MAX(Таблица4[[#This Row],[№ письма]:[Дата письма45]])=0,"",MAX(Таблица4[[#This Row],[№ письма]:[Дата письма45]]))</f>
        <v>43972</v>
      </c>
      <c r="W12" s="27" t="s">
        <v>72</v>
      </c>
      <c r="X12" s="29">
        <v>43850</v>
      </c>
      <c r="Y12" s="51" t="s">
        <v>49</v>
      </c>
      <c r="Z12" s="29">
        <v>43859</v>
      </c>
      <c r="AA12" s="16" t="s">
        <v>95</v>
      </c>
      <c r="AB12" s="29">
        <v>43871</v>
      </c>
      <c r="AC12" s="16" t="s">
        <v>100</v>
      </c>
      <c r="AD12" s="29">
        <v>43879</v>
      </c>
      <c r="AE12" s="16"/>
      <c r="AF12" s="16"/>
      <c r="AG12" s="16" t="s">
        <v>107</v>
      </c>
      <c r="AH12" s="29">
        <v>43910</v>
      </c>
      <c r="AI12" s="16"/>
      <c r="AJ12" s="16"/>
      <c r="AK12" s="16" t="s">
        <v>108</v>
      </c>
      <c r="AL12" s="29">
        <v>43939</v>
      </c>
      <c r="AM12" s="16"/>
      <c r="AN12" s="16"/>
      <c r="AO12" s="16" t="s">
        <v>109</v>
      </c>
      <c r="AP12" s="29">
        <v>43972</v>
      </c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</row>
    <row r="13" spans="1:192" s="18" customFormat="1" ht="22.5" x14ac:dyDescent="0.2">
      <c r="A13" s="16"/>
      <c r="B13" s="17"/>
      <c r="C13" s="49" t="s">
        <v>41</v>
      </c>
      <c r="D13" s="19" t="s">
        <v>12</v>
      </c>
      <c r="E13" s="28" t="s">
        <v>58</v>
      </c>
      <c r="F13" s="50" t="s">
        <v>47</v>
      </c>
      <c r="G13" s="22" t="s">
        <v>3</v>
      </c>
      <c r="H13" s="16"/>
      <c r="I13" s="19" t="s">
        <v>46</v>
      </c>
      <c r="J13" s="17"/>
      <c r="K13" s="19" t="s">
        <v>43</v>
      </c>
      <c r="L13" s="15"/>
      <c r="M13" s="16" t="s">
        <v>47</v>
      </c>
      <c r="N13" s="30">
        <v>43769</v>
      </c>
      <c r="O13" s="30"/>
      <c r="P13" s="29">
        <f t="shared" si="0"/>
        <v>43850</v>
      </c>
      <c r="Q13" s="15">
        <f t="shared" ca="1" si="1"/>
        <v>81</v>
      </c>
      <c r="R13" s="15"/>
      <c r="S13" s="30">
        <f t="shared" si="2"/>
        <v>43850</v>
      </c>
      <c r="T13" s="15">
        <f t="shared" ca="1" si="3"/>
        <v>81</v>
      </c>
      <c r="U13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№02.01/213/20</v>
      </c>
      <c r="V13" s="30">
        <f>IF(MAX(Таблица4[[#This Row],[№ письма]:[Дата письма45]])=0,"",MAX(Таблица4[[#This Row],[№ письма]:[Дата письма45]]))</f>
        <v>43850</v>
      </c>
      <c r="W13" s="27" t="s">
        <v>72</v>
      </c>
      <c r="X13" s="29">
        <v>43850</v>
      </c>
      <c r="Y13" s="16" t="s">
        <v>48</v>
      </c>
      <c r="Z13" s="29">
        <v>43746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</row>
    <row r="14" spans="1:192" s="18" customFormat="1" ht="22.5" x14ac:dyDescent="0.2">
      <c r="A14" s="16"/>
      <c r="B14" s="17"/>
      <c r="C14" s="49" t="s">
        <v>41</v>
      </c>
      <c r="D14" s="19" t="s">
        <v>12</v>
      </c>
      <c r="E14" s="28" t="s">
        <v>59</v>
      </c>
      <c r="F14" s="50" t="s">
        <v>60</v>
      </c>
      <c r="G14" s="22" t="s">
        <v>3</v>
      </c>
      <c r="H14" s="16"/>
      <c r="I14" s="19" t="s">
        <v>46</v>
      </c>
      <c r="J14" s="17"/>
      <c r="K14" s="19" t="s">
        <v>43</v>
      </c>
      <c r="L14" s="15"/>
      <c r="M14" s="16" t="s">
        <v>47</v>
      </c>
      <c r="N14" s="30">
        <v>43769</v>
      </c>
      <c r="O14" s="30"/>
      <c r="P14" s="29">
        <f t="shared" si="0"/>
        <v>43850</v>
      </c>
      <c r="Q14" s="15">
        <f t="shared" ca="1" si="1"/>
        <v>81</v>
      </c>
      <c r="R14" s="15"/>
      <c r="S14" s="30">
        <f t="shared" si="2"/>
        <v>43850</v>
      </c>
      <c r="T14" s="15">
        <f t="shared" ca="1" si="3"/>
        <v>81</v>
      </c>
      <c r="U14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№02.01/213/20</v>
      </c>
      <c r="V14" s="30">
        <f>IF(MAX(Таблица4[[#This Row],[№ письма]:[Дата письма45]])=0,"",MAX(Таблица4[[#This Row],[№ письма]:[Дата письма45]]))</f>
        <v>43850</v>
      </c>
      <c r="W14" s="27" t="s">
        <v>72</v>
      </c>
      <c r="X14" s="29">
        <v>43850</v>
      </c>
      <c r="Y14" s="16" t="s">
        <v>48</v>
      </c>
      <c r="Z14" s="29">
        <v>43746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</row>
    <row r="15" spans="1:192" s="18" customFormat="1" ht="22.5" x14ac:dyDescent="0.2">
      <c r="A15" s="16"/>
      <c r="B15" s="17"/>
      <c r="C15" s="49" t="s">
        <v>41</v>
      </c>
      <c r="D15" s="19" t="s">
        <v>12</v>
      </c>
      <c r="E15" s="28" t="s">
        <v>61</v>
      </c>
      <c r="F15" s="50" t="s">
        <v>62</v>
      </c>
      <c r="G15" s="22" t="s">
        <v>3</v>
      </c>
      <c r="H15" s="16"/>
      <c r="I15" s="19" t="s">
        <v>45</v>
      </c>
      <c r="J15" s="17"/>
      <c r="K15" s="19" t="s">
        <v>43</v>
      </c>
      <c r="L15" s="15"/>
      <c r="M15" s="16" t="s">
        <v>47</v>
      </c>
      <c r="N15" s="30">
        <v>43769</v>
      </c>
      <c r="O15" s="30"/>
      <c r="P15" s="29">
        <f t="shared" si="0"/>
        <v>43850</v>
      </c>
      <c r="Q15" s="15">
        <f t="shared" ca="1" si="1"/>
        <v>81</v>
      </c>
      <c r="R15" s="15"/>
      <c r="S15" s="30">
        <f t="shared" si="2"/>
        <v>43871</v>
      </c>
      <c r="T15" s="15">
        <f t="shared" ca="1" si="3"/>
        <v>102</v>
      </c>
      <c r="U15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№41-08/935ф</v>
      </c>
      <c r="V15" s="30">
        <f>IF(MAX(Таблица4[[#This Row],[№ письма]:[Дата письма45]])=0,"",MAX(Таблица4[[#This Row],[№ письма]:[Дата письма45]]))</f>
        <v>43972</v>
      </c>
      <c r="W15" s="27" t="s">
        <v>72</v>
      </c>
      <c r="X15" s="29">
        <v>43850</v>
      </c>
      <c r="Y15" s="51" t="s">
        <v>48</v>
      </c>
      <c r="Z15" s="29">
        <v>43746</v>
      </c>
      <c r="AA15" s="16" t="s">
        <v>95</v>
      </c>
      <c r="AB15" s="29">
        <v>43871</v>
      </c>
      <c r="AC15" s="16" t="s">
        <v>100</v>
      </c>
      <c r="AD15" s="29">
        <v>43879</v>
      </c>
      <c r="AE15" s="16"/>
      <c r="AF15" s="16"/>
      <c r="AG15" s="16" t="s">
        <v>107</v>
      </c>
      <c r="AH15" s="29">
        <v>43910</v>
      </c>
      <c r="AI15" s="16"/>
      <c r="AJ15" s="16"/>
      <c r="AK15" s="16" t="s">
        <v>108</v>
      </c>
      <c r="AL15" s="29">
        <v>43939</v>
      </c>
      <c r="AM15" s="16"/>
      <c r="AN15" s="16"/>
      <c r="AO15" s="16" t="s">
        <v>109</v>
      </c>
      <c r="AP15" s="29">
        <v>43972</v>
      </c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</row>
    <row r="16" spans="1:192" s="18" customFormat="1" ht="22.5" x14ac:dyDescent="0.2">
      <c r="A16" s="16"/>
      <c r="B16" s="17"/>
      <c r="C16" s="49" t="s">
        <v>41</v>
      </c>
      <c r="D16" s="19" t="s">
        <v>12</v>
      </c>
      <c r="E16" s="31"/>
      <c r="F16" s="50" t="s">
        <v>63</v>
      </c>
      <c r="G16" s="22" t="s">
        <v>3</v>
      </c>
      <c r="H16" s="16"/>
      <c r="I16" s="19" t="s">
        <v>99</v>
      </c>
      <c r="J16" s="17"/>
      <c r="K16" s="19" t="s">
        <v>43</v>
      </c>
      <c r="L16" s="15"/>
      <c r="M16" s="16" t="s">
        <v>47</v>
      </c>
      <c r="N16" s="30">
        <v>43769</v>
      </c>
      <c r="O16" s="30"/>
      <c r="P16" s="29" t="str">
        <f t="shared" si="0"/>
        <v/>
      </c>
      <c r="Q16" s="15">
        <f t="shared" ca="1" si="1"/>
        <v>127</v>
      </c>
      <c r="R16" s="15"/>
      <c r="S16" s="30" t="str">
        <f t="shared" si="2"/>
        <v/>
      </c>
      <c r="T16" s="15">
        <f t="shared" ca="1" si="3"/>
        <v>127</v>
      </c>
      <c r="U16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/>
      </c>
      <c r="V16" s="30" t="str">
        <f>IF(MAX(Таблица4[[#This Row],[№ письма]:[Дата письма45]])=0,"",MAX(Таблица4[[#This Row],[№ письма]:[Дата письма45]]))</f>
        <v/>
      </c>
      <c r="W16" s="27"/>
      <c r="X16" s="16"/>
      <c r="Y16" s="16"/>
      <c r="Z16" s="29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</row>
    <row r="17" spans="1:58" s="18" customFormat="1" ht="22.5" x14ac:dyDescent="0.2">
      <c r="A17" s="16"/>
      <c r="B17" s="17"/>
      <c r="C17" s="49" t="s">
        <v>41</v>
      </c>
      <c r="D17" s="19" t="s">
        <v>12</v>
      </c>
      <c r="E17" s="28" t="s">
        <v>47</v>
      </c>
      <c r="F17" s="50" t="s">
        <v>64</v>
      </c>
      <c r="G17" s="22" t="s">
        <v>3</v>
      </c>
      <c r="H17" s="16"/>
      <c r="I17" s="19" t="s">
        <v>46</v>
      </c>
      <c r="J17" s="17"/>
      <c r="K17" s="19" t="s">
        <v>43</v>
      </c>
      <c r="L17" s="15"/>
      <c r="M17" s="16" t="s">
        <v>47</v>
      </c>
      <c r="N17" s="30">
        <v>43769</v>
      </c>
      <c r="O17" s="30"/>
      <c r="P17" s="29">
        <f t="shared" si="0"/>
        <v>43740</v>
      </c>
      <c r="Q17" s="15">
        <f t="shared" ref="Q17:Q21" ca="1" si="4">IF(P17="",TODAY()-$N17,P17-$N17)</f>
        <v>-29</v>
      </c>
      <c r="R17" s="15"/>
      <c r="S17" s="30">
        <f t="shared" si="2"/>
        <v>43740</v>
      </c>
      <c r="T17" s="15">
        <f t="shared" ref="T17:T21" ca="1" si="5">IF(S17="",TODAY()-$N17,S17-$N17)</f>
        <v>-29</v>
      </c>
      <c r="U17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№41-08/3936ф</v>
      </c>
      <c r="V17" s="30">
        <f>IF(MAX(Таблица4[[#This Row],[№ письма]:[Дата письма45]])=0,"",MAX(Таблица4[[#This Row],[№ письма]:[Дата письма45]]))</f>
        <v>43746</v>
      </c>
      <c r="W17" s="27" t="s">
        <v>71</v>
      </c>
      <c r="X17" s="29">
        <v>43740</v>
      </c>
      <c r="Y17" s="16" t="s">
        <v>48</v>
      </c>
      <c r="Z17" s="29">
        <v>43746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</row>
    <row r="18" spans="1:58" s="18" customFormat="1" ht="22.5" x14ac:dyDescent="0.2">
      <c r="A18" s="16"/>
      <c r="B18" s="17"/>
      <c r="C18" s="49" t="s">
        <v>41</v>
      </c>
      <c r="D18" s="19" t="s">
        <v>12</v>
      </c>
      <c r="E18" s="28" t="s">
        <v>56</v>
      </c>
      <c r="F18" s="50" t="s">
        <v>65</v>
      </c>
      <c r="G18" s="22" t="s">
        <v>3</v>
      </c>
      <c r="H18" s="16"/>
      <c r="I18" s="19" t="s">
        <v>46</v>
      </c>
      <c r="J18" s="17" t="s">
        <v>68</v>
      </c>
      <c r="K18" s="19" t="s">
        <v>43</v>
      </c>
      <c r="L18" s="15"/>
      <c r="M18" s="16" t="s">
        <v>47</v>
      </c>
      <c r="N18" s="30">
        <v>43769</v>
      </c>
      <c r="O18" s="30"/>
      <c r="P18" s="29">
        <f t="shared" si="0"/>
        <v>43850</v>
      </c>
      <c r="Q18" s="15">
        <f t="shared" ca="1" si="4"/>
        <v>81</v>
      </c>
      <c r="R18" s="15"/>
      <c r="S18" s="30">
        <f t="shared" si="2"/>
        <v>43871</v>
      </c>
      <c r="T18" s="15">
        <f t="shared" ca="1" si="5"/>
        <v>102</v>
      </c>
      <c r="U18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№41-08/677ф</v>
      </c>
      <c r="V18" s="30">
        <f>IF(MAX(Таблица4[[#This Row],[№ письма]:[Дата письма45]])=0,"",MAX(Таблица4[[#This Row],[№ письма]:[Дата письма45]]))</f>
        <v>43879</v>
      </c>
      <c r="W18" s="27" t="s">
        <v>72</v>
      </c>
      <c r="X18" s="29">
        <v>43850</v>
      </c>
      <c r="Y18" s="51" t="s">
        <v>49</v>
      </c>
      <c r="Z18" s="29">
        <v>43859</v>
      </c>
      <c r="AA18" s="16" t="s">
        <v>95</v>
      </c>
      <c r="AB18" s="29">
        <v>43871</v>
      </c>
      <c r="AC18" s="16" t="s">
        <v>100</v>
      </c>
      <c r="AD18" s="29">
        <v>43879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</row>
    <row r="19" spans="1:58" s="18" customFormat="1" ht="22.5" x14ac:dyDescent="0.2">
      <c r="A19" s="16"/>
      <c r="B19" s="17"/>
      <c r="C19" s="49" t="s">
        <v>41</v>
      </c>
      <c r="D19" s="19" t="s">
        <v>12</v>
      </c>
      <c r="E19" s="28" t="s">
        <v>58</v>
      </c>
      <c r="F19" s="50" t="s">
        <v>47</v>
      </c>
      <c r="G19" s="22" t="s">
        <v>3</v>
      </c>
      <c r="H19" s="16"/>
      <c r="I19" s="19" t="s">
        <v>46</v>
      </c>
      <c r="J19" s="17"/>
      <c r="K19" s="19" t="s">
        <v>43</v>
      </c>
      <c r="L19" s="15"/>
      <c r="M19" s="16" t="s">
        <v>47</v>
      </c>
      <c r="N19" s="30">
        <v>43769</v>
      </c>
      <c r="O19" s="30"/>
      <c r="P19" s="29">
        <f t="shared" si="0"/>
        <v>43850</v>
      </c>
      <c r="Q19" s="15">
        <f t="shared" ca="1" si="4"/>
        <v>81</v>
      </c>
      <c r="R19" s="15"/>
      <c r="S19" s="30">
        <f t="shared" si="2"/>
        <v>43850</v>
      </c>
      <c r="T19" s="15">
        <f t="shared" ca="1" si="5"/>
        <v>81</v>
      </c>
      <c r="U19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№02.01/213/20</v>
      </c>
      <c r="V19" s="30">
        <f>IF(MAX(Таблица4[[#This Row],[№ письма]:[Дата письма45]])=0,"",MAX(Таблица4[[#This Row],[№ письма]:[Дата письма45]]))</f>
        <v>43850</v>
      </c>
      <c r="W19" s="27" t="s">
        <v>72</v>
      </c>
      <c r="X19" s="29">
        <v>43850</v>
      </c>
      <c r="Y19" s="16" t="s">
        <v>48</v>
      </c>
      <c r="Z19" s="29">
        <v>43746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</row>
    <row r="20" spans="1:58" s="18" customFormat="1" ht="22.5" x14ac:dyDescent="0.2">
      <c r="A20" s="16"/>
      <c r="B20" s="17"/>
      <c r="C20" s="49" t="s">
        <v>41</v>
      </c>
      <c r="D20" s="19" t="s">
        <v>12</v>
      </c>
      <c r="E20" s="28" t="s">
        <v>59</v>
      </c>
      <c r="F20" s="50" t="s">
        <v>66</v>
      </c>
      <c r="G20" s="22" t="s">
        <v>3</v>
      </c>
      <c r="H20" s="16"/>
      <c r="I20" s="19" t="s">
        <v>46</v>
      </c>
      <c r="J20" s="17"/>
      <c r="K20" s="19" t="s">
        <v>43</v>
      </c>
      <c r="L20" s="15"/>
      <c r="M20" s="16" t="s">
        <v>47</v>
      </c>
      <c r="N20" s="30">
        <v>43769</v>
      </c>
      <c r="O20" s="30"/>
      <c r="P20" s="29">
        <f t="shared" si="0"/>
        <v>43850</v>
      </c>
      <c r="Q20" s="15">
        <f t="shared" ca="1" si="4"/>
        <v>81</v>
      </c>
      <c r="R20" s="15"/>
      <c r="S20" s="30">
        <f t="shared" si="2"/>
        <v>43850</v>
      </c>
      <c r="T20" s="15">
        <f t="shared" ca="1" si="5"/>
        <v>81</v>
      </c>
      <c r="U20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№41-08/324ф</v>
      </c>
      <c r="V20" s="30">
        <f>IF(MAX(Таблица4[[#This Row],[№ письма]:[Дата письма45]])=0,"",MAX(Таблица4[[#This Row],[№ письма]:[Дата письма45]]))</f>
        <v>43859</v>
      </c>
      <c r="W20" s="27" t="s">
        <v>72</v>
      </c>
      <c r="X20" s="29">
        <v>43850</v>
      </c>
      <c r="Y20" s="16" t="s">
        <v>49</v>
      </c>
      <c r="Z20" s="29">
        <v>43859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</row>
    <row r="21" spans="1:58" s="18" customFormat="1" ht="22.5" x14ac:dyDescent="0.2">
      <c r="A21" s="16"/>
      <c r="B21" s="17"/>
      <c r="C21" s="49" t="s">
        <v>41</v>
      </c>
      <c r="D21" s="19" t="s">
        <v>12</v>
      </c>
      <c r="E21" s="28" t="s">
        <v>61</v>
      </c>
      <c r="F21" s="50" t="s">
        <v>67</v>
      </c>
      <c r="G21" s="22" t="s">
        <v>3</v>
      </c>
      <c r="H21" s="16"/>
      <c r="I21" s="19" t="s">
        <v>46</v>
      </c>
      <c r="J21" s="17" t="s">
        <v>69</v>
      </c>
      <c r="K21" s="19" t="s">
        <v>43</v>
      </c>
      <c r="L21" s="15"/>
      <c r="M21" s="16" t="s">
        <v>47</v>
      </c>
      <c r="N21" s="30">
        <v>43769</v>
      </c>
      <c r="O21" s="30"/>
      <c r="P21" s="29">
        <f t="shared" si="0"/>
        <v>43850</v>
      </c>
      <c r="Q21" s="15">
        <f t="shared" ca="1" si="4"/>
        <v>81</v>
      </c>
      <c r="R21" s="15"/>
      <c r="S21" s="30">
        <f t="shared" si="2"/>
        <v>43871</v>
      </c>
      <c r="T21" s="15">
        <f t="shared" ca="1" si="5"/>
        <v>102</v>
      </c>
      <c r="U21" s="15" t="str">
        <f>IF(Таблица4[[#This Row],[ТПЭ, ТЭПИН =&gt;  ИЭ
Текущая ред.2]]="","",INDEX(Таблица4[[#This Row],[№ письма]:[Дата письма45]],MATCH(Таблица4[[#This Row],[ТПЭ, ТЭПИН =&gt;  ИЭ
Текущая ред.2]],Таблица4[[#This Row],[№ письма]:[Дата письма45]],)-1))</f>
        <v>№41-08/677ф</v>
      </c>
      <c r="V21" s="30">
        <f>IF(MAX(Таблица4[[#This Row],[№ письма]:[Дата письма45]])=0,"",MAX(Таблица4[[#This Row],[№ письма]:[Дата письма45]]))</f>
        <v>43879</v>
      </c>
      <c r="W21" s="27" t="s">
        <v>72</v>
      </c>
      <c r="X21" s="29">
        <v>43850</v>
      </c>
      <c r="Y21" s="51" t="s">
        <v>49</v>
      </c>
      <c r="Z21" s="29">
        <v>43859</v>
      </c>
      <c r="AA21" s="16" t="s">
        <v>95</v>
      </c>
      <c r="AB21" s="29">
        <v>43871</v>
      </c>
      <c r="AC21" s="16" t="s">
        <v>100</v>
      </c>
      <c r="AD21" s="29">
        <v>43879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</row>
  </sheetData>
  <mergeCells count="27">
    <mergeCell ref="W1:Z1"/>
    <mergeCell ref="AA1:AD1"/>
    <mergeCell ref="AE1:AH1"/>
    <mergeCell ref="W2:X2"/>
    <mergeCell ref="Y2:Z2"/>
    <mergeCell ref="AA2:AB2"/>
    <mergeCell ref="AC2:AD2"/>
    <mergeCell ref="AE2:AF2"/>
    <mergeCell ref="AG2:AH2"/>
    <mergeCell ref="AK2:AL2"/>
    <mergeCell ref="AI2:AJ2"/>
    <mergeCell ref="AI1:AL1"/>
    <mergeCell ref="AM1:AP1"/>
    <mergeCell ref="AO2:AP2"/>
    <mergeCell ref="AM2:AN2"/>
    <mergeCell ref="AQ1:AT1"/>
    <mergeCell ref="AQ2:AR2"/>
    <mergeCell ref="AS2:AT2"/>
    <mergeCell ref="AU1:AX1"/>
    <mergeCell ref="AY1:BB1"/>
    <mergeCell ref="BC1:BF1"/>
    <mergeCell ref="AU2:AV2"/>
    <mergeCell ref="AW2:AX2"/>
    <mergeCell ref="AY2:AZ2"/>
    <mergeCell ref="BA2:BB2"/>
    <mergeCell ref="BC2:BD2"/>
    <mergeCell ref="BE2:BF2"/>
  </mergeCells>
  <conditionalFormatting sqref="A4:A21">
    <cfRule type="iconSet" priority="38">
      <iconSet showValue="0" reverse="1">
        <cfvo type="percent" val="0"/>
        <cfvo type="num" val="1"/>
        <cfvo type="num" val="2"/>
      </iconSet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8" scale="52" fitToHeight="99" orientation="landscape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919887FB-894F-4C87-864C-9AB597E93FF7}">
            <x14:iconSet iconSet="4TrafficLights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vo type="num">
                <xm:f>7</xm:f>
              </x14:cfvo>
              <x14:cfIcon iconSet="3Stars" iconId="2"/>
              <x14:cfIcon iconSet="3TrafficLights1" iconId="2"/>
              <x14:cfIcon iconSet="3TrafficLights1" iconId="1"/>
              <x14:cfIcon iconSet="3TrafficLights1" iconId="0"/>
            </x14:iconSet>
          </x14:cfRule>
          <xm:sqref>Q1:Q1048576 T1:T1048576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8"/>
  <sheetViews>
    <sheetView workbookViewId="0">
      <selection activeCell="A4" sqref="A4"/>
    </sheetView>
  </sheetViews>
  <sheetFormatPr defaultRowHeight="15" x14ac:dyDescent="0.25"/>
  <sheetData>
    <row r="1" spans="1:7" x14ac:dyDescent="0.25">
      <c r="A1" s="45" t="s">
        <v>96</v>
      </c>
      <c r="B1" s="45"/>
      <c r="C1" s="45"/>
      <c r="D1" s="45"/>
      <c r="E1" s="45"/>
      <c r="F1" s="45"/>
      <c r="G1" s="45"/>
    </row>
    <row r="2" spans="1:7" x14ac:dyDescent="0.25">
      <c r="A2" s="45" t="s">
        <v>44</v>
      </c>
      <c r="B2" s="45"/>
      <c r="C2" s="45"/>
      <c r="D2" s="45"/>
      <c r="E2" s="45"/>
      <c r="F2" s="45"/>
      <c r="G2" s="45"/>
    </row>
    <row r="3" spans="1:7" x14ac:dyDescent="0.25">
      <c r="A3" s="46" t="s">
        <v>97</v>
      </c>
      <c r="B3" s="45"/>
      <c r="C3" s="45"/>
      <c r="D3" s="45"/>
      <c r="E3" s="45"/>
      <c r="F3" s="45"/>
      <c r="G3" s="45"/>
    </row>
    <row r="4" spans="1:7" x14ac:dyDescent="0.25">
      <c r="A4" s="46" t="s">
        <v>98</v>
      </c>
      <c r="B4" s="45"/>
      <c r="C4" s="45"/>
      <c r="D4" s="45"/>
      <c r="E4" s="45"/>
      <c r="F4" s="45"/>
      <c r="G4" s="45"/>
    </row>
    <row r="5" spans="1:7" x14ac:dyDescent="0.25">
      <c r="A5" s="47" t="s">
        <v>45</v>
      </c>
      <c r="B5" s="45"/>
      <c r="C5" s="45"/>
      <c r="D5" s="45"/>
      <c r="E5" s="45"/>
      <c r="F5" s="45"/>
      <c r="G5" s="45"/>
    </row>
    <row r="6" spans="1:7" x14ac:dyDescent="0.25">
      <c r="A6" s="48" t="s">
        <v>46</v>
      </c>
      <c r="B6" s="45"/>
      <c r="C6" s="45"/>
      <c r="D6" s="45"/>
      <c r="E6" s="45"/>
      <c r="F6" s="45"/>
      <c r="G6" s="45"/>
    </row>
    <row r="7" spans="1:7" x14ac:dyDescent="0.25">
      <c r="A7" s="45" t="s">
        <v>99</v>
      </c>
      <c r="B7" s="45"/>
      <c r="C7" s="45"/>
      <c r="D7" s="45"/>
      <c r="E7" s="45"/>
      <c r="F7" s="45"/>
      <c r="G7" s="45"/>
    </row>
    <row r="8" spans="1:7" x14ac:dyDescent="0.25">
      <c r="A8" s="45"/>
      <c r="B8" s="45"/>
      <c r="C8" s="45"/>
      <c r="D8" s="45"/>
      <c r="E8" s="45"/>
      <c r="F8" s="45"/>
      <c r="G8" s="45"/>
    </row>
    <row r="9" spans="1:7" x14ac:dyDescent="0.25">
      <c r="A9" s="45"/>
      <c r="B9" s="45"/>
      <c r="C9" s="45"/>
      <c r="D9" s="45"/>
      <c r="E9" s="45"/>
      <c r="F9" s="45"/>
      <c r="G9" s="45"/>
    </row>
    <row r="10" spans="1:7" x14ac:dyDescent="0.25">
      <c r="A10" s="45"/>
      <c r="B10" s="45"/>
      <c r="C10" s="45"/>
      <c r="D10" s="45"/>
      <c r="E10" s="45"/>
      <c r="F10" s="45"/>
      <c r="G10" s="45"/>
    </row>
    <row r="11" spans="1:7" x14ac:dyDescent="0.25">
      <c r="A11" s="45"/>
      <c r="B11" s="45"/>
      <c r="C11" s="45"/>
      <c r="D11" s="45"/>
      <c r="E11" s="45"/>
      <c r="F11" s="45"/>
      <c r="G11" s="45"/>
    </row>
    <row r="12" spans="1:7" x14ac:dyDescent="0.25">
      <c r="A12" s="45"/>
      <c r="B12" s="45"/>
      <c r="C12" s="45"/>
      <c r="D12" s="45"/>
      <c r="E12" s="45"/>
      <c r="F12" s="45"/>
      <c r="G12" s="45"/>
    </row>
    <row r="13" spans="1:7" x14ac:dyDescent="0.25">
      <c r="A13" s="45"/>
      <c r="B13" s="45"/>
      <c r="C13" s="45"/>
      <c r="D13" s="45"/>
      <c r="E13" s="45"/>
      <c r="F13" s="45"/>
      <c r="G13" s="45"/>
    </row>
    <row r="14" spans="1:7" x14ac:dyDescent="0.25">
      <c r="A14" s="45"/>
      <c r="B14" s="45"/>
      <c r="C14" s="45"/>
      <c r="D14" s="45"/>
      <c r="E14" s="45"/>
      <c r="F14" s="45"/>
      <c r="G14" s="45"/>
    </row>
    <row r="15" spans="1:7" x14ac:dyDescent="0.25">
      <c r="A15" s="45"/>
      <c r="B15" s="45"/>
      <c r="C15" s="45"/>
      <c r="D15" s="45"/>
      <c r="E15" s="45"/>
      <c r="F15" s="45"/>
      <c r="G15" s="45"/>
    </row>
    <row r="16" spans="1:7" x14ac:dyDescent="0.25">
      <c r="A16" s="45"/>
      <c r="B16" s="45"/>
      <c r="C16" s="45"/>
      <c r="D16" s="45"/>
      <c r="E16" s="45"/>
      <c r="F16" s="45"/>
      <c r="G16" s="45"/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45"/>
      <c r="B18" s="45"/>
      <c r="C18" s="45"/>
      <c r="D18" s="45"/>
      <c r="E18" s="45"/>
      <c r="F18" s="45"/>
      <c r="G18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2020-03-06T12:18:53Z</dcterms:modified>
</cp:coreProperties>
</file>