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57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Currency_Selected">'[1]Internal - Settings'!$A$3</definedName>
    <definedName name="end_date">'[1]Бюджет'!$T$4</definedName>
    <definedName name="Flag_DRashod_sum_all">'Лист1'!$T$4</definedName>
    <definedName name="Flag_DRashod_sum_CurrencyExchange">'Лист1'!$T$3</definedName>
    <definedName name="prashod_count">'[1]Internal - Справочник статей'!$C$4</definedName>
    <definedName name="scenario_pnames_">'[1]Internal - Справочник статей'!$B$7:$B$34</definedName>
    <definedName name="start_date">'[1]Бюджет'!$S$4</definedName>
    <definedName name="today">'[1]Бюджет'!$D$41</definedName>
    <definedName name="VRashod_PlusCurrencyExchange">'[1]Internal - Справочник расходов'!$B$12:$F$101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"/>
  </numFmts>
  <fonts count="3">
    <font>
      <sz val="10"/>
      <name val="Arial Cyr"/>
      <family val="0"/>
    </font>
    <font>
      <i/>
      <sz val="10"/>
      <color indexed="1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2" borderId="1" xfId="0" applyNumberFormat="1" applyFont="1" applyFill="1" applyBorder="1" applyAlignment="1" applyProtection="1">
      <alignment horizontal="center" vertical="top" wrapText="1"/>
      <protection/>
    </xf>
    <xf numFmtId="164" fontId="1" fillId="2" borderId="1" xfId="0" applyNumberFormat="1" applyFont="1" applyFill="1" applyBorder="1" applyAlignment="1" applyProtection="1">
      <alignment horizontal="center" vertical="top" wrapText="1"/>
      <protection/>
    </xf>
    <xf numFmtId="49" fontId="0" fillId="2" borderId="1" xfId="0" applyNumberForma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center"/>
      <protection/>
    </xf>
    <xf numFmtId="49" fontId="2" fillId="2" borderId="1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color rgb="FFFF0000"/>
      </font>
      <border/>
    </dxf>
    <dxf>
      <font>
        <b/>
        <i val="0"/>
      </font>
      <border/>
    </dxf>
    <dxf>
      <font>
        <color rgb="FF3366FF"/>
      </font>
      <border/>
    </dxf>
    <dxf>
      <font>
        <color rgb="FF969696"/>
      </font>
      <border/>
    </dxf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udget\budget_3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- Settings"/>
      <sheetName val="Internal - Расходы по дням"/>
      <sheetName val="Internal - Справочник статей"/>
      <sheetName val="Internal - Справочник доходов"/>
      <sheetName val="Internal - Справочник расходов"/>
      <sheetName val="Настройки"/>
      <sheetName val="Расходы"/>
      <sheetName val="Доходы"/>
      <sheetName val="Планирование расходов - записи"/>
      <sheetName val="Бюджет"/>
    </sheetNames>
    <sheetDataSet>
      <sheetData sheetId="0">
        <row r="3">
          <cell r="A3">
            <v>0</v>
          </cell>
        </row>
      </sheetData>
      <sheetData sheetId="2">
        <row r="4">
          <cell r="C4">
            <v>27</v>
          </cell>
        </row>
        <row r="7">
          <cell r="B7" t="str">
            <v>(Не учитывать)</v>
          </cell>
        </row>
        <row r="8">
          <cell r="B8" t="str">
            <v>аптека детская</v>
          </cell>
        </row>
        <row r="9">
          <cell r="B9" t="str">
            <v>расходы на отдых</v>
          </cell>
        </row>
        <row r="10">
          <cell r="B10" t="str">
            <v>расходы без разбивки</v>
          </cell>
        </row>
        <row r="11">
          <cell r="B11" t="str">
            <v>неизвестные расходы</v>
          </cell>
        </row>
        <row r="12">
          <cell r="B12" t="str">
            <v>расходы на бизнес</v>
          </cell>
        </row>
        <row r="13">
          <cell r="B13" t="str">
            <v>мобилки</v>
          </cell>
        </row>
        <row r="14">
          <cell r="B14" t="str">
            <v>компьютер</v>
          </cell>
        </row>
        <row r="15">
          <cell r="B15" t="str">
            <v>детские расходы : прочие</v>
          </cell>
        </row>
        <row r="16">
          <cell r="B16" t="str">
            <v>прочие расходы</v>
          </cell>
        </row>
        <row r="17">
          <cell r="B17" t="str">
            <v>бытовые нужды</v>
          </cell>
        </row>
        <row r="18">
          <cell r="B18" t="str">
            <v>детские расходы:дорога</v>
          </cell>
        </row>
        <row r="19">
          <cell r="B19" t="str">
            <v>детские расходы:еда</v>
          </cell>
        </row>
        <row r="20">
          <cell r="B20" t="str">
            <v>детские расходы:одежда</v>
          </cell>
        </row>
        <row r="21">
          <cell r="B21" t="str">
            <v>крупы</v>
          </cell>
        </row>
        <row r="22">
          <cell r="B22" t="str">
            <v>мясные изделия</v>
          </cell>
        </row>
        <row r="23">
          <cell r="B23" t="str">
            <v>напитки</v>
          </cell>
        </row>
        <row r="24">
          <cell r="B24" t="str">
            <v>овощи и фрукты</v>
          </cell>
        </row>
        <row r="25">
          <cell r="B25" t="str">
            <v>продукты молочные</v>
          </cell>
        </row>
        <row r="26">
          <cell r="B26" t="str">
            <v>продукты мучные</v>
          </cell>
        </row>
        <row r="27">
          <cell r="B27" t="str">
            <v>сладости</v>
          </cell>
        </row>
        <row r="28">
          <cell r="B28" t="str">
            <v>коммунальные</v>
          </cell>
        </row>
        <row r="29">
          <cell r="B29" t="str">
            <v>прочие крупные покупки</v>
          </cell>
        </row>
        <row r="30">
          <cell r="B30" t="str">
            <v>одежда наша</v>
          </cell>
        </row>
        <row r="31">
          <cell r="B31" t="str">
            <v>транспорт</v>
          </cell>
        </row>
        <row r="32">
          <cell r="B32" t="str">
            <v>телефон и интернет</v>
          </cell>
        </row>
        <row r="33">
          <cell r="B33" t="str">
            <v>медицина наша</v>
          </cell>
        </row>
        <row r="34">
          <cell r="B34" t="str">
            <v>интересы</v>
          </cell>
        </row>
      </sheetData>
      <sheetData sheetId="4">
        <row r="12"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128</v>
          </cell>
          <cell r="C13">
            <v>10</v>
          </cell>
          <cell r="D13" t="str">
            <v>бытовые нужды</v>
          </cell>
          <cell r="E13" t="str">
            <v>батарейки</v>
          </cell>
        </row>
        <row r="14">
          <cell r="B14">
            <v>268</v>
          </cell>
          <cell r="C14">
            <v>10</v>
          </cell>
          <cell r="D14" t="str">
            <v>бытовые нужды</v>
          </cell>
          <cell r="E14" t="str">
            <v>салфетки влажные</v>
          </cell>
        </row>
        <row r="15">
          <cell r="B15">
            <v>13</v>
          </cell>
          <cell r="C15">
            <v>0</v>
          </cell>
          <cell r="D15" t="str">
            <v>бытовые нужды</v>
          </cell>
        </row>
        <row r="16">
          <cell r="B16">
            <v>230</v>
          </cell>
          <cell r="C16">
            <v>21</v>
          </cell>
          <cell r="D16" t="str">
            <v>коммунальные</v>
          </cell>
          <cell r="E16" t="str">
            <v>кварплата</v>
          </cell>
        </row>
        <row r="17">
          <cell r="B17">
            <v>273</v>
          </cell>
          <cell r="C17">
            <v>21</v>
          </cell>
          <cell r="D17" t="str">
            <v>коммунальные</v>
          </cell>
          <cell r="E17" t="str">
            <v>прочее</v>
          </cell>
        </row>
        <row r="18">
          <cell r="B18">
            <v>214</v>
          </cell>
          <cell r="C18">
            <v>21</v>
          </cell>
          <cell r="D18" t="str">
            <v>коммунальные</v>
          </cell>
        </row>
        <row r="19">
          <cell r="B19">
            <v>299</v>
          </cell>
          <cell r="C19">
            <v>14</v>
          </cell>
          <cell r="D19" t="str">
            <v>крупы,яйца,бакалея</v>
          </cell>
          <cell r="E19" t="str">
            <v>горох</v>
          </cell>
        </row>
        <row r="20">
          <cell r="B20">
            <v>283</v>
          </cell>
          <cell r="C20">
            <v>14</v>
          </cell>
          <cell r="D20" t="str">
            <v>крупы,яйца,бакалея</v>
          </cell>
          <cell r="E20" t="str">
            <v>закуска</v>
          </cell>
        </row>
        <row r="21">
          <cell r="B21">
            <v>292</v>
          </cell>
          <cell r="C21">
            <v>14</v>
          </cell>
          <cell r="D21" t="str">
            <v>крупы,яйца,бакалея</v>
          </cell>
          <cell r="E21" t="str">
            <v>майонез</v>
          </cell>
        </row>
        <row r="22">
          <cell r="B22">
            <v>45</v>
          </cell>
          <cell r="C22">
            <v>14</v>
          </cell>
          <cell r="D22" t="str">
            <v>крупы,яйца,бакалея</v>
          </cell>
          <cell r="E22" t="str">
            <v>мука</v>
          </cell>
        </row>
        <row r="23">
          <cell r="B23">
            <v>293</v>
          </cell>
          <cell r="C23">
            <v>14</v>
          </cell>
          <cell r="D23" t="str">
            <v>крупы,яйца,бакалея</v>
          </cell>
          <cell r="E23" t="str">
            <v>плавленные сырки</v>
          </cell>
        </row>
        <row r="24">
          <cell r="B24">
            <v>47</v>
          </cell>
          <cell r="C24">
            <v>14</v>
          </cell>
          <cell r="D24" t="str">
            <v>крупы,яйца,бакалея</v>
          </cell>
          <cell r="E24" t="str">
            <v>постное масло</v>
          </cell>
        </row>
        <row r="25">
          <cell r="B25">
            <v>285</v>
          </cell>
          <cell r="C25">
            <v>14</v>
          </cell>
          <cell r="D25" t="str">
            <v>крупы,яйца,бакалея</v>
          </cell>
          <cell r="E25" t="str">
            <v>привоз гуманитарки</v>
          </cell>
        </row>
        <row r="26">
          <cell r="B26">
            <v>48</v>
          </cell>
          <cell r="C26">
            <v>14</v>
          </cell>
          <cell r="D26" t="str">
            <v>крупы,яйца,бакалея</v>
          </cell>
          <cell r="E26" t="str">
            <v>приправа</v>
          </cell>
        </row>
        <row r="27">
          <cell r="B27">
            <v>298</v>
          </cell>
          <cell r="C27">
            <v>14</v>
          </cell>
          <cell r="D27" t="str">
            <v>крупы,яйца,бакалея</v>
          </cell>
          <cell r="E27" t="str">
            <v>рис</v>
          </cell>
        </row>
        <row r="28">
          <cell r="B28">
            <v>176</v>
          </cell>
          <cell r="C28">
            <v>14</v>
          </cell>
          <cell r="D28" t="str">
            <v>крупы,яйца,бакалея</v>
          </cell>
          <cell r="E28" t="str">
            <v>яйца</v>
          </cell>
        </row>
        <row r="29">
          <cell r="B29">
            <v>42</v>
          </cell>
          <cell r="C29">
            <v>14</v>
          </cell>
          <cell r="D29" t="str">
            <v>крупы,яйца,бакалея</v>
          </cell>
        </row>
        <row r="30">
          <cell r="B30">
            <v>62</v>
          </cell>
          <cell r="C30">
            <v>26</v>
          </cell>
          <cell r="D30" t="str">
            <v>медицина</v>
          </cell>
          <cell r="E30" t="str">
            <v>взятки врачам</v>
          </cell>
        </row>
        <row r="31">
          <cell r="B31">
            <v>282</v>
          </cell>
          <cell r="C31">
            <v>26</v>
          </cell>
          <cell r="D31" t="str">
            <v>медицина</v>
          </cell>
          <cell r="E31" t="str">
            <v>лекарства</v>
          </cell>
        </row>
        <row r="32">
          <cell r="B32">
            <v>236</v>
          </cell>
          <cell r="C32">
            <v>26</v>
          </cell>
          <cell r="D32" t="str">
            <v>медицина</v>
          </cell>
          <cell r="E32" t="str">
            <v>лечение</v>
          </cell>
        </row>
        <row r="33">
          <cell r="B33">
            <v>286</v>
          </cell>
          <cell r="C33">
            <v>26</v>
          </cell>
          <cell r="D33" t="str">
            <v>медицина</v>
          </cell>
          <cell r="E33" t="str">
            <v>привоз врачей</v>
          </cell>
        </row>
        <row r="34">
          <cell r="B34">
            <v>51</v>
          </cell>
          <cell r="C34">
            <v>26</v>
          </cell>
          <cell r="D34" t="str">
            <v>медицина</v>
          </cell>
        </row>
        <row r="35">
          <cell r="B35">
            <v>289</v>
          </cell>
          <cell r="C35">
            <v>15</v>
          </cell>
          <cell r="D35" t="str">
            <v>мясные и рыбные изделия</v>
          </cell>
          <cell r="E35" t="str">
            <v>блины с мясом</v>
          </cell>
        </row>
        <row r="36">
          <cell r="B36">
            <v>66</v>
          </cell>
          <cell r="C36">
            <v>15</v>
          </cell>
          <cell r="D36" t="str">
            <v>мясные и рыбные изделия</v>
          </cell>
          <cell r="E36" t="str">
            <v>колбаса</v>
          </cell>
        </row>
        <row r="37">
          <cell r="B37">
            <v>69</v>
          </cell>
          <cell r="C37">
            <v>15</v>
          </cell>
          <cell r="D37" t="str">
            <v>мясные и рыбные изделия</v>
          </cell>
          <cell r="E37" t="str">
            <v>пельмени</v>
          </cell>
        </row>
        <row r="38">
          <cell r="B38">
            <v>290</v>
          </cell>
          <cell r="C38">
            <v>15</v>
          </cell>
          <cell r="D38" t="str">
            <v>мясные и рыбные изделия</v>
          </cell>
          <cell r="E38" t="str">
            <v>рыба</v>
          </cell>
        </row>
        <row r="39">
          <cell r="B39">
            <v>71</v>
          </cell>
          <cell r="C39">
            <v>15</v>
          </cell>
          <cell r="D39" t="str">
            <v>мясные и рыбные изделия</v>
          </cell>
          <cell r="E39" t="str">
            <v>сосиски</v>
          </cell>
        </row>
        <row r="40">
          <cell r="B40">
            <v>64</v>
          </cell>
          <cell r="C40">
            <v>15</v>
          </cell>
          <cell r="D40" t="str">
            <v>мясные и рыбные изделия</v>
          </cell>
        </row>
        <row r="41">
          <cell r="B41">
            <v>74</v>
          </cell>
          <cell r="C41">
            <v>16</v>
          </cell>
          <cell r="D41" t="str">
            <v>напитки</v>
          </cell>
          <cell r="E41" t="str">
            <v>вода минеральная</v>
          </cell>
        </row>
        <row r="42">
          <cell r="B42">
            <v>75</v>
          </cell>
          <cell r="C42">
            <v>16</v>
          </cell>
          <cell r="D42" t="str">
            <v>напитки</v>
          </cell>
          <cell r="E42" t="str">
            <v>галка</v>
          </cell>
        </row>
        <row r="43">
          <cell r="B43">
            <v>77</v>
          </cell>
          <cell r="C43">
            <v>16</v>
          </cell>
          <cell r="D43" t="str">
            <v>напитки</v>
          </cell>
          <cell r="E43" t="str">
            <v>сок</v>
          </cell>
        </row>
        <row r="44">
          <cell r="B44">
            <v>80</v>
          </cell>
          <cell r="C44">
            <v>16</v>
          </cell>
          <cell r="D44" t="str">
            <v>напитки</v>
          </cell>
          <cell r="E44" t="str">
            <v>чай</v>
          </cell>
        </row>
        <row r="45">
          <cell r="B45">
            <v>73</v>
          </cell>
          <cell r="C45">
            <v>16</v>
          </cell>
          <cell r="D45" t="str">
            <v>напитки</v>
          </cell>
        </row>
        <row r="46">
          <cell r="B46">
            <v>83</v>
          </cell>
          <cell r="C46">
            <v>17</v>
          </cell>
          <cell r="D46" t="str">
            <v>овощи и фрукты</v>
          </cell>
          <cell r="E46" t="str">
            <v>апельсин</v>
          </cell>
        </row>
        <row r="47">
          <cell r="B47">
            <v>84</v>
          </cell>
          <cell r="C47">
            <v>17</v>
          </cell>
          <cell r="D47" t="str">
            <v>овощи и фрукты</v>
          </cell>
          <cell r="E47" t="str">
            <v>банан</v>
          </cell>
        </row>
        <row r="48">
          <cell r="B48">
            <v>89</v>
          </cell>
          <cell r="C48">
            <v>17</v>
          </cell>
          <cell r="D48" t="str">
            <v>овощи и фрукты</v>
          </cell>
          <cell r="E48" t="str">
            <v>зелень</v>
          </cell>
        </row>
        <row r="49">
          <cell r="B49">
            <v>182</v>
          </cell>
          <cell r="C49">
            <v>17</v>
          </cell>
          <cell r="D49" t="str">
            <v>овощи и фрукты</v>
          </cell>
          <cell r="E49" t="str">
            <v>капуста</v>
          </cell>
        </row>
        <row r="50">
          <cell r="B50">
            <v>212</v>
          </cell>
          <cell r="C50">
            <v>17</v>
          </cell>
          <cell r="D50" t="str">
            <v>овощи и фрукты</v>
          </cell>
          <cell r="E50" t="str">
            <v>картофель</v>
          </cell>
        </row>
        <row r="51">
          <cell r="B51">
            <v>92</v>
          </cell>
          <cell r="C51">
            <v>17</v>
          </cell>
          <cell r="D51" t="str">
            <v>овощи и фрукты</v>
          </cell>
          <cell r="E51" t="str">
            <v>лимон</v>
          </cell>
        </row>
        <row r="52">
          <cell r="B52">
            <v>93</v>
          </cell>
          <cell r="C52">
            <v>17</v>
          </cell>
          <cell r="D52" t="str">
            <v>овощи и фрукты</v>
          </cell>
          <cell r="E52" t="str">
            <v>лук</v>
          </cell>
        </row>
        <row r="53">
          <cell r="B53">
            <v>94</v>
          </cell>
          <cell r="C53">
            <v>17</v>
          </cell>
          <cell r="D53" t="str">
            <v>овощи и фрукты</v>
          </cell>
          <cell r="E53" t="str">
            <v>мандарины</v>
          </cell>
        </row>
        <row r="54">
          <cell r="B54">
            <v>95</v>
          </cell>
          <cell r="C54">
            <v>17</v>
          </cell>
          <cell r="D54" t="str">
            <v>овощи и фрукты</v>
          </cell>
          <cell r="E54" t="str">
            <v>морковь</v>
          </cell>
        </row>
        <row r="55">
          <cell r="B55">
            <v>287</v>
          </cell>
          <cell r="C55">
            <v>17</v>
          </cell>
          <cell r="D55" t="str">
            <v>овощи и фрукты</v>
          </cell>
          <cell r="E55" t="str">
            <v>свекла</v>
          </cell>
        </row>
        <row r="56">
          <cell r="B56">
            <v>204</v>
          </cell>
          <cell r="C56">
            <v>17</v>
          </cell>
          <cell r="D56" t="str">
            <v>овощи и фрукты</v>
          </cell>
          <cell r="E56" t="str">
            <v>семечки</v>
          </cell>
        </row>
        <row r="57">
          <cell r="B57">
            <v>99</v>
          </cell>
          <cell r="C57">
            <v>17</v>
          </cell>
          <cell r="D57" t="str">
            <v>овощи и фрукты</v>
          </cell>
          <cell r="E57" t="str">
            <v>чеснок</v>
          </cell>
        </row>
        <row r="58">
          <cell r="B58">
            <v>100</v>
          </cell>
          <cell r="C58">
            <v>17</v>
          </cell>
          <cell r="D58" t="str">
            <v>овощи и фрукты</v>
          </cell>
          <cell r="E58" t="str">
            <v>яблоко</v>
          </cell>
        </row>
        <row r="59">
          <cell r="B59">
            <v>81</v>
          </cell>
          <cell r="C59">
            <v>17</v>
          </cell>
          <cell r="D59" t="str">
            <v>овощи и фрукты</v>
          </cell>
        </row>
        <row r="60">
          <cell r="B60">
            <v>294</v>
          </cell>
          <cell r="C60">
            <v>18</v>
          </cell>
          <cell r="D60" t="str">
            <v>продукты молочные</v>
          </cell>
          <cell r="E60" t="str">
            <v>йогурт</v>
          </cell>
        </row>
        <row r="61">
          <cell r="B61">
            <v>291</v>
          </cell>
          <cell r="C61">
            <v>18</v>
          </cell>
          <cell r="D61" t="str">
            <v>продукты молочные</v>
          </cell>
          <cell r="E61" t="str">
            <v>масло</v>
          </cell>
        </row>
        <row r="62">
          <cell r="B62">
            <v>300</v>
          </cell>
          <cell r="C62">
            <v>18</v>
          </cell>
          <cell r="D62" t="str">
            <v>продукты молочные</v>
          </cell>
          <cell r="E62" t="str">
            <v>молоко</v>
          </cell>
        </row>
        <row r="63">
          <cell r="B63">
            <v>288</v>
          </cell>
          <cell r="C63">
            <v>18</v>
          </cell>
          <cell r="D63" t="str">
            <v>продукты молочные</v>
          </cell>
          <cell r="E63" t="str">
            <v>мороженое</v>
          </cell>
        </row>
        <row r="64">
          <cell r="B64">
            <v>295</v>
          </cell>
          <cell r="C64">
            <v>18</v>
          </cell>
          <cell r="D64" t="str">
            <v>продукты молочные</v>
          </cell>
          <cell r="E64" t="str">
            <v>пудинг</v>
          </cell>
        </row>
        <row r="65">
          <cell r="B65">
            <v>296</v>
          </cell>
          <cell r="C65">
            <v>18</v>
          </cell>
          <cell r="D65" t="str">
            <v>продукты молочные</v>
          </cell>
          <cell r="E65" t="str">
            <v>сыр</v>
          </cell>
        </row>
        <row r="66">
          <cell r="B66">
            <v>115</v>
          </cell>
          <cell r="C66">
            <v>18</v>
          </cell>
          <cell r="D66" t="str">
            <v>продукты молочные</v>
          </cell>
          <cell r="E66" t="str">
            <v>сырки сладкие</v>
          </cell>
        </row>
        <row r="67">
          <cell r="B67">
            <v>116</v>
          </cell>
          <cell r="C67">
            <v>18</v>
          </cell>
          <cell r="D67" t="str">
            <v>продукты молочные</v>
          </cell>
          <cell r="E67" t="str">
            <v>творог</v>
          </cell>
        </row>
        <row r="68">
          <cell r="B68">
            <v>102</v>
          </cell>
          <cell r="C68">
            <v>18</v>
          </cell>
          <cell r="D68" t="str">
            <v>продукты молочные</v>
          </cell>
        </row>
        <row r="69">
          <cell r="B69">
            <v>120</v>
          </cell>
          <cell r="C69">
            <v>19</v>
          </cell>
          <cell r="D69" t="str">
            <v>продукты мучные</v>
          </cell>
          <cell r="E69" t="str">
            <v>булки, бублики</v>
          </cell>
        </row>
        <row r="70">
          <cell r="B70">
            <v>297</v>
          </cell>
          <cell r="C70">
            <v>19</v>
          </cell>
          <cell r="D70" t="str">
            <v>продукты мучные</v>
          </cell>
          <cell r="E70" t="str">
            <v>вареники</v>
          </cell>
        </row>
        <row r="71">
          <cell r="B71">
            <v>275</v>
          </cell>
          <cell r="C71">
            <v>19</v>
          </cell>
          <cell r="D71" t="str">
            <v>продукты мучные</v>
          </cell>
          <cell r="E71" t="str">
            <v>дрожжи</v>
          </cell>
        </row>
        <row r="72">
          <cell r="B72">
            <v>284</v>
          </cell>
          <cell r="C72">
            <v>19</v>
          </cell>
          <cell r="D72" t="str">
            <v>продукты мучные</v>
          </cell>
          <cell r="E72" t="str">
            <v>макаронные изделия</v>
          </cell>
        </row>
        <row r="73">
          <cell r="B73">
            <v>173</v>
          </cell>
          <cell r="C73">
            <v>19</v>
          </cell>
          <cell r="D73" t="str">
            <v>продукты мучные</v>
          </cell>
          <cell r="E73" t="str">
            <v>пельмени</v>
          </cell>
        </row>
        <row r="74">
          <cell r="B74">
            <v>160</v>
          </cell>
          <cell r="C74">
            <v>19</v>
          </cell>
          <cell r="D74" t="str">
            <v>продукты мучные</v>
          </cell>
          <cell r="E74" t="str">
            <v>печенье</v>
          </cell>
        </row>
        <row r="75">
          <cell r="B75">
            <v>169</v>
          </cell>
          <cell r="C75">
            <v>19</v>
          </cell>
          <cell r="D75" t="str">
            <v>продукты мучные</v>
          </cell>
          <cell r="E75" t="str">
            <v>пироженное</v>
          </cell>
        </row>
        <row r="76">
          <cell r="B76">
            <v>123</v>
          </cell>
          <cell r="C76">
            <v>19</v>
          </cell>
          <cell r="D76" t="str">
            <v>продукты мучные</v>
          </cell>
          <cell r="E76" t="str">
            <v>хлеб</v>
          </cell>
        </row>
        <row r="77">
          <cell r="B77">
            <v>117</v>
          </cell>
          <cell r="C77">
            <v>19</v>
          </cell>
          <cell r="D77" t="str">
            <v>продукты мучные</v>
          </cell>
        </row>
        <row r="78">
          <cell r="B78">
            <v>135</v>
          </cell>
          <cell r="C78">
            <v>7</v>
          </cell>
          <cell r="D78" t="str">
            <v>прочие расходы</v>
          </cell>
          <cell r="E78" t="str">
            <v>компьютер</v>
          </cell>
        </row>
        <row r="79">
          <cell r="B79">
            <v>277</v>
          </cell>
          <cell r="C79">
            <v>9</v>
          </cell>
          <cell r="D79" t="str">
            <v>прочие расходы</v>
          </cell>
          <cell r="E79" t="str">
            <v>ксерокопия</v>
          </cell>
        </row>
        <row r="80">
          <cell r="B80">
            <v>139</v>
          </cell>
          <cell r="C80">
            <v>6</v>
          </cell>
          <cell r="D80" t="str">
            <v>прочие расходы</v>
          </cell>
          <cell r="E80" t="str">
            <v>мобилки</v>
          </cell>
        </row>
        <row r="81">
          <cell r="B81">
            <v>140</v>
          </cell>
          <cell r="C81">
            <v>9</v>
          </cell>
          <cell r="D81" t="str">
            <v>прочие расходы</v>
          </cell>
          <cell r="E81" t="str">
            <v>наушники</v>
          </cell>
        </row>
        <row r="82">
          <cell r="B82">
            <v>141</v>
          </cell>
          <cell r="C82">
            <v>4</v>
          </cell>
          <cell r="D82" t="str">
            <v>прочие расходы</v>
          </cell>
          <cell r="E82" t="str">
            <v>неизвестные расходы</v>
          </cell>
        </row>
        <row r="83">
          <cell r="B83">
            <v>272</v>
          </cell>
          <cell r="C83">
            <v>22</v>
          </cell>
          <cell r="D83" t="str">
            <v>прочие расходы</v>
          </cell>
          <cell r="E83" t="str">
            <v>прочие крупные расходы</v>
          </cell>
        </row>
        <row r="84">
          <cell r="B84">
            <v>144</v>
          </cell>
          <cell r="C84">
            <v>3</v>
          </cell>
          <cell r="D84" t="str">
            <v>прочие расходы</v>
          </cell>
          <cell r="E84" t="str">
            <v>Расходы за месяц без разбивки</v>
          </cell>
        </row>
        <row r="85">
          <cell r="B85">
            <v>145</v>
          </cell>
          <cell r="C85">
            <v>5</v>
          </cell>
          <cell r="D85" t="str">
            <v>прочие расходы</v>
          </cell>
          <cell r="E85" t="str">
            <v>расходы на бизнес</v>
          </cell>
        </row>
        <row r="86">
          <cell r="B86">
            <v>146</v>
          </cell>
          <cell r="C86">
            <v>9</v>
          </cell>
          <cell r="D86" t="str">
            <v>прочие расходы</v>
          </cell>
          <cell r="E86" t="str">
            <v>Ремонты</v>
          </cell>
        </row>
        <row r="87">
          <cell r="B87">
            <v>125</v>
          </cell>
          <cell r="C87">
            <v>9</v>
          </cell>
          <cell r="D87" t="str">
            <v>прочие расходы</v>
          </cell>
        </row>
        <row r="88">
          <cell r="B88">
            <v>159</v>
          </cell>
          <cell r="C88">
            <v>20</v>
          </cell>
          <cell r="D88" t="str">
            <v>сладости</v>
          </cell>
          <cell r="E88" t="str">
            <v>конфеты</v>
          </cell>
        </row>
        <row r="89">
          <cell r="B89">
            <v>161</v>
          </cell>
          <cell r="C89">
            <v>20</v>
          </cell>
          <cell r="D89" t="str">
            <v>сладости</v>
          </cell>
          <cell r="E89" t="str">
            <v>сладкие палочки</v>
          </cell>
        </row>
        <row r="90">
          <cell r="B90">
            <v>196</v>
          </cell>
          <cell r="C90">
            <v>20</v>
          </cell>
          <cell r="D90" t="str">
            <v>сладости</v>
          </cell>
          <cell r="E90" t="str">
            <v>торт</v>
          </cell>
        </row>
        <row r="91">
          <cell r="B91">
            <v>163</v>
          </cell>
          <cell r="C91">
            <v>20</v>
          </cell>
          <cell r="D91" t="str">
            <v>сладости</v>
          </cell>
          <cell r="E91" t="str">
            <v>шоколадка</v>
          </cell>
        </row>
        <row r="92">
          <cell r="B92">
            <v>156</v>
          </cell>
          <cell r="C92">
            <v>20</v>
          </cell>
          <cell r="D92" t="str">
            <v>сладости</v>
          </cell>
        </row>
        <row r="93">
          <cell r="B93">
            <v>166</v>
          </cell>
          <cell r="C93">
            <v>25</v>
          </cell>
          <cell r="D93" t="str">
            <v>телефон, мобильный и интернет</v>
          </cell>
          <cell r="E93" t="str">
            <v>мобильный</v>
          </cell>
        </row>
        <row r="94">
          <cell r="B94">
            <v>167</v>
          </cell>
          <cell r="C94">
            <v>25</v>
          </cell>
          <cell r="D94" t="str">
            <v>телефон, мобильный и интернет</v>
          </cell>
          <cell r="E94" t="str">
            <v>телефон городской</v>
          </cell>
        </row>
        <row r="95">
          <cell r="B95">
            <v>164</v>
          </cell>
          <cell r="C95">
            <v>25</v>
          </cell>
          <cell r="D95" t="str">
            <v>телефон, мобильный и интернет</v>
          </cell>
        </row>
        <row r="96">
          <cell r="B96">
            <v>178</v>
          </cell>
          <cell r="C96">
            <v>24</v>
          </cell>
          <cell r="D96" t="str">
            <v>транспорт</v>
          </cell>
          <cell r="E96" t="str">
            <v>билеты на поезд</v>
          </cell>
        </row>
        <row r="97">
          <cell r="B97">
            <v>188</v>
          </cell>
          <cell r="C97">
            <v>24</v>
          </cell>
          <cell r="D97" t="str">
            <v>транспорт</v>
          </cell>
          <cell r="E97" t="str">
            <v>в маршрутке</v>
          </cell>
        </row>
        <row r="98">
          <cell r="B98">
            <v>213</v>
          </cell>
          <cell r="C98">
            <v>24</v>
          </cell>
          <cell r="D98" t="str">
            <v>транспорт</v>
          </cell>
          <cell r="E98" t="str">
            <v>такси</v>
          </cell>
        </row>
        <row r="99">
          <cell r="B99">
            <v>168</v>
          </cell>
          <cell r="C99">
            <v>24</v>
          </cell>
          <cell r="D99" t="str">
            <v>транспорт</v>
          </cell>
        </row>
        <row r="100">
          <cell r="B100">
            <v>0</v>
          </cell>
          <cell r="C100">
            <v>0</v>
          </cell>
        </row>
        <row r="101">
          <cell r="B101">
            <v>1</v>
          </cell>
          <cell r="C101">
            <v>0</v>
          </cell>
          <cell r="D101" t="str">
            <v>Обмен валюты</v>
          </cell>
        </row>
      </sheetData>
      <sheetData sheetId="5">
        <row r="8">
          <cell r="C8" t="str">
            <v>Рубли</v>
          </cell>
        </row>
        <row r="9">
          <cell r="C9" t="str">
            <v>Доллары</v>
          </cell>
        </row>
      </sheetData>
      <sheetData sheetId="9">
        <row r="4">
          <cell r="S4">
            <v>43802</v>
          </cell>
          <cell r="T4">
            <v>43833</v>
          </cell>
        </row>
        <row r="41">
          <cell r="D41">
            <v>43895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S34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2.75390625" style="0" customWidth="1"/>
    <col min="2" max="2" width="6.125" style="0" customWidth="1"/>
    <col min="3" max="3" width="42.25390625" style="0" customWidth="1"/>
    <col min="4" max="4" width="23.25390625" style="0" customWidth="1"/>
  </cols>
  <sheetData>
    <row r="3" spans="1:71" s="12" customFormat="1" ht="12.75" customHeight="1">
      <c r="A3" s="1">
        <v>43892</v>
      </c>
      <c r="B3" s="2">
        <f aca="true" t="shared" si="0" ref="B3:B34">WEEKDAY(A3)</f>
        <v>2</v>
      </c>
      <c r="C3" s="3" t="str">
        <f aca="true" t="shared" si="1" ref="C3:C34">IF(D3&lt;&gt;0,D3&amp;IF(E3&lt;&gt;0," - "&amp;E3&amp;IF(F3&lt;&gt;0," - "&amp;F3,""),""),"")</f>
        <v>напитки - сок</v>
      </c>
      <c r="D3" s="3" t="str">
        <f aca="true" t="shared" si="2" ref="D3:D15">VLOOKUP($T3,VRashod_PlusCurrencyExchange,3,FALSE)</f>
        <v>напитки</v>
      </c>
      <c r="E3" s="3" t="str">
        <f aca="true" t="shared" si="3" ref="E3:E15">VLOOKUP($T3,VRashod_PlusCurrencyExchange,4,FALSE)</f>
        <v>сок</v>
      </c>
      <c r="F3" s="3">
        <f aca="true" t="shared" si="4" ref="F3:F15">VLOOKUP($T3,VRashod_PlusCurrencyExchange,5,FALSE)</f>
        <v>0</v>
      </c>
      <c r="G3" s="4">
        <f aca="true" t="shared" si="5" ref="G3:G15">IF(OR(Currency_Selected&lt;0,U3=Currency_Selected),AA3,0)</f>
        <v>13</v>
      </c>
      <c r="H3" s="5"/>
      <c r="I3" s="6" t="str">
        <f aca="true" t="shared" si="6" ref="I3:I15">INDEX(scenario_pnames_,$W3+1)</f>
        <v>напитки</v>
      </c>
      <c r="J3" s="7">
        <v>13</v>
      </c>
      <c r="K3" s="8" t="str">
        <f>IF(U3&gt;0,'[1]Настройки'!$C$9,'[1]Настройки'!$C$8)</f>
        <v>Рубли</v>
      </c>
      <c r="L3" s="8"/>
      <c r="M3" s="6"/>
      <c r="N3" s="9"/>
      <c r="O3" s="9"/>
      <c r="P3" s="9"/>
      <c r="Q3" s="10" t="b">
        <f aca="true" t="shared" si="7" ref="Q3:Q15">AND(A3&gt;=start_date,A3&lt;=end_date)</f>
        <v>0</v>
      </c>
      <c r="R3" s="11"/>
      <c r="T3" s="13">
        <v>77</v>
      </c>
      <c r="U3" s="13">
        <v>0</v>
      </c>
      <c r="V3" s="13" t="b">
        <f aca="true" t="shared" si="8" ref="V3:V34">$W3&gt;0</f>
        <v>1</v>
      </c>
      <c r="W3" s="10">
        <f aca="true" t="shared" si="9" ref="W3:W15">VLOOKUP($T3,VRashod_PlusCurrencyExchange,2,FALSE)</f>
        <v>16</v>
      </c>
      <c r="X3" s="13">
        <f aca="true" t="shared" si="10" ref="X3:X15">IF(OR(Flag_DRashod_sum_all,$V3),IF(Currency_Selected=$U3,IF(OR($T3&lt;&gt;1,Flag_DRashod_sum_CurrencyExchange),$J3,""),IF(Currency_Selected&lt;0,IF(OR($T3&lt;&gt;1,Flag_DRashod_sum_CurrencyExchange),$AA3,""),"")),"")</f>
        <v>13</v>
      </c>
      <c r="Y3" s="10">
        <f aca="true" t="shared" si="11" ref="Y3:Y15">IF($A3=today,$X3,"")</f>
      </c>
      <c r="Z3" s="10">
        <f aca="true" t="shared" si="12" ref="Z3:Z34">IF($Q3,$X3,"")</f>
      </c>
      <c r="AA3" s="7">
        <f aca="true" t="shared" si="13" ref="AA3:AA34">J3*IF(L3="",1,L3)</f>
        <v>13</v>
      </c>
      <c r="AB3" s="10">
        <f aca="true" t="shared" si="14" ref="AB3:AB34">IF($V3,$AA3,"")</f>
        <v>13</v>
      </c>
      <c r="AE3" s="13">
        <f aca="true" t="shared" si="15" ref="AE3:AM8">IF(OR(AE$8=$W3,AE$8=prashod_count+1),$AB3,0)</f>
        <v>0</v>
      </c>
      <c r="AF3" s="13">
        <f t="shared" si="15"/>
        <v>0</v>
      </c>
      <c r="AG3" s="13">
        <f t="shared" si="15"/>
        <v>0</v>
      </c>
      <c r="AH3" s="13">
        <f t="shared" si="15"/>
        <v>0</v>
      </c>
      <c r="AI3" s="13">
        <f t="shared" si="15"/>
        <v>0</v>
      </c>
      <c r="AJ3" s="13">
        <f t="shared" si="15"/>
        <v>0</v>
      </c>
      <c r="AK3" s="13">
        <f t="shared" si="15"/>
        <v>0</v>
      </c>
      <c r="AL3" s="13">
        <f t="shared" si="15"/>
        <v>0</v>
      </c>
      <c r="AM3" s="13">
        <f t="shared" si="15"/>
        <v>0</v>
      </c>
      <c r="AN3" s="13">
        <f aca="true" t="shared" si="16" ref="AN3:AW7">IF(OR(AN$8=$W3,AN$8=prashod_count+1),$AB3,0)</f>
        <v>0</v>
      </c>
      <c r="AO3" s="13">
        <f t="shared" si="16"/>
        <v>0</v>
      </c>
      <c r="AP3" s="13">
        <f t="shared" si="16"/>
        <v>0</v>
      </c>
      <c r="AQ3" s="13">
        <f t="shared" si="16"/>
        <v>0</v>
      </c>
      <c r="AR3" s="13">
        <f t="shared" si="16"/>
        <v>0</v>
      </c>
      <c r="AS3" s="13">
        <f t="shared" si="16"/>
        <v>0</v>
      </c>
      <c r="AT3" s="13">
        <f t="shared" si="16"/>
        <v>13</v>
      </c>
      <c r="AU3" s="13">
        <f t="shared" si="16"/>
        <v>0</v>
      </c>
      <c r="AV3" s="13">
        <f t="shared" si="16"/>
        <v>0</v>
      </c>
      <c r="AW3" s="13">
        <f t="shared" si="16"/>
        <v>0</v>
      </c>
      <c r="AX3" s="13">
        <f aca="true" t="shared" si="17" ref="AX3:BG7">IF(OR(AX$8=$W3,AX$8=prashod_count+1),$AB3,0)</f>
        <v>0</v>
      </c>
      <c r="AY3" s="13">
        <f t="shared" si="17"/>
        <v>0</v>
      </c>
      <c r="AZ3" s="13">
        <f t="shared" si="17"/>
        <v>0</v>
      </c>
      <c r="BA3" s="13">
        <f t="shared" si="17"/>
        <v>0</v>
      </c>
      <c r="BB3" s="13">
        <f t="shared" si="17"/>
        <v>0</v>
      </c>
      <c r="BC3" s="13">
        <f t="shared" si="17"/>
        <v>0</v>
      </c>
      <c r="BD3" s="13">
        <f t="shared" si="17"/>
        <v>0</v>
      </c>
      <c r="BE3" s="13">
        <f t="shared" si="17"/>
        <v>0</v>
      </c>
      <c r="BF3" s="13">
        <f t="shared" si="17"/>
        <v>13</v>
      </c>
      <c r="BG3" s="13">
        <f t="shared" si="17"/>
        <v>0</v>
      </c>
      <c r="BH3" s="13">
        <f aca="true" t="shared" si="18" ref="BH3:BS7">IF(OR(BH$8=$W3,BH$8=prashod_count+1),$AB3,0)</f>
        <v>0</v>
      </c>
      <c r="BI3" s="13">
        <f t="shared" si="18"/>
        <v>0</v>
      </c>
      <c r="BJ3" s="13">
        <f t="shared" si="18"/>
        <v>0</v>
      </c>
      <c r="BK3" s="13">
        <f t="shared" si="18"/>
        <v>0</v>
      </c>
      <c r="BL3" s="13">
        <f t="shared" si="18"/>
        <v>0</v>
      </c>
      <c r="BM3" s="13">
        <f t="shared" si="18"/>
        <v>0</v>
      </c>
      <c r="BN3" s="13">
        <f t="shared" si="18"/>
        <v>0</v>
      </c>
      <c r="BO3" s="13">
        <f t="shared" si="18"/>
        <v>0</v>
      </c>
      <c r="BP3" s="13">
        <f t="shared" si="18"/>
        <v>0</v>
      </c>
      <c r="BQ3" s="13">
        <f t="shared" si="18"/>
        <v>0</v>
      </c>
      <c r="BR3" s="13">
        <f t="shared" si="18"/>
        <v>0</v>
      </c>
      <c r="BS3" s="13">
        <f t="shared" si="18"/>
        <v>0</v>
      </c>
    </row>
    <row r="4" spans="1:71" s="12" customFormat="1" ht="12.75" customHeight="1">
      <c r="A4" s="1">
        <v>43892</v>
      </c>
      <c r="B4" s="2">
        <f t="shared" si="0"/>
        <v>2</v>
      </c>
      <c r="C4" s="3" t="str">
        <f t="shared" si="1"/>
        <v>крупы,яйца,бакалея - приправа</v>
      </c>
      <c r="D4" s="3" t="str">
        <f t="shared" si="2"/>
        <v>крупы,яйца,бакалея</v>
      </c>
      <c r="E4" s="3" t="str">
        <f t="shared" si="3"/>
        <v>приправа</v>
      </c>
      <c r="F4" s="3">
        <f t="shared" si="4"/>
        <v>0</v>
      </c>
      <c r="G4" s="4">
        <f t="shared" si="5"/>
        <v>8</v>
      </c>
      <c r="H4" s="5"/>
      <c r="I4" s="6" t="str">
        <f t="shared" si="6"/>
        <v>крупы</v>
      </c>
      <c r="J4" s="7">
        <v>8</v>
      </c>
      <c r="K4" s="8" t="str">
        <f>IF(U4&gt;0,'[1]Настройки'!$C$9,'[1]Настройки'!$C$8)</f>
        <v>Рубли</v>
      </c>
      <c r="L4" s="8"/>
      <c r="M4" s="6"/>
      <c r="N4" s="9"/>
      <c r="O4" s="9"/>
      <c r="P4" s="9"/>
      <c r="Q4" s="10" t="b">
        <f t="shared" si="7"/>
        <v>0</v>
      </c>
      <c r="R4" s="11"/>
      <c r="T4" s="13">
        <v>48</v>
      </c>
      <c r="U4" s="13">
        <v>0</v>
      </c>
      <c r="V4" s="13" t="b">
        <f t="shared" si="8"/>
        <v>1</v>
      </c>
      <c r="W4" s="10">
        <f t="shared" si="9"/>
        <v>14</v>
      </c>
      <c r="X4" s="13">
        <f t="shared" si="10"/>
        <v>8</v>
      </c>
      <c r="Y4" s="10">
        <f t="shared" si="11"/>
      </c>
      <c r="Z4" s="10">
        <f t="shared" si="12"/>
      </c>
      <c r="AA4" s="7">
        <f t="shared" si="13"/>
        <v>8</v>
      </c>
      <c r="AB4" s="10">
        <f t="shared" si="14"/>
        <v>8</v>
      </c>
      <c r="AE4" s="13">
        <f t="shared" si="15"/>
        <v>0</v>
      </c>
      <c r="AF4" s="13">
        <f t="shared" si="15"/>
        <v>0</v>
      </c>
      <c r="AG4" s="13">
        <f t="shared" si="15"/>
        <v>0</v>
      </c>
      <c r="AH4" s="13">
        <f t="shared" si="15"/>
        <v>0</v>
      </c>
      <c r="AI4" s="13">
        <f t="shared" si="15"/>
        <v>0</v>
      </c>
      <c r="AJ4" s="13">
        <f t="shared" si="15"/>
        <v>0</v>
      </c>
      <c r="AK4" s="13">
        <f t="shared" si="15"/>
        <v>0</v>
      </c>
      <c r="AL4" s="13">
        <f t="shared" si="15"/>
        <v>0</v>
      </c>
      <c r="AM4" s="13">
        <f t="shared" si="15"/>
        <v>0</v>
      </c>
      <c r="AN4" s="13">
        <f t="shared" si="16"/>
        <v>0</v>
      </c>
      <c r="AO4" s="13">
        <f t="shared" si="16"/>
        <v>0</v>
      </c>
      <c r="AP4" s="13">
        <f t="shared" si="16"/>
        <v>0</v>
      </c>
      <c r="AQ4" s="13">
        <f t="shared" si="16"/>
        <v>0</v>
      </c>
      <c r="AR4" s="13">
        <f t="shared" si="16"/>
        <v>8</v>
      </c>
      <c r="AS4" s="13">
        <f t="shared" si="16"/>
        <v>0</v>
      </c>
      <c r="AT4" s="13">
        <f t="shared" si="16"/>
        <v>0</v>
      </c>
      <c r="AU4" s="13">
        <f t="shared" si="16"/>
        <v>0</v>
      </c>
      <c r="AV4" s="13">
        <f t="shared" si="16"/>
        <v>0</v>
      </c>
      <c r="AW4" s="13">
        <f t="shared" si="16"/>
        <v>0</v>
      </c>
      <c r="AX4" s="13">
        <f t="shared" si="17"/>
        <v>0</v>
      </c>
      <c r="AY4" s="13">
        <f t="shared" si="17"/>
        <v>0</v>
      </c>
      <c r="AZ4" s="13">
        <f t="shared" si="17"/>
        <v>0</v>
      </c>
      <c r="BA4" s="13">
        <f t="shared" si="17"/>
        <v>0</v>
      </c>
      <c r="BB4" s="13">
        <f t="shared" si="17"/>
        <v>0</v>
      </c>
      <c r="BC4" s="13">
        <f t="shared" si="17"/>
        <v>0</v>
      </c>
      <c r="BD4" s="13">
        <f t="shared" si="17"/>
        <v>0</v>
      </c>
      <c r="BE4" s="13">
        <f t="shared" si="17"/>
        <v>0</v>
      </c>
      <c r="BF4" s="13">
        <f t="shared" si="17"/>
        <v>8</v>
      </c>
      <c r="BG4" s="13">
        <f t="shared" si="17"/>
        <v>0</v>
      </c>
      <c r="BH4" s="13">
        <f t="shared" si="18"/>
        <v>0</v>
      </c>
      <c r="BI4" s="13">
        <f t="shared" si="18"/>
        <v>0</v>
      </c>
      <c r="BJ4" s="13">
        <f t="shared" si="18"/>
        <v>0</v>
      </c>
      <c r="BK4" s="13">
        <f t="shared" si="18"/>
        <v>0</v>
      </c>
      <c r="BL4" s="13">
        <f t="shared" si="18"/>
        <v>0</v>
      </c>
      <c r="BM4" s="13">
        <f t="shared" si="18"/>
        <v>0</v>
      </c>
      <c r="BN4" s="13">
        <f t="shared" si="18"/>
        <v>0</v>
      </c>
      <c r="BO4" s="13">
        <f t="shared" si="18"/>
        <v>0</v>
      </c>
      <c r="BP4" s="13">
        <f t="shared" si="18"/>
        <v>0</v>
      </c>
      <c r="BQ4" s="13">
        <f t="shared" si="18"/>
        <v>0</v>
      </c>
      <c r="BR4" s="13">
        <f t="shared" si="18"/>
        <v>0</v>
      </c>
      <c r="BS4" s="13">
        <f t="shared" si="18"/>
        <v>0</v>
      </c>
    </row>
    <row r="5" spans="1:71" s="12" customFormat="1" ht="12.75" customHeight="1">
      <c r="A5" s="1">
        <v>43892</v>
      </c>
      <c r="B5" s="2">
        <f t="shared" si="0"/>
        <v>2</v>
      </c>
      <c r="C5" s="3" t="str">
        <f t="shared" si="1"/>
        <v>овощи и фрукты - семечки</v>
      </c>
      <c r="D5" s="3" t="str">
        <f t="shared" si="2"/>
        <v>овощи и фрукты</v>
      </c>
      <c r="E5" s="3" t="str">
        <f t="shared" si="3"/>
        <v>семечки</v>
      </c>
      <c r="F5" s="3">
        <f t="shared" si="4"/>
        <v>0</v>
      </c>
      <c r="G5" s="4">
        <f t="shared" si="5"/>
        <v>15</v>
      </c>
      <c r="H5" s="5"/>
      <c r="I5" s="6" t="str">
        <f t="shared" si="6"/>
        <v>овощи и фрукты</v>
      </c>
      <c r="J5" s="7">
        <v>15</v>
      </c>
      <c r="K5" s="8" t="str">
        <f>IF(U5&gt;0,'[1]Настройки'!$C$9,'[1]Настройки'!$C$8)</f>
        <v>Рубли</v>
      </c>
      <c r="L5" s="8"/>
      <c r="M5" s="6"/>
      <c r="N5" s="9"/>
      <c r="O5" s="9"/>
      <c r="P5" s="9"/>
      <c r="Q5" s="10" t="b">
        <f t="shared" si="7"/>
        <v>0</v>
      </c>
      <c r="R5" s="11"/>
      <c r="T5" s="13">
        <v>204</v>
      </c>
      <c r="U5" s="13">
        <v>0</v>
      </c>
      <c r="V5" s="13" t="b">
        <f t="shared" si="8"/>
        <v>1</v>
      </c>
      <c r="W5" s="10">
        <f t="shared" si="9"/>
        <v>17</v>
      </c>
      <c r="X5" s="13">
        <f t="shared" si="10"/>
        <v>15</v>
      </c>
      <c r="Y5" s="10">
        <f t="shared" si="11"/>
      </c>
      <c r="Z5" s="10">
        <f t="shared" si="12"/>
      </c>
      <c r="AA5" s="7">
        <f t="shared" si="13"/>
        <v>15</v>
      </c>
      <c r="AB5" s="10">
        <f t="shared" si="14"/>
        <v>15</v>
      </c>
      <c r="AE5" s="13">
        <f t="shared" si="15"/>
        <v>0</v>
      </c>
      <c r="AF5" s="13">
        <f t="shared" si="15"/>
        <v>0</v>
      </c>
      <c r="AG5" s="13">
        <f t="shared" si="15"/>
        <v>0</v>
      </c>
      <c r="AH5" s="13">
        <f t="shared" si="15"/>
        <v>0</v>
      </c>
      <c r="AI5" s="13">
        <f t="shared" si="15"/>
        <v>0</v>
      </c>
      <c r="AJ5" s="13">
        <f t="shared" si="15"/>
        <v>0</v>
      </c>
      <c r="AK5" s="13">
        <f t="shared" si="15"/>
        <v>0</v>
      </c>
      <c r="AL5" s="13">
        <f t="shared" si="15"/>
        <v>0</v>
      </c>
      <c r="AM5" s="13">
        <f t="shared" si="15"/>
        <v>0</v>
      </c>
      <c r="AN5" s="13">
        <f t="shared" si="16"/>
        <v>0</v>
      </c>
      <c r="AO5" s="13">
        <f t="shared" si="16"/>
        <v>0</v>
      </c>
      <c r="AP5" s="13">
        <f t="shared" si="16"/>
        <v>0</v>
      </c>
      <c r="AQ5" s="13">
        <f t="shared" si="16"/>
        <v>0</v>
      </c>
      <c r="AR5" s="13">
        <f t="shared" si="16"/>
        <v>0</v>
      </c>
      <c r="AS5" s="13">
        <f t="shared" si="16"/>
        <v>0</v>
      </c>
      <c r="AT5" s="13">
        <f t="shared" si="16"/>
        <v>0</v>
      </c>
      <c r="AU5" s="13">
        <f t="shared" si="16"/>
        <v>15</v>
      </c>
      <c r="AV5" s="13">
        <f t="shared" si="16"/>
        <v>0</v>
      </c>
      <c r="AW5" s="13">
        <f t="shared" si="16"/>
        <v>0</v>
      </c>
      <c r="AX5" s="13">
        <f t="shared" si="17"/>
        <v>0</v>
      </c>
      <c r="AY5" s="13">
        <f t="shared" si="17"/>
        <v>0</v>
      </c>
      <c r="AZ5" s="13">
        <f t="shared" si="17"/>
        <v>0</v>
      </c>
      <c r="BA5" s="13">
        <f t="shared" si="17"/>
        <v>0</v>
      </c>
      <c r="BB5" s="13">
        <f t="shared" si="17"/>
        <v>0</v>
      </c>
      <c r="BC5" s="13">
        <f t="shared" si="17"/>
        <v>0</v>
      </c>
      <c r="BD5" s="13">
        <f t="shared" si="17"/>
        <v>0</v>
      </c>
      <c r="BE5" s="13">
        <f t="shared" si="17"/>
        <v>0</v>
      </c>
      <c r="BF5" s="13">
        <f t="shared" si="17"/>
        <v>15</v>
      </c>
      <c r="BG5" s="13">
        <f t="shared" si="17"/>
        <v>0</v>
      </c>
      <c r="BH5" s="13">
        <f t="shared" si="18"/>
        <v>0</v>
      </c>
      <c r="BI5" s="13">
        <f t="shared" si="18"/>
        <v>0</v>
      </c>
      <c r="BJ5" s="13">
        <f t="shared" si="18"/>
        <v>0</v>
      </c>
      <c r="BK5" s="13">
        <f t="shared" si="18"/>
        <v>0</v>
      </c>
      <c r="BL5" s="13">
        <f t="shared" si="18"/>
        <v>0</v>
      </c>
      <c r="BM5" s="13">
        <f t="shared" si="18"/>
        <v>0</v>
      </c>
      <c r="BN5" s="13">
        <f t="shared" si="18"/>
        <v>0</v>
      </c>
      <c r="BO5" s="13">
        <f t="shared" si="18"/>
        <v>0</v>
      </c>
      <c r="BP5" s="13">
        <f t="shared" si="18"/>
        <v>0</v>
      </c>
      <c r="BQ5" s="13">
        <f t="shared" si="18"/>
        <v>0</v>
      </c>
      <c r="BR5" s="13">
        <f t="shared" si="18"/>
        <v>0</v>
      </c>
      <c r="BS5" s="13">
        <f t="shared" si="18"/>
        <v>0</v>
      </c>
    </row>
    <row r="6" spans="1:71" s="12" customFormat="1" ht="12.75" customHeight="1">
      <c r="A6" s="1">
        <v>43892</v>
      </c>
      <c r="B6" s="2">
        <f t="shared" si="0"/>
        <v>2</v>
      </c>
      <c r="C6" s="3" t="str">
        <f t="shared" si="1"/>
        <v>продукты мучные - печенье</v>
      </c>
      <c r="D6" s="3" t="str">
        <f t="shared" si="2"/>
        <v>продукты мучные</v>
      </c>
      <c r="E6" s="3" t="str">
        <f t="shared" si="3"/>
        <v>печенье</v>
      </c>
      <c r="F6" s="3">
        <f t="shared" si="4"/>
        <v>0</v>
      </c>
      <c r="G6" s="4">
        <f t="shared" si="5"/>
        <v>30</v>
      </c>
      <c r="H6" s="5"/>
      <c r="I6" s="6" t="str">
        <f t="shared" si="6"/>
        <v>продукты мучные</v>
      </c>
      <c r="J6" s="7">
        <v>30</v>
      </c>
      <c r="K6" s="8" t="str">
        <f>IF(U6&gt;0,'[1]Настройки'!$C$9,'[1]Настройки'!$C$8)</f>
        <v>Рубли</v>
      </c>
      <c r="L6" s="8"/>
      <c r="M6" s="6"/>
      <c r="N6" s="9"/>
      <c r="O6" s="9"/>
      <c r="P6" s="9"/>
      <c r="Q6" s="10" t="b">
        <f t="shared" si="7"/>
        <v>0</v>
      </c>
      <c r="R6" s="11"/>
      <c r="T6" s="13">
        <v>160</v>
      </c>
      <c r="U6" s="13">
        <v>0</v>
      </c>
      <c r="V6" s="13" t="b">
        <f t="shared" si="8"/>
        <v>1</v>
      </c>
      <c r="W6" s="10">
        <f t="shared" si="9"/>
        <v>19</v>
      </c>
      <c r="X6" s="13">
        <f t="shared" si="10"/>
        <v>30</v>
      </c>
      <c r="Y6" s="10">
        <f t="shared" si="11"/>
      </c>
      <c r="Z6" s="10">
        <f t="shared" si="12"/>
      </c>
      <c r="AA6" s="7">
        <f t="shared" si="13"/>
        <v>30</v>
      </c>
      <c r="AB6" s="10">
        <f t="shared" si="14"/>
        <v>30</v>
      </c>
      <c r="AE6" s="13">
        <f t="shared" si="15"/>
        <v>0</v>
      </c>
      <c r="AF6" s="13">
        <f t="shared" si="15"/>
        <v>0</v>
      </c>
      <c r="AG6" s="13">
        <f t="shared" si="15"/>
        <v>0</v>
      </c>
      <c r="AH6" s="13">
        <f t="shared" si="15"/>
        <v>0</v>
      </c>
      <c r="AI6" s="13">
        <f t="shared" si="15"/>
        <v>0</v>
      </c>
      <c r="AJ6" s="13">
        <f t="shared" si="15"/>
        <v>0</v>
      </c>
      <c r="AK6" s="13">
        <f t="shared" si="15"/>
        <v>0</v>
      </c>
      <c r="AL6" s="13">
        <f t="shared" si="15"/>
        <v>0</v>
      </c>
      <c r="AM6" s="13">
        <f t="shared" si="15"/>
        <v>0</v>
      </c>
      <c r="AN6" s="13">
        <f t="shared" si="16"/>
        <v>0</v>
      </c>
      <c r="AO6" s="13">
        <f t="shared" si="16"/>
        <v>0</v>
      </c>
      <c r="AP6" s="13">
        <f t="shared" si="16"/>
        <v>0</v>
      </c>
      <c r="AQ6" s="13">
        <f t="shared" si="16"/>
        <v>0</v>
      </c>
      <c r="AR6" s="13">
        <f t="shared" si="16"/>
        <v>0</v>
      </c>
      <c r="AS6" s="13">
        <f t="shared" si="16"/>
        <v>0</v>
      </c>
      <c r="AT6" s="13">
        <f t="shared" si="16"/>
        <v>0</v>
      </c>
      <c r="AU6" s="13">
        <f t="shared" si="16"/>
        <v>0</v>
      </c>
      <c r="AV6" s="13">
        <f t="shared" si="16"/>
        <v>0</v>
      </c>
      <c r="AW6" s="13">
        <f t="shared" si="16"/>
        <v>30</v>
      </c>
      <c r="AX6" s="13">
        <f t="shared" si="17"/>
        <v>0</v>
      </c>
      <c r="AY6" s="13">
        <f t="shared" si="17"/>
        <v>0</v>
      </c>
      <c r="AZ6" s="13">
        <f t="shared" si="17"/>
        <v>0</v>
      </c>
      <c r="BA6" s="13">
        <f t="shared" si="17"/>
        <v>0</v>
      </c>
      <c r="BB6" s="13">
        <f t="shared" si="17"/>
        <v>0</v>
      </c>
      <c r="BC6" s="13">
        <f t="shared" si="17"/>
        <v>0</v>
      </c>
      <c r="BD6" s="13">
        <f t="shared" si="17"/>
        <v>0</v>
      </c>
      <c r="BE6" s="13">
        <f t="shared" si="17"/>
        <v>0</v>
      </c>
      <c r="BF6" s="13">
        <f t="shared" si="17"/>
        <v>30</v>
      </c>
      <c r="BG6" s="13">
        <f t="shared" si="17"/>
        <v>0</v>
      </c>
      <c r="BH6" s="13">
        <f t="shared" si="18"/>
        <v>0</v>
      </c>
      <c r="BI6" s="13">
        <f t="shared" si="18"/>
        <v>0</v>
      </c>
      <c r="BJ6" s="13">
        <f t="shared" si="18"/>
        <v>0</v>
      </c>
      <c r="BK6" s="13">
        <f t="shared" si="18"/>
        <v>0</v>
      </c>
      <c r="BL6" s="13">
        <f t="shared" si="18"/>
        <v>0</v>
      </c>
      <c r="BM6" s="13">
        <f t="shared" si="18"/>
        <v>0</v>
      </c>
      <c r="BN6" s="13">
        <f t="shared" si="18"/>
        <v>0</v>
      </c>
      <c r="BO6" s="13">
        <f t="shared" si="18"/>
        <v>0</v>
      </c>
      <c r="BP6" s="13">
        <f t="shared" si="18"/>
        <v>0</v>
      </c>
      <c r="BQ6" s="13">
        <f t="shared" si="18"/>
        <v>0</v>
      </c>
      <c r="BR6" s="13">
        <f t="shared" si="18"/>
        <v>0</v>
      </c>
      <c r="BS6" s="13">
        <f t="shared" si="18"/>
        <v>0</v>
      </c>
    </row>
    <row r="7" spans="1:71" s="12" customFormat="1" ht="12.75" customHeight="1">
      <c r="A7" s="1">
        <v>43891</v>
      </c>
      <c r="B7" s="2">
        <f t="shared" si="0"/>
        <v>1</v>
      </c>
      <c r="C7" s="3" t="str">
        <f t="shared" si="1"/>
        <v>продукты молочные - мороженое</v>
      </c>
      <c r="D7" s="3" t="str">
        <f t="shared" si="2"/>
        <v>продукты молочные</v>
      </c>
      <c r="E7" s="3" t="str">
        <f t="shared" si="3"/>
        <v>мороженое</v>
      </c>
      <c r="F7" s="3">
        <f t="shared" si="4"/>
        <v>0</v>
      </c>
      <c r="G7" s="4">
        <f t="shared" si="5"/>
        <v>14</v>
      </c>
      <c r="H7" s="5"/>
      <c r="I7" s="6" t="str">
        <f t="shared" si="6"/>
        <v>продукты молочные</v>
      </c>
      <c r="J7" s="7">
        <v>14</v>
      </c>
      <c r="K7" s="8" t="str">
        <f>IF(U7&gt;0,'[1]Настройки'!$C$9,'[1]Настройки'!$C$8)</f>
        <v>Рубли</v>
      </c>
      <c r="L7" s="8"/>
      <c r="M7" s="6"/>
      <c r="N7" s="9"/>
      <c r="O7" s="9"/>
      <c r="P7" s="9"/>
      <c r="Q7" s="10" t="b">
        <f t="shared" si="7"/>
        <v>0</v>
      </c>
      <c r="R7" s="11"/>
      <c r="T7" s="13">
        <v>288</v>
      </c>
      <c r="U7" s="13">
        <v>0</v>
      </c>
      <c r="V7" s="13" t="b">
        <f t="shared" si="8"/>
        <v>1</v>
      </c>
      <c r="W7" s="10">
        <f t="shared" si="9"/>
        <v>18</v>
      </c>
      <c r="X7" s="13">
        <f t="shared" si="10"/>
        <v>14</v>
      </c>
      <c r="Y7" s="10">
        <f t="shared" si="11"/>
      </c>
      <c r="Z7" s="10">
        <f t="shared" si="12"/>
      </c>
      <c r="AA7" s="7">
        <f t="shared" si="13"/>
        <v>14</v>
      </c>
      <c r="AB7" s="10">
        <f t="shared" si="14"/>
        <v>14</v>
      </c>
      <c r="AE7" s="13">
        <f aca="true" t="shared" si="19" ref="AE7:BS7">IF(OR(AE$8=$W7,AE$8=prashod_count+1),$AB7,0)</f>
        <v>0</v>
      </c>
      <c r="AF7" s="13">
        <f t="shared" si="19"/>
        <v>0</v>
      </c>
      <c r="AG7" s="13">
        <f t="shared" si="19"/>
        <v>0</v>
      </c>
      <c r="AH7" s="13">
        <f t="shared" si="19"/>
        <v>0</v>
      </c>
      <c r="AI7" s="13">
        <f t="shared" si="19"/>
        <v>0</v>
      </c>
      <c r="AJ7" s="13">
        <f t="shared" si="19"/>
        <v>0</v>
      </c>
      <c r="AK7" s="13">
        <f t="shared" si="19"/>
        <v>0</v>
      </c>
      <c r="AL7" s="13">
        <f t="shared" si="19"/>
        <v>0</v>
      </c>
      <c r="AM7" s="13">
        <f t="shared" si="19"/>
        <v>0</v>
      </c>
      <c r="AN7" s="13">
        <f t="shared" si="19"/>
        <v>0</v>
      </c>
      <c r="AO7" s="13">
        <f t="shared" si="19"/>
        <v>0</v>
      </c>
      <c r="AP7" s="13">
        <f t="shared" si="19"/>
        <v>0</v>
      </c>
      <c r="AQ7" s="13">
        <f t="shared" si="19"/>
        <v>0</v>
      </c>
      <c r="AR7" s="13">
        <f t="shared" si="19"/>
        <v>0</v>
      </c>
      <c r="AS7" s="13">
        <f t="shared" si="19"/>
        <v>0</v>
      </c>
      <c r="AT7" s="13">
        <f t="shared" si="19"/>
        <v>0</v>
      </c>
      <c r="AU7" s="13">
        <f t="shared" si="19"/>
        <v>0</v>
      </c>
      <c r="AV7" s="13">
        <f t="shared" si="19"/>
        <v>14</v>
      </c>
      <c r="AW7" s="13">
        <f t="shared" si="19"/>
        <v>0</v>
      </c>
      <c r="AX7" s="13">
        <f t="shared" si="19"/>
        <v>0</v>
      </c>
      <c r="AY7" s="13">
        <f t="shared" si="19"/>
        <v>0</v>
      </c>
      <c r="AZ7" s="13">
        <f t="shared" si="19"/>
        <v>0</v>
      </c>
      <c r="BA7" s="13">
        <f t="shared" si="19"/>
        <v>0</v>
      </c>
      <c r="BB7" s="13">
        <f t="shared" si="19"/>
        <v>0</v>
      </c>
      <c r="BC7" s="13">
        <f t="shared" si="19"/>
        <v>0</v>
      </c>
      <c r="BD7" s="13">
        <f t="shared" si="19"/>
        <v>0</v>
      </c>
      <c r="BE7" s="13">
        <f t="shared" si="19"/>
        <v>0</v>
      </c>
      <c r="BF7" s="13">
        <f t="shared" si="19"/>
        <v>14</v>
      </c>
      <c r="BG7" s="13">
        <f t="shared" si="19"/>
        <v>0</v>
      </c>
      <c r="BH7" s="13">
        <f t="shared" si="19"/>
        <v>0</v>
      </c>
      <c r="BI7" s="13">
        <f t="shared" si="19"/>
        <v>0</v>
      </c>
      <c r="BJ7" s="13">
        <f t="shared" si="19"/>
        <v>0</v>
      </c>
      <c r="BK7" s="13">
        <f t="shared" si="19"/>
        <v>0</v>
      </c>
      <c r="BL7" s="13">
        <f t="shared" si="19"/>
        <v>0</v>
      </c>
      <c r="BM7" s="13">
        <f t="shared" si="19"/>
        <v>0</v>
      </c>
      <c r="BN7" s="13">
        <f t="shared" si="19"/>
        <v>0</v>
      </c>
      <c r="BO7" s="13">
        <f t="shared" si="19"/>
        <v>0</v>
      </c>
      <c r="BP7" s="13">
        <f t="shared" si="19"/>
        <v>0</v>
      </c>
      <c r="BQ7" s="13">
        <f t="shared" si="19"/>
        <v>0</v>
      </c>
      <c r="BR7" s="13">
        <f t="shared" si="19"/>
        <v>0</v>
      </c>
      <c r="BS7" s="13">
        <f t="shared" si="19"/>
        <v>0</v>
      </c>
    </row>
    <row r="8" spans="1:71" s="12" customFormat="1" ht="12.75" customHeight="1">
      <c r="A8" s="1">
        <v>43891</v>
      </c>
      <c r="B8" s="2">
        <f t="shared" si="0"/>
        <v>1</v>
      </c>
      <c r="C8" s="3" t="str">
        <f t="shared" si="1"/>
        <v>продукты мучные - печенье</v>
      </c>
      <c r="D8" s="3" t="str">
        <f t="shared" si="2"/>
        <v>продукты мучные</v>
      </c>
      <c r="E8" s="3" t="str">
        <f t="shared" si="3"/>
        <v>печенье</v>
      </c>
      <c r="F8" s="3">
        <f t="shared" si="4"/>
        <v>0</v>
      </c>
      <c r="G8" s="4">
        <f t="shared" si="5"/>
        <v>32</v>
      </c>
      <c r="H8" s="5"/>
      <c r="I8" s="6" t="str">
        <f t="shared" si="6"/>
        <v>продукты мучные</v>
      </c>
      <c r="J8" s="7">
        <v>32</v>
      </c>
      <c r="K8" s="8" t="str">
        <f>IF(U8&gt;0,'[1]Настройки'!$C$9,'[1]Настройки'!$C$8)</f>
        <v>Рубли</v>
      </c>
      <c r="L8" s="8"/>
      <c r="M8" s="6"/>
      <c r="N8" s="9"/>
      <c r="O8" s="9"/>
      <c r="P8" s="9"/>
      <c r="Q8" s="10" t="b">
        <f t="shared" si="7"/>
        <v>0</v>
      </c>
      <c r="R8" s="11"/>
      <c r="T8" s="13">
        <v>160</v>
      </c>
      <c r="U8" s="13">
        <v>0</v>
      </c>
      <c r="V8" s="13" t="b">
        <f t="shared" si="8"/>
        <v>1</v>
      </c>
      <c r="W8" s="10">
        <f t="shared" si="9"/>
        <v>19</v>
      </c>
      <c r="X8" s="13">
        <f t="shared" si="10"/>
        <v>32</v>
      </c>
      <c r="Y8" s="10">
        <f t="shared" si="11"/>
      </c>
      <c r="Z8" s="10">
        <f t="shared" si="12"/>
      </c>
      <c r="AA8" s="7">
        <f t="shared" si="13"/>
        <v>32</v>
      </c>
      <c r="AB8" s="10">
        <f t="shared" si="14"/>
        <v>32</v>
      </c>
      <c r="AE8" s="13">
        <f aca="true" t="shared" si="20" ref="AE8:BS8">IF(OR(AE$8=$W8,AE$8=prashod_count+1),$AB8,0)</f>
        <v>0</v>
      </c>
      <c r="AF8" s="13">
        <f t="shared" si="20"/>
        <v>0</v>
      </c>
      <c r="AG8" s="13">
        <f t="shared" si="20"/>
        <v>0</v>
      </c>
      <c r="AH8" s="13">
        <f t="shared" si="20"/>
        <v>0</v>
      </c>
      <c r="AI8" s="13">
        <f t="shared" si="20"/>
        <v>0</v>
      </c>
      <c r="AJ8" s="13">
        <f t="shared" si="20"/>
        <v>0</v>
      </c>
      <c r="AK8" s="13">
        <f t="shared" si="20"/>
        <v>0</v>
      </c>
      <c r="AL8" s="13">
        <f t="shared" si="20"/>
        <v>0</v>
      </c>
      <c r="AM8" s="13">
        <f t="shared" si="20"/>
        <v>0</v>
      </c>
      <c r="AN8" s="13">
        <f t="shared" si="20"/>
        <v>0</v>
      </c>
      <c r="AO8" s="13">
        <f t="shared" si="20"/>
        <v>0</v>
      </c>
      <c r="AP8" s="13">
        <f t="shared" si="20"/>
        <v>0</v>
      </c>
      <c r="AQ8" s="13">
        <f t="shared" si="20"/>
        <v>0</v>
      </c>
      <c r="AR8" s="13">
        <f t="shared" si="20"/>
        <v>0</v>
      </c>
      <c r="AS8" s="13">
        <f t="shared" si="20"/>
        <v>0</v>
      </c>
      <c r="AT8" s="13">
        <f t="shared" si="20"/>
        <v>0</v>
      </c>
      <c r="AU8" s="13">
        <f t="shared" si="20"/>
        <v>0</v>
      </c>
      <c r="AV8" s="13">
        <f t="shared" si="20"/>
        <v>0</v>
      </c>
      <c r="AW8" s="13">
        <f t="shared" si="20"/>
        <v>32</v>
      </c>
      <c r="AX8" s="13">
        <f t="shared" si="20"/>
        <v>0</v>
      </c>
      <c r="AY8" s="13">
        <f t="shared" si="20"/>
        <v>0</v>
      </c>
      <c r="AZ8" s="13">
        <f t="shared" si="20"/>
        <v>0</v>
      </c>
      <c r="BA8" s="13">
        <f t="shared" si="20"/>
        <v>0</v>
      </c>
      <c r="BB8" s="13">
        <f t="shared" si="20"/>
        <v>0</v>
      </c>
      <c r="BC8" s="13">
        <f t="shared" si="20"/>
        <v>0</v>
      </c>
      <c r="BD8" s="13">
        <f t="shared" si="20"/>
        <v>0</v>
      </c>
      <c r="BE8" s="13">
        <f t="shared" si="20"/>
        <v>0</v>
      </c>
      <c r="BF8" s="13">
        <f t="shared" si="20"/>
        <v>32</v>
      </c>
      <c r="BG8" s="13">
        <f t="shared" si="20"/>
        <v>0</v>
      </c>
      <c r="BH8" s="13">
        <f t="shared" si="20"/>
        <v>0</v>
      </c>
      <c r="BI8" s="13">
        <f t="shared" si="20"/>
        <v>0</v>
      </c>
      <c r="BJ8" s="13">
        <f t="shared" si="20"/>
        <v>0</v>
      </c>
      <c r="BK8" s="13">
        <f t="shared" si="20"/>
        <v>0</v>
      </c>
      <c r="BL8" s="13">
        <f t="shared" si="20"/>
        <v>0</v>
      </c>
      <c r="BM8" s="13">
        <f t="shared" si="20"/>
        <v>0</v>
      </c>
      <c r="BN8" s="13">
        <f t="shared" si="20"/>
        <v>0</v>
      </c>
      <c r="BO8" s="13">
        <f t="shared" si="20"/>
        <v>0</v>
      </c>
      <c r="BP8" s="13">
        <f t="shared" si="20"/>
        <v>0</v>
      </c>
      <c r="BQ8" s="13">
        <f t="shared" si="20"/>
        <v>0</v>
      </c>
      <c r="BR8" s="13">
        <f t="shared" si="20"/>
        <v>0</v>
      </c>
      <c r="BS8" s="13">
        <f t="shared" si="20"/>
        <v>0</v>
      </c>
    </row>
    <row r="9" spans="1:71" s="12" customFormat="1" ht="12.75" customHeight="1">
      <c r="A9" s="1">
        <v>43891</v>
      </c>
      <c r="B9" s="2">
        <f t="shared" si="0"/>
        <v>1</v>
      </c>
      <c r="C9" s="3" t="str">
        <f t="shared" si="1"/>
        <v>продукты мучные - хлеб</v>
      </c>
      <c r="D9" s="3" t="str">
        <f t="shared" si="2"/>
        <v>продукты мучные</v>
      </c>
      <c r="E9" s="3" t="str">
        <f t="shared" si="3"/>
        <v>хлеб</v>
      </c>
      <c r="F9" s="3">
        <f t="shared" si="4"/>
        <v>0</v>
      </c>
      <c r="G9" s="4">
        <f t="shared" si="5"/>
        <v>12</v>
      </c>
      <c r="H9" s="5"/>
      <c r="I9" s="6" t="str">
        <f t="shared" si="6"/>
        <v>продукты мучные</v>
      </c>
      <c r="J9" s="7">
        <v>12</v>
      </c>
      <c r="K9" s="8" t="str">
        <f>IF(U9&gt;0,'[1]Настройки'!$C$9,'[1]Настройки'!$C$8)</f>
        <v>Рубли</v>
      </c>
      <c r="L9" s="8"/>
      <c r="M9" s="6"/>
      <c r="N9" s="9"/>
      <c r="O9" s="9"/>
      <c r="P9" s="9"/>
      <c r="Q9" s="10" t="b">
        <f t="shared" si="7"/>
        <v>0</v>
      </c>
      <c r="R9" s="11"/>
      <c r="T9" s="13">
        <v>123</v>
      </c>
      <c r="U9" s="13">
        <v>0</v>
      </c>
      <c r="V9" s="13" t="b">
        <f t="shared" si="8"/>
        <v>1</v>
      </c>
      <c r="W9" s="10">
        <f t="shared" si="9"/>
        <v>19</v>
      </c>
      <c r="X9" s="13">
        <f t="shared" si="10"/>
        <v>12</v>
      </c>
      <c r="Y9" s="10">
        <f t="shared" si="11"/>
      </c>
      <c r="Z9" s="10">
        <f t="shared" si="12"/>
      </c>
      <c r="AA9" s="7">
        <f t="shared" si="13"/>
        <v>12</v>
      </c>
      <c r="AB9" s="10">
        <f t="shared" si="14"/>
        <v>12</v>
      </c>
      <c r="AE9" s="13">
        <f aca="true" t="shared" si="21" ref="AE9:BS9">IF(OR(AE$8=$W9,AE$8=prashod_count+1),$AB9,0)</f>
        <v>0</v>
      </c>
      <c r="AF9" s="13">
        <f t="shared" si="21"/>
        <v>0</v>
      </c>
      <c r="AG9" s="13">
        <f t="shared" si="21"/>
        <v>0</v>
      </c>
      <c r="AH9" s="13">
        <f t="shared" si="21"/>
        <v>0</v>
      </c>
      <c r="AI9" s="13">
        <f t="shared" si="21"/>
        <v>0</v>
      </c>
      <c r="AJ9" s="13">
        <f t="shared" si="21"/>
        <v>0</v>
      </c>
      <c r="AK9" s="13">
        <f t="shared" si="21"/>
        <v>0</v>
      </c>
      <c r="AL9" s="13">
        <f t="shared" si="21"/>
        <v>0</v>
      </c>
      <c r="AM9" s="13">
        <f t="shared" si="21"/>
        <v>0</v>
      </c>
      <c r="AN9" s="13">
        <f t="shared" si="21"/>
        <v>0</v>
      </c>
      <c r="AO9" s="13">
        <f t="shared" si="21"/>
        <v>0</v>
      </c>
      <c r="AP9" s="13">
        <f t="shared" si="21"/>
        <v>0</v>
      </c>
      <c r="AQ9" s="13">
        <f t="shared" si="21"/>
        <v>0</v>
      </c>
      <c r="AR9" s="13">
        <f t="shared" si="21"/>
        <v>0</v>
      </c>
      <c r="AS9" s="13">
        <f t="shared" si="21"/>
        <v>0</v>
      </c>
      <c r="AT9" s="13">
        <f t="shared" si="21"/>
        <v>0</v>
      </c>
      <c r="AU9" s="13">
        <f t="shared" si="21"/>
        <v>0</v>
      </c>
      <c r="AV9" s="13">
        <f t="shared" si="21"/>
        <v>0</v>
      </c>
      <c r="AW9" s="13">
        <f t="shared" si="21"/>
        <v>12</v>
      </c>
      <c r="AX9" s="13">
        <f t="shared" si="21"/>
        <v>0</v>
      </c>
      <c r="AY9" s="13">
        <f t="shared" si="21"/>
        <v>0</v>
      </c>
      <c r="AZ9" s="13">
        <f t="shared" si="21"/>
        <v>0</v>
      </c>
      <c r="BA9" s="13">
        <f t="shared" si="21"/>
        <v>0</v>
      </c>
      <c r="BB9" s="13">
        <f t="shared" si="21"/>
        <v>0</v>
      </c>
      <c r="BC9" s="13">
        <f t="shared" si="21"/>
        <v>0</v>
      </c>
      <c r="BD9" s="13">
        <f t="shared" si="21"/>
        <v>0</v>
      </c>
      <c r="BE9" s="13">
        <f t="shared" si="21"/>
        <v>0</v>
      </c>
      <c r="BF9" s="13">
        <f t="shared" si="21"/>
        <v>12</v>
      </c>
      <c r="BG9" s="13">
        <f t="shared" si="21"/>
        <v>0</v>
      </c>
      <c r="BH9" s="13">
        <f t="shared" si="21"/>
        <v>0</v>
      </c>
      <c r="BI9" s="13">
        <f t="shared" si="21"/>
        <v>0</v>
      </c>
      <c r="BJ9" s="13">
        <f t="shared" si="21"/>
        <v>0</v>
      </c>
      <c r="BK9" s="13">
        <f t="shared" si="21"/>
        <v>0</v>
      </c>
      <c r="BL9" s="13">
        <f t="shared" si="21"/>
        <v>0</v>
      </c>
      <c r="BM9" s="13">
        <f t="shared" si="21"/>
        <v>0</v>
      </c>
      <c r="BN9" s="13">
        <f t="shared" si="21"/>
        <v>0</v>
      </c>
      <c r="BO9" s="13">
        <f t="shared" si="21"/>
        <v>0</v>
      </c>
      <c r="BP9" s="13">
        <f t="shared" si="21"/>
        <v>0</v>
      </c>
      <c r="BQ9" s="13">
        <f t="shared" si="21"/>
        <v>0</v>
      </c>
      <c r="BR9" s="13">
        <f t="shared" si="21"/>
        <v>0</v>
      </c>
      <c r="BS9" s="13">
        <f t="shared" si="21"/>
        <v>0</v>
      </c>
    </row>
    <row r="10" spans="1:71" s="12" customFormat="1" ht="12.75" customHeight="1">
      <c r="A10" s="1">
        <v>43891</v>
      </c>
      <c r="B10" s="2">
        <f t="shared" si="0"/>
        <v>1</v>
      </c>
      <c r="C10" s="3" t="str">
        <f t="shared" si="1"/>
        <v>овощи и фрукты - банан</v>
      </c>
      <c r="D10" s="3" t="str">
        <f t="shared" si="2"/>
        <v>овощи и фрукты</v>
      </c>
      <c r="E10" s="3" t="str">
        <f t="shared" si="3"/>
        <v>банан</v>
      </c>
      <c r="F10" s="3">
        <f t="shared" si="4"/>
        <v>0</v>
      </c>
      <c r="G10" s="4">
        <f t="shared" si="5"/>
        <v>44.044</v>
      </c>
      <c r="H10" s="5">
        <v>0.572</v>
      </c>
      <c r="I10" s="6" t="str">
        <f t="shared" si="6"/>
        <v>овощи и фрукты</v>
      </c>
      <c r="J10" s="7">
        <v>44.044</v>
      </c>
      <c r="K10" s="8" t="str">
        <f>IF(U10&gt;0,'[1]Настройки'!$C$9,'[1]Настройки'!$C$8)</f>
        <v>Рубли</v>
      </c>
      <c r="L10" s="8"/>
      <c r="M10" s="6"/>
      <c r="N10" s="9"/>
      <c r="O10" s="9"/>
      <c r="P10" s="9"/>
      <c r="Q10" s="10" t="b">
        <f t="shared" si="7"/>
        <v>0</v>
      </c>
      <c r="R10" s="11"/>
      <c r="T10" s="13">
        <v>84</v>
      </c>
      <c r="U10" s="13">
        <v>0</v>
      </c>
      <c r="V10" s="13" t="b">
        <f t="shared" si="8"/>
        <v>1</v>
      </c>
      <c r="W10" s="10">
        <f t="shared" si="9"/>
        <v>17</v>
      </c>
      <c r="X10" s="13">
        <f t="shared" si="10"/>
        <v>44.044</v>
      </c>
      <c r="Y10" s="10">
        <f t="shared" si="11"/>
      </c>
      <c r="Z10" s="10">
        <f t="shared" si="12"/>
      </c>
      <c r="AA10" s="7">
        <f t="shared" si="13"/>
        <v>44.044</v>
      </c>
      <c r="AB10" s="10">
        <f t="shared" si="14"/>
        <v>44.044</v>
      </c>
      <c r="AE10" s="13">
        <f aca="true" t="shared" si="22" ref="AE10:BS10">IF(OR(AE$8=$W10,AE$8=prashod_count+1),$AB10,0)</f>
        <v>0</v>
      </c>
      <c r="AF10" s="13">
        <f t="shared" si="22"/>
        <v>0</v>
      </c>
      <c r="AG10" s="13">
        <f t="shared" si="22"/>
        <v>0</v>
      </c>
      <c r="AH10" s="13">
        <f t="shared" si="22"/>
        <v>0</v>
      </c>
      <c r="AI10" s="13">
        <f t="shared" si="22"/>
        <v>0</v>
      </c>
      <c r="AJ10" s="13">
        <f t="shared" si="22"/>
        <v>0</v>
      </c>
      <c r="AK10" s="13">
        <f t="shared" si="22"/>
        <v>0</v>
      </c>
      <c r="AL10" s="13">
        <f t="shared" si="22"/>
        <v>0</v>
      </c>
      <c r="AM10" s="13">
        <f t="shared" si="22"/>
        <v>0</v>
      </c>
      <c r="AN10" s="13">
        <f t="shared" si="22"/>
        <v>0</v>
      </c>
      <c r="AO10" s="13">
        <f t="shared" si="22"/>
        <v>0</v>
      </c>
      <c r="AP10" s="13">
        <f t="shared" si="22"/>
        <v>0</v>
      </c>
      <c r="AQ10" s="13">
        <f t="shared" si="22"/>
        <v>0</v>
      </c>
      <c r="AR10" s="13">
        <f t="shared" si="22"/>
        <v>0</v>
      </c>
      <c r="AS10" s="13">
        <f t="shared" si="22"/>
        <v>0</v>
      </c>
      <c r="AT10" s="13">
        <f t="shared" si="22"/>
        <v>0</v>
      </c>
      <c r="AU10" s="13">
        <f t="shared" si="22"/>
        <v>44.044</v>
      </c>
      <c r="AV10" s="13">
        <f t="shared" si="22"/>
        <v>0</v>
      </c>
      <c r="AW10" s="13">
        <f t="shared" si="22"/>
        <v>0</v>
      </c>
      <c r="AX10" s="13">
        <f t="shared" si="22"/>
        <v>0</v>
      </c>
      <c r="AY10" s="13">
        <f t="shared" si="22"/>
        <v>0</v>
      </c>
      <c r="AZ10" s="13">
        <f t="shared" si="22"/>
        <v>0</v>
      </c>
      <c r="BA10" s="13">
        <f t="shared" si="22"/>
        <v>0</v>
      </c>
      <c r="BB10" s="13">
        <f t="shared" si="22"/>
        <v>0</v>
      </c>
      <c r="BC10" s="13">
        <f t="shared" si="22"/>
        <v>0</v>
      </c>
      <c r="BD10" s="13">
        <f t="shared" si="22"/>
        <v>0</v>
      </c>
      <c r="BE10" s="13">
        <f t="shared" si="22"/>
        <v>0</v>
      </c>
      <c r="BF10" s="13">
        <f t="shared" si="22"/>
        <v>44.044</v>
      </c>
      <c r="BG10" s="13">
        <f t="shared" si="22"/>
        <v>0</v>
      </c>
      <c r="BH10" s="13">
        <f t="shared" si="22"/>
        <v>0</v>
      </c>
      <c r="BI10" s="13">
        <f t="shared" si="22"/>
        <v>0</v>
      </c>
      <c r="BJ10" s="13">
        <f t="shared" si="22"/>
        <v>0</v>
      </c>
      <c r="BK10" s="13">
        <f t="shared" si="22"/>
        <v>0</v>
      </c>
      <c r="BL10" s="13">
        <f t="shared" si="22"/>
        <v>0</v>
      </c>
      <c r="BM10" s="13">
        <f t="shared" si="22"/>
        <v>0</v>
      </c>
      <c r="BN10" s="13">
        <f t="shared" si="22"/>
        <v>0</v>
      </c>
      <c r="BO10" s="13">
        <f t="shared" si="22"/>
        <v>0</v>
      </c>
      <c r="BP10" s="13">
        <f t="shared" si="22"/>
        <v>0</v>
      </c>
      <c r="BQ10" s="13">
        <f t="shared" si="22"/>
        <v>0</v>
      </c>
      <c r="BR10" s="13">
        <f t="shared" si="22"/>
        <v>0</v>
      </c>
      <c r="BS10" s="13">
        <f t="shared" si="22"/>
        <v>0</v>
      </c>
    </row>
    <row r="11" spans="1:71" s="12" customFormat="1" ht="12.75" customHeight="1">
      <c r="A11" s="1">
        <v>43891</v>
      </c>
      <c r="B11" s="2">
        <f t="shared" si="0"/>
        <v>1</v>
      </c>
      <c r="C11" s="3" t="str">
        <f t="shared" si="1"/>
        <v>напитки - сок</v>
      </c>
      <c r="D11" s="3" t="str">
        <f t="shared" si="2"/>
        <v>напитки</v>
      </c>
      <c r="E11" s="3" t="str">
        <f t="shared" si="3"/>
        <v>сок</v>
      </c>
      <c r="F11" s="3">
        <f t="shared" si="4"/>
        <v>0</v>
      </c>
      <c r="G11" s="4">
        <f t="shared" si="5"/>
        <v>14</v>
      </c>
      <c r="H11" s="5"/>
      <c r="I11" s="6" t="str">
        <f t="shared" si="6"/>
        <v>напитки</v>
      </c>
      <c r="J11" s="7">
        <v>14</v>
      </c>
      <c r="K11" s="8" t="str">
        <f>IF(U11&gt;0,'[1]Настройки'!$C$9,'[1]Настройки'!$C$8)</f>
        <v>Рубли</v>
      </c>
      <c r="L11" s="8"/>
      <c r="M11" s="6"/>
      <c r="N11" s="9"/>
      <c r="O11" s="9"/>
      <c r="P11" s="9"/>
      <c r="Q11" s="10" t="b">
        <f t="shared" si="7"/>
        <v>0</v>
      </c>
      <c r="R11" s="11"/>
      <c r="T11" s="13">
        <v>77</v>
      </c>
      <c r="U11" s="13">
        <v>0</v>
      </c>
      <c r="V11" s="13" t="b">
        <f t="shared" si="8"/>
        <v>1</v>
      </c>
      <c r="W11" s="10">
        <f t="shared" si="9"/>
        <v>16</v>
      </c>
      <c r="X11" s="13">
        <f t="shared" si="10"/>
        <v>14</v>
      </c>
      <c r="Y11" s="10">
        <f t="shared" si="11"/>
      </c>
      <c r="Z11" s="10">
        <f t="shared" si="12"/>
      </c>
      <c r="AA11" s="7">
        <f t="shared" si="13"/>
        <v>14</v>
      </c>
      <c r="AB11" s="10">
        <f t="shared" si="14"/>
        <v>14</v>
      </c>
      <c r="AE11" s="13">
        <f aca="true" t="shared" si="23" ref="AE11:BS11">IF(OR(AE$8=$W11,AE$8=prashod_count+1),$AB11,0)</f>
        <v>0</v>
      </c>
      <c r="AF11" s="13">
        <f t="shared" si="23"/>
        <v>0</v>
      </c>
      <c r="AG11" s="13">
        <f t="shared" si="23"/>
        <v>0</v>
      </c>
      <c r="AH11" s="13">
        <f t="shared" si="23"/>
        <v>0</v>
      </c>
      <c r="AI11" s="13">
        <f t="shared" si="23"/>
        <v>0</v>
      </c>
      <c r="AJ11" s="13">
        <f t="shared" si="23"/>
        <v>0</v>
      </c>
      <c r="AK11" s="13">
        <f t="shared" si="23"/>
        <v>0</v>
      </c>
      <c r="AL11" s="13">
        <f t="shared" si="23"/>
        <v>0</v>
      </c>
      <c r="AM11" s="13">
        <f t="shared" si="23"/>
        <v>0</v>
      </c>
      <c r="AN11" s="13">
        <f t="shared" si="23"/>
        <v>0</v>
      </c>
      <c r="AO11" s="13">
        <f t="shared" si="23"/>
        <v>0</v>
      </c>
      <c r="AP11" s="13">
        <f t="shared" si="23"/>
        <v>0</v>
      </c>
      <c r="AQ11" s="13">
        <f t="shared" si="23"/>
        <v>0</v>
      </c>
      <c r="AR11" s="13">
        <f t="shared" si="23"/>
        <v>0</v>
      </c>
      <c r="AS11" s="13">
        <f t="shared" si="23"/>
        <v>0</v>
      </c>
      <c r="AT11" s="13">
        <f t="shared" si="23"/>
        <v>14</v>
      </c>
      <c r="AU11" s="13">
        <f t="shared" si="23"/>
        <v>0</v>
      </c>
      <c r="AV11" s="13">
        <f t="shared" si="23"/>
        <v>0</v>
      </c>
      <c r="AW11" s="13">
        <f t="shared" si="23"/>
        <v>0</v>
      </c>
      <c r="AX11" s="13">
        <f t="shared" si="23"/>
        <v>0</v>
      </c>
      <c r="AY11" s="13">
        <f t="shared" si="23"/>
        <v>0</v>
      </c>
      <c r="AZ11" s="13">
        <f t="shared" si="23"/>
        <v>0</v>
      </c>
      <c r="BA11" s="13">
        <f t="shared" si="23"/>
        <v>0</v>
      </c>
      <c r="BB11" s="13">
        <f t="shared" si="23"/>
        <v>0</v>
      </c>
      <c r="BC11" s="13">
        <f t="shared" si="23"/>
        <v>0</v>
      </c>
      <c r="BD11" s="13">
        <f t="shared" si="23"/>
        <v>0</v>
      </c>
      <c r="BE11" s="13">
        <f t="shared" si="23"/>
        <v>0</v>
      </c>
      <c r="BF11" s="13">
        <f t="shared" si="23"/>
        <v>14</v>
      </c>
      <c r="BG11" s="13">
        <f t="shared" si="23"/>
        <v>0</v>
      </c>
      <c r="BH11" s="13">
        <f t="shared" si="23"/>
        <v>0</v>
      </c>
      <c r="BI11" s="13">
        <f t="shared" si="23"/>
        <v>0</v>
      </c>
      <c r="BJ11" s="13">
        <f t="shared" si="23"/>
        <v>0</v>
      </c>
      <c r="BK11" s="13">
        <f t="shared" si="23"/>
        <v>0</v>
      </c>
      <c r="BL11" s="13">
        <f t="shared" si="23"/>
        <v>0</v>
      </c>
      <c r="BM11" s="13">
        <f t="shared" si="23"/>
        <v>0</v>
      </c>
      <c r="BN11" s="13">
        <f t="shared" si="23"/>
        <v>0</v>
      </c>
      <c r="BO11" s="13">
        <f t="shared" si="23"/>
        <v>0</v>
      </c>
      <c r="BP11" s="13">
        <f t="shared" si="23"/>
        <v>0</v>
      </c>
      <c r="BQ11" s="13">
        <f t="shared" si="23"/>
        <v>0</v>
      </c>
      <c r="BR11" s="13">
        <f t="shared" si="23"/>
        <v>0</v>
      </c>
      <c r="BS11" s="13">
        <f t="shared" si="23"/>
        <v>0</v>
      </c>
    </row>
    <row r="12" spans="1:71" s="12" customFormat="1" ht="12.75" customHeight="1">
      <c r="A12" s="1">
        <v>43890</v>
      </c>
      <c r="B12" s="2">
        <f t="shared" si="0"/>
        <v>7</v>
      </c>
      <c r="C12" s="3" t="str">
        <f t="shared" si="1"/>
        <v>крупы,яйца,бакалея - плавленные сырки</v>
      </c>
      <c r="D12" s="3" t="str">
        <f aca="true" t="shared" si="24" ref="D12:D23">VLOOKUP($T12,VRashod_PlusCurrencyExchange,3,FALSE)</f>
        <v>крупы,яйца,бакалея</v>
      </c>
      <c r="E12" s="3" t="str">
        <f aca="true" t="shared" si="25" ref="E12:E23">VLOOKUP($T12,VRashod_PlusCurrencyExchange,4,FALSE)</f>
        <v>плавленные сырки</v>
      </c>
      <c r="F12" s="3">
        <f aca="true" t="shared" si="26" ref="F12:F23">VLOOKUP($T12,VRashod_PlusCurrencyExchange,5,FALSE)</f>
        <v>0</v>
      </c>
      <c r="G12" s="4">
        <f aca="true" t="shared" si="27" ref="G12:G23">IF(OR(Currency_Selected&lt;0,U12=Currency_Selected),AA12,0)</f>
        <v>35</v>
      </c>
      <c r="H12" s="5">
        <v>4</v>
      </c>
      <c r="I12" s="6" t="str">
        <f aca="true" t="shared" si="28" ref="I12:I23">INDEX(scenario_pnames_,$W12+1)</f>
        <v>крупы</v>
      </c>
      <c r="J12" s="7">
        <v>35</v>
      </c>
      <c r="K12" s="8" t="str">
        <f>IF(U12&gt;0,'[1]Настройки'!$C$9,'[1]Настройки'!$C$8)</f>
        <v>Рубли</v>
      </c>
      <c r="L12" s="8"/>
      <c r="M12" s="6"/>
      <c r="N12" s="9"/>
      <c r="O12" s="9"/>
      <c r="P12" s="9"/>
      <c r="Q12" s="10" t="b">
        <f aca="true" t="shared" si="29" ref="Q12:Q23">AND(A12&gt;=start_date,A12&lt;=end_date)</f>
        <v>0</v>
      </c>
      <c r="R12" s="11"/>
      <c r="T12" s="13">
        <v>293</v>
      </c>
      <c r="U12" s="13">
        <v>0</v>
      </c>
      <c r="V12" s="13" t="b">
        <f t="shared" si="8"/>
        <v>1</v>
      </c>
      <c r="W12" s="10">
        <f aca="true" t="shared" si="30" ref="W12:W23">VLOOKUP($T12,VRashod_PlusCurrencyExchange,2,FALSE)</f>
        <v>14</v>
      </c>
      <c r="X12" s="13">
        <f aca="true" t="shared" si="31" ref="X12:X23">IF(OR(Flag_DRashod_sum_all,$V12),IF(Currency_Selected=$U12,IF(OR($T12&lt;&gt;1,Flag_DRashod_sum_CurrencyExchange),$J12,""),IF(Currency_Selected&lt;0,IF(OR($T12&lt;&gt;1,Flag_DRashod_sum_CurrencyExchange),$AA12,""),"")),"")</f>
        <v>35</v>
      </c>
      <c r="Y12" s="10">
        <f aca="true" t="shared" si="32" ref="Y12:Y23">IF($A12=today,$X12,"")</f>
      </c>
      <c r="Z12" s="10">
        <f t="shared" si="12"/>
      </c>
      <c r="AA12" s="7">
        <f t="shared" si="13"/>
        <v>35</v>
      </c>
      <c r="AB12" s="10">
        <f t="shared" si="14"/>
        <v>35</v>
      </c>
      <c r="AE12" s="13">
        <f aca="true" t="shared" si="33" ref="AE12:BS12">IF(OR(AE$8=$W12,AE$8=prashod_count+1),$AB12,0)</f>
        <v>0</v>
      </c>
      <c r="AF12" s="13">
        <f t="shared" si="33"/>
        <v>0</v>
      </c>
      <c r="AG12" s="13">
        <f t="shared" si="33"/>
        <v>0</v>
      </c>
      <c r="AH12" s="13">
        <f t="shared" si="33"/>
        <v>0</v>
      </c>
      <c r="AI12" s="13">
        <f t="shared" si="33"/>
        <v>0</v>
      </c>
      <c r="AJ12" s="13">
        <f t="shared" si="33"/>
        <v>0</v>
      </c>
      <c r="AK12" s="13">
        <f t="shared" si="33"/>
        <v>0</v>
      </c>
      <c r="AL12" s="13">
        <f t="shared" si="33"/>
        <v>0</v>
      </c>
      <c r="AM12" s="13">
        <f t="shared" si="33"/>
        <v>0</v>
      </c>
      <c r="AN12" s="13">
        <f t="shared" si="33"/>
        <v>0</v>
      </c>
      <c r="AO12" s="13">
        <f t="shared" si="33"/>
        <v>0</v>
      </c>
      <c r="AP12" s="13">
        <f t="shared" si="33"/>
        <v>0</v>
      </c>
      <c r="AQ12" s="13">
        <f t="shared" si="33"/>
        <v>0</v>
      </c>
      <c r="AR12" s="13">
        <f t="shared" si="33"/>
        <v>35</v>
      </c>
      <c r="AS12" s="13">
        <f t="shared" si="33"/>
        <v>0</v>
      </c>
      <c r="AT12" s="13">
        <f t="shared" si="33"/>
        <v>0</v>
      </c>
      <c r="AU12" s="13">
        <f t="shared" si="33"/>
        <v>0</v>
      </c>
      <c r="AV12" s="13">
        <f t="shared" si="33"/>
        <v>0</v>
      </c>
      <c r="AW12" s="13">
        <f t="shared" si="33"/>
        <v>0</v>
      </c>
      <c r="AX12" s="13">
        <f t="shared" si="33"/>
        <v>0</v>
      </c>
      <c r="AY12" s="13">
        <f t="shared" si="33"/>
        <v>0</v>
      </c>
      <c r="AZ12" s="13">
        <f t="shared" si="33"/>
        <v>0</v>
      </c>
      <c r="BA12" s="13">
        <f t="shared" si="33"/>
        <v>0</v>
      </c>
      <c r="BB12" s="13">
        <f t="shared" si="33"/>
        <v>0</v>
      </c>
      <c r="BC12" s="13">
        <f t="shared" si="33"/>
        <v>0</v>
      </c>
      <c r="BD12" s="13">
        <f t="shared" si="33"/>
        <v>0</v>
      </c>
      <c r="BE12" s="13">
        <f t="shared" si="33"/>
        <v>0</v>
      </c>
      <c r="BF12" s="13">
        <f t="shared" si="33"/>
        <v>35</v>
      </c>
      <c r="BG12" s="13">
        <f t="shared" si="33"/>
        <v>0</v>
      </c>
      <c r="BH12" s="13">
        <f t="shared" si="33"/>
        <v>0</v>
      </c>
      <c r="BI12" s="13">
        <f t="shared" si="33"/>
        <v>0</v>
      </c>
      <c r="BJ12" s="13">
        <f t="shared" si="33"/>
        <v>0</v>
      </c>
      <c r="BK12" s="13">
        <f t="shared" si="33"/>
        <v>0</v>
      </c>
      <c r="BL12" s="13">
        <f t="shared" si="33"/>
        <v>0</v>
      </c>
      <c r="BM12" s="13">
        <f t="shared" si="33"/>
        <v>0</v>
      </c>
      <c r="BN12" s="13">
        <f t="shared" si="33"/>
        <v>0</v>
      </c>
      <c r="BO12" s="13">
        <f t="shared" si="33"/>
        <v>0</v>
      </c>
      <c r="BP12" s="13">
        <f t="shared" si="33"/>
        <v>0</v>
      </c>
      <c r="BQ12" s="13">
        <f t="shared" si="33"/>
        <v>0</v>
      </c>
      <c r="BR12" s="13">
        <f t="shared" si="33"/>
        <v>0</v>
      </c>
      <c r="BS12" s="13">
        <f t="shared" si="33"/>
        <v>0</v>
      </c>
    </row>
    <row r="13" spans="1:71" s="12" customFormat="1" ht="12.75" customHeight="1">
      <c r="A13" s="1">
        <v>43890</v>
      </c>
      <c r="B13" s="2">
        <f t="shared" si="0"/>
        <v>7</v>
      </c>
      <c r="C13" s="3" t="str">
        <f t="shared" si="1"/>
        <v>крупы,яйца,бакалея - мука</v>
      </c>
      <c r="D13" s="3" t="str">
        <f t="shared" si="24"/>
        <v>крупы,яйца,бакалея</v>
      </c>
      <c r="E13" s="3" t="str">
        <f t="shared" si="25"/>
        <v>мука</v>
      </c>
      <c r="F13" s="3">
        <f t="shared" si="26"/>
        <v>0</v>
      </c>
      <c r="G13" s="4">
        <f t="shared" si="27"/>
        <v>33.4866</v>
      </c>
      <c r="H13" s="5">
        <v>1.876</v>
      </c>
      <c r="I13" s="6" t="str">
        <f t="shared" si="28"/>
        <v>крупы</v>
      </c>
      <c r="J13" s="7">
        <v>33.4866</v>
      </c>
      <c r="K13" s="8" t="str">
        <f>IF(U13&gt;0,'[1]Настройки'!$C$9,'[1]Настройки'!$C$8)</f>
        <v>Рубли</v>
      </c>
      <c r="L13" s="8"/>
      <c r="M13" s="6"/>
      <c r="N13" s="9"/>
      <c r="O13" s="9"/>
      <c r="P13" s="9"/>
      <c r="Q13" s="10" t="b">
        <f t="shared" si="29"/>
        <v>0</v>
      </c>
      <c r="R13" s="11"/>
      <c r="T13" s="13">
        <v>45</v>
      </c>
      <c r="U13" s="13">
        <v>0</v>
      </c>
      <c r="V13" s="13" t="b">
        <f t="shared" si="8"/>
        <v>1</v>
      </c>
      <c r="W13" s="10">
        <f t="shared" si="30"/>
        <v>14</v>
      </c>
      <c r="X13" s="13">
        <f t="shared" si="31"/>
        <v>33.4866</v>
      </c>
      <c r="Y13" s="10">
        <f t="shared" si="32"/>
      </c>
      <c r="Z13" s="10">
        <f t="shared" si="12"/>
      </c>
      <c r="AA13" s="7">
        <f t="shared" si="13"/>
        <v>33.4866</v>
      </c>
      <c r="AB13" s="10">
        <f t="shared" si="14"/>
        <v>33.4866</v>
      </c>
      <c r="AE13" s="13">
        <f aca="true" t="shared" si="34" ref="AE13:BS13">IF(OR(AE$8=$W13,AE$8=prashod_count+1),$AB13,0)</f>
        <v>0</v>
      </c>
      <c r="AF13" s="13">
        <f t="shared" si="34"/>
        <v>0</v>
      </c>
      <c r="AG13" s="13">
        <f t="shared" si="34"/>
        <v>0</v>
      </c>
      <c r="AH13" s="13">
        <f t="shared" si="34"/>
        <v>0</v>
      </c>
      <c r="AI13" s="13">
        <f t="shared" si="34"/>
        <v>0</v>
      </c>
      <c r="AJ13" s="13">
        <f t="shared" si="34"/>
        <v>0</v>
      </c>
      <c r="AK13" s="13">
        <f t="shared" si="34"/>
        <v>0</v>
      </c>
      <c r="AL13" s="13">
        <f t="shared" si="34"/>
        <v>0</v>
      </c>
      <c r="AM13" s="13">
        <f t="shared" si="34"/>
        <v>0</v>
      </c>
      <c r="AN13" s="13">
        <f t="shared" si="34"/>
        <v>0</v>
      </c>
      <c r="AO13" s="13">
        <f t="shared" si="34"/>
        <v>0</v>
      </c>
      <c r="AP13" s="13">
        <f t="shared" si="34"/>
        <v>0</v>
      </c>
      <c r="AQ13" s="13">
        <f t="shared" si="34"/>
        <v>0</v>
      </c>
      <c r="AR13" s="13">
        <f t="shared" si="34"/>
        <v>33.4866</v>
      </c>
      <c r="AS13" s="13">
        <f t="shared" si="34"/>
        <v>0</v>
      </c>
      <c r="AT13" s="13">
        <f t="shared" si="34"/>
        <v>0</v>
      </c>
      <c r="AU13" s="13">
        <f t="shared" si="34"/>
        <v>0</v>
      </c>
      <c r="AV13" s="13">
        <f t="shared" si="34"/>
        <v>0</v>
      </c>
      <c r="AW13" s="13">
        <f t="shared" si="34"/>
        <v>0</v>
      </c>
      <c r="AX13" s="13">
        <f t="shared" si="34"/>
        <v>0</v>
      </c>
      <c r="AY13" s="13">
        <f t="shared" si="34"/>
        <v>0</v>
      </c>
      <c r="AZ13" s="13">
        <f t="shared" si="34"/>
        <v>0</v>
      </c>
      <c r="BA13" s="13">
        <f t="shared" si="34"/>
        <v>0</v>
      </c>
      <c r="BB13" s="13">
        <f t="shared" si="34"/>
        <v>0</v>
      </c>
      <c r="BC13" s="13">
        <f t="shared" si="34"/>
        <v>0</v>
      </c>
      <c r="BD13" s="13">
        <f t="shared" si="34"/>
        <v>0</v>
      </c>
      <c r="BE13" s="13">
        <f t="shared" si="34"/>
        <v>0</v>
      </c>
      <c r="BF13" s="13">
        <f t="shared" si="34"/>
        <v>33.4866</v>
      </c>
      <c r="BG13" s="13">
        <f t="shared" si="34"/>
        <v>0</v>
      </c>
      <c r="BH13" s="13">
        <f t="shared" si="34"/>
        <v>0</v>
      </c>
      <c r="BI13" s="13">
        <f t="shared" si="34"/>
        <v>0</v>
      </c>
      <c r="BJ13" s="13">
        <f t="shared" si="34"/>
        <v>0</v>
      </c>
      <c r="BK13" s="13">
        <f t="shared" si="34"/>
        <v>0</v>
      </c>
      <c r="BL13" s="13">
        <f t="shared" si="34"/>
        <v>0</v>
      </c>
      <c r="BM13" s="13">
        <f t="shared" si="34"/>
        <v>0</v>
      </c>
      <c r="BN13" s="13">
        <f t="shared" si="34"/>
        <v>0</v>
      </c>
      <c r="BO13" s="13">
        <f t="shared" si="34"/>
        <v>0</v>
      </c>
      <c r="BP13" s="13">
        <f t="shared" si="34"/>
        <v>0</v>
      </c>
      <c r="BQ13" s="13">
        <f t="shared" si="34"/>
        <v>0</v>
      </c>
      <c r="BR13" s="13">
        <f t="shared" si="34"/>
        <v>0</v>
      </c>
      <c r="BS13" s="13">
        <f t="shared" si="34"/>
        <v>0</v>
      </c>
    </row>
    <row r="14" spans="1:71" s="12" customFormat="1" ht="12.75" customHeight="1">
      <c r="A14" s="1">
        <v>43890</v>
      </c>
      <c r="B14" s="2">
        <f t="shared" si="0"/>
        <v>7</v>
      </c>
      <c r="C14" s="3" t="str">
        <f t="shared" si="1"/>
        <v>крупы,яйца,бакалея - закуска</v>
      </c>
      <c r="D14" s="3" t="str">
        <f t="shared" si="24"/>
        <v>крупы,яйца,бакалея</v>
      </c>
      <c r="E14" s="3" t="str">
        <f t="shared" si="25"/>
        <v>закуска</v>
      </c>
      <c r="F14" s="3">
        <f t="shared" si="26"/>
        <v>0</v>
      </c>
      <c r="G14" s="4">
        <f t="shared" si="27"/>
        <v>23</v>
      </c>
      <c r="H14" s="5"/>
      <c r="I14" s="6" t="str">
        <f t="shared" si="28"/>
        <v>крупы</v>
      </c>
      <c r="J14" s="7">
        <v>23</v>
      </c>
      <c r="K14" s="8" t="str">
        <f>IF(U14&gt;0,'[1]Настройки'!$C$9,'[1]Настройки'!$C$8)</f>
        <v>Рубли</v>
      </c>
      <c r="L14" s="8"/>
      <c r="M14" s="6"/>
      <c r="N14" s="9"/>
      <c r="O14" s="9"/>
      <c r="P14" s="9"/>
      <c r="Q14" s="10" t="b">
        <f t="shared" si="29"/>
        <v>0</v>
      </c>
      <c r="R14" s="11"/>
      <c r="T14" s="13">
        <v>283</v>
      </c>
      <c r="U14" s="13">
        <v>0</v>
      </c>
      <c r="V14" s="13" t="b">
        <f t="shared" si="8"/>
        <v>1</v>
      </c>
      <c r="W14" s="10">
        <f t="shared" si="30"/>
        <v>14</v>
      </c>
      <c r="X14" s="13">
        <f t="shared" si="31"/>
        <v>23</v>
      </c>
      <c r="Y14" s="10">
        <f t="shared" si="32"/>
      </c>
      <c r="Z14" s="10">
        <f t="shared" si="12"/>
      </c>
      <c r="AA14" s="7">
        <f t="shared" si="13"/>
        <v>23</v>
      </c>
      <c r="AB14" s="10">
        <f t="shared" si="14"/>
        <v>23</v>
      </c>
      <c r="AE14" s="13">
        <f aca="true" t="shared" si="35" ref="AE14:AM19">IF(OR(AE$8=$W14,AE$8=prashod_count+1),$AB14,0)</f>
        <v>0</v>
      </c>
      <c r="AF14" s="13">
        <f t="shared" si="35"/>
        <v>0</v>
      </c>
      <c r="AG14" s="13">
        <f t="shared" si="35"/>
        <v>0</v>
      </c>
      <c r="AH14" s="13">
        <f t="shared" si="35"/>
        <v>0</v>
      </c>
      <c r="AI14" s="13">
        <f t="shared" si="35"/>
        <v>0</v>
      </c>
      <c r="AJ14" s="13">
        <f t="shared" si="35"/>
        <v>0</v>
      </c>
      <c r="AK14" s="13">
        <f t="shared" si="35"/>
        <v>0</v>
      </c>
      <c r="AL14" s="13">
        <f t="shared" si="35"/>
        <v>0</v>
      </c>
      <c r="AM14" s="13">
        <f t="shared" si="35"/>
        <v>0</v>
      </c>
      <c r="AN14" s="13">
        <f aca="true" t="shared" si="36" ref="AN14:BS14">IF(OR(AN$8=$W14,AN$8=prashod_count+1),$AB14,0)</f>
        <v>0</v>
      </c>
      <c r="AO14" s="13">
        <f t="shared" si="36"/>
        <v>0</v>
      </c>
      <c r="AP14" s="13">
        <f t="shared" si="36"/>
        <v>0</v>
      </c>
      <c r="AQ14" s="13">
        <f t="shared" si="36"/>
        <v>0</v>
      </c>
      <c r="AR14" s="13">
        <f t="shared" si="36"/>
        <v>23</v>
      </c>
      <c r="AS14" s="13">
        <f t="shared" si="36"/>
        <v>0</v>
      </c>
      <c r="AT14" s="13">
        <f t="shared" si="36"/>
        <v>0</v>
      </c>
      <c r="AU14" s="13">
        <f t="shared" si="36"/>
        <v>0</v>
      </c>
      <c r="AV14" s="13">
        <f t="shared" si="36"/>
        <v>0</v>
      </c>
      <c r="AW14" s="13">
        <f t="shared" si="36"/>
        <v>0</v>
      </c>
      <c r="AX14" s="13">
        <f t="shared" si="36"/>
        <v>0</v>
      </c>
      <c r="AY14" s="13">
        <f t="shared" si="36"/>
        <v>0</v>
      </c>
      <c r="AZ14" s="13">
        <f t="shared" si="36"/>
        <v>0</v>
      </c>
      <c r="BA14" s="13">
        <f t="shared" si="36"/>
        <v>0</v>
      </c>
      <c r="BB14" s="13">
        <f t="shared" si="36"/>
        <v>0</v>
      </c>
      <c r="BC14" s="13">
        <f t="shared" si="36"/>
        <v>0</v>
      </c>
      <c r="BD14" s="13">
        <f t="shared" si="36"/>
        <v>0</v>
      </c>
      <c r="BE14" s="13">
        <f t="shared" si="36"/>
        <v>0</v>
      </c>
      <c r="BF14" s="13">
        <f t="shared" si="36"/>
        <v>23</v>
      </c>
      <c r="BG14" s="13">
        <f t="shared" si="36"/>
        <v>0</v>
      </c>
      <c r="BH14" s="13">
        <f t="shared" si="36"/>
        <v>0</v>
      </c>
      <c r="BI14" s="13">
        <f t="shared" si="36"/>
        <v>0</v>
      </c>
      <c r="BJ14" s="13">
        <f t="shared" si="36"/>
        <v>0</v>
      </c>
      <c r="BK14" s="13">
        <f t="shared" si="36"/>
        <v>0</v>
      </c>
      <c r="BL14" s="13">
        <f t="shared" si="36"/>
        <v>0</v>
      </c>
      <c r="BM14" s="13">
        <f t="shared" si="36"/>
        <v>0</v>
      </c>
      <c r="BN14" s="13">
        <f t="shared" si="36"/>
        <v>0</v>
      </c>
      <c r="BO14" s="13">
        <f t="shared" si="36"/>
        <v>0</v>
      </c>
      <c r="BP14" s="13">
        <f t="shared" si="36"/>
        <v>0</v>
      </c>
      <c r="BQ14" s="13">
        <f t="shared" si="36"/>
        <v>0</v>
      </c>
      <c r="BR14" s="13">
        <f t="shared" si="36"/>
        <v>0</v>
      </c>
      <c r="BS14" s="13">
        <f t="shared" si="36"/>
        <v>0</v>
      </c>
    </row>
    <row r="15" spans="1:71" s="12" customFormat="1" ht="12.75" customHeight="1">
      <c r="A15" s="1">
        <v>43890</v>
      </c>
      <c r="B15" s="2">
        <f t="shared" si="0"/>
        <v>7</v>
      </c>
      <c r="C15" s="3" t="str">
        <f t="shared" si="1"/>
        <v>крупы,яйца,бакалея - майонез</v>
      </c>
      <c r="D15" s="3" t="str">
        <f t="shared" si="24"/>
        <v>крупы,яйца,бакалея</v>
      </c>
      <c r="E15" s="3" t="str">
        <f t="shared" si="25"/>
        <v>майонез</v>
      </c>
      <c r="F15" s="3">
        <f t="shared" si="26"/>
        <v>0</v>
      </c>
      <c r="G15" s="4">
        <f t="shared" si="27"/>
        <v>23</v>
      </c>
      <c r="H15" s="5">
        <v>2</v>
      </c>
      <c r="I15" s="6" t="str">
        <f t="shared" si="28"/>
        <v>крупы</v>
      </c>
      <c r="J15" s="7">
        <v>23</v>
      </c>
      <c r="K15" s="8" t="str">
        <f>IF(U15&gt;0,'[1]Настройки'!$C$9,'[1]Настройки'!$C$8)</f>
        <v>Рубли</v>
      </c>
      <c r="L15" s="8"/>
      <c r="M15" s="6"/>
      <c r="N15" s="9"/>
      <c r="O15" s="9"/>
      <c r="P15" s="9"/>
      <c r="Q15" s="10" t="b">
        <f t="shared" si="29"/>
        <v>0</v>
      </c>
      <c r="R15" s="11"/>
      <c r="T15" s="13">
        <v>292</v>
      </c>
      <c r="U15" s="13">
        <v>0</v>
      </c>
      <c r="V15" s="13" t="b">
        <f t="shared" si="8"/>
        <v>1</v>
      </c>
      <c r="W15" s="10">
        <f t="shared" si="30"/>
        <v>14</v>
      </c>
      <c r="X15" s="13">
        <f t="shared" si="31"/>
        <v>23</v>
      </c>
      <c r="Y15" s="10">
        <f t="shared" si="32"/>
      </c>
      <c r="Z15" s="10">
        <f t="shared" si="12"/>
      </c>
      <c r="AA15" s="7">
        <f t="shared" si="13"/>
        <v>23</v>
      </c>
      <c r="AB15" s="10">
        <f t="shared" si="14"/>
        <v>23</v>
      </c>
      <c r="AE15" s="13">
        <f t="shared" si="35"/>
        <v>0</v>
      </c>
      <c r="AF15" s="13">
        <f t="shared" si="35"/>
        <v>0</v>
      </c>
      <c r="AG15" s="13">
        <f t="shared" si="35"/>
        <v>0</v>
      </c>
      <c r="AH15" s="13">
        <f t="shared" si="35"/>
        <v>0</v>
      </c>
      <c r="AI15" s="13">
        <f t="shared" si="35"/>
        <v>0</v>
      </c>
      <c r="AJ15" s="13">
        <f t="shared" si="35"/>
        <v>0</v>
      </c>
      <c r="AK15" s="13">
        <f t="shared" si="35"/>
        <v>0</v>
      </c>
      <c r="AL15" s="13">
        <f t="shared" si="35"/>
        <v>0</v>
      </c>
      <c r="AM15" s="13">
        <f t="shared" si="35"/>
        <v>0</v>
      </c>
      <c r="AN15" s="13">
        <f aca="true" t="shared" si="37" ref="AN15:AW19">IF(OR(AN$8=$W15,AN$8=prashod_count+1),$AB15,0)</f>
        <v>0</v>
      </c>
      <c r="AO15" s="13">
        <f t="shared" si="37"/>
        <v>0</v>
      </c>
      <c r="AP15" s="13">
        <f t="shared" si="37"/>
        <v>0</v>
      </c>
      <c r="AQ15" s="13">
        <f t="shared" si="37"/>
        <v>0</v>
      </c>
      <c r="AR15" s="13">
        <f t="shared" si="37"/>
        <v>23</v>
      </c>
      <c r="AS15" s="13">
        <f t="shared" si="37"/>
        <v>0</v>
      </c>
      <c r="AT15" s="13">
        <f t="shared" si="37"/>
        <v>0</v>
      </c>
      <c r="AU15" s="13">
        <f t="shared" si="37"/>
        <v>0</v>
      </c>
      <c r="AV15" s="13">
        <f t="shared" si="37"/>
        <v>0</v>
      </c>
      <c r="AW15" s="13">
        <f t="shared" si="37"/>
        <v>0</v>
      </c>
      <c r="AX15" s="13">
        <f aca="true" t="shared" si="38" ref="AX15:BG19">IF(OR(AX$8=$W15,AX$8=prashod_count+1),$AB15,0)</f>
        <v>0</v>
      </c>
      <c r="AY15" s="13">
        <f t="shared" si="38"/>
        <v>0</v>
      </c>
      <c r="AZ15" s="13">
        <f t="shared" si="38"/>
        <v>0</v>
      </c>
      <c r="BA15" s="13">
        <f t="shared" si="38"/>
        <v>0</v>
      </c>
      <c r="BB15" s="13">
        <f t="shared" si="38"/>
        <v>0</v>
      </c>
      <c r="BC15" s="13">
        <f t="shared" si="38"/>
        <v>0</v>
      </c>
      <c r="BD15" s="13">
        <f t="shared" si="38"/>
        <v>0</v>
      </c>
      <c r="BE15" s="13">
        <f t="shared" si="38"/>
        <v>0</v>
      </c>
      <c r="BF15" s="13">
        <f t="shared" si="38"/>
        <v>23</v>
      </c>
      <c r="BG15" s="13">
        <f t="shared" si="38"/>
        <v>0</v>
      </c>
      <c r="BH15" s="13">
        <f aca="true" t="shared" si="39" ref="BH15:BS19">IF(OR(BH$8=$W15,BH$8=prashod_count+1),$AB15,0)</f>
        <v>0</v>
      </c>
      <c r="BI15" s="13">
        <f t="shared" si="39"/>
        <v>0</v>
      </c>
      <c r="BJ15" s="13">
        <f t="shared" si="39"/>
        <v>0</v>
      </c>
      <c r="BK15" s="13">
        <f t="shared" si="39"/>
        <v>0</v>
      </c>
      <c r="BL15" s="13">
        <f t="shared" si="39"/>
        <v>0</v>
      </c>
      <c r="BM15" s="13">
        <f t="shared" si="39"/>
        <v>0</v>
      </c>
      <c r="BN15" s="13">
        <f t="shared" si="39"/>
        <v>0</v>
      </c>
      <c r="BO15" s="13">
        <f t="shared" si="39"/>
        <v>0</v>
      </c>
      <c r="BP15" s="13">
        <f t="shared" si="39"/>
        <v>0</v>
      </c>
      <c r="BQ15" s="13">
        <f t="shared" si="39"/>
        <v>0</v>
      </c>
      <c r="BR15" s="13">
        <f t="shared" si="39"/>
        <v>0</v>
      </c>
      <c r="BS15" s="13">
        <f t="shared" si="39"/>
        <v>0</v>
      </c>
    </row>
    <row r="16" spans="1:71" s="12" customFormat="1" ht="12.75" customHeight="1">
      <c r="A16" s="1">
        <v>43890</v>
      </c>
      <c r="B16" s="2">
        <f t="shared" si="0"/>
        <v>7</v>
      </c>
      <c r="C16" s="3" t="str">
        <f t="shared" si="1"/>
        <v>овощи и фрукты - банан</v>
      </c>
      <c r="D16" s="3" t="str">
        <f t="shared" si="24"/>
        <v>овощи и фрукты</v>
      </c>
      <c r="E16" s="3" t="str">
        <f t="shared" si="25"/>
        <v>банан</v>
      </c>
      <c r="F16" s="3">
        <f t="shared" si="26"/>
        <v>0</v>
      </c>
      <c r="G16" s="4">
        <f t="shared" si="27"/>
        <v>34.95</v>
      </c>
      <c r="H16" s="5">
        <v>0.466</v>
      </c>
      <c r="I16" s="6" t="str">
        <f t="shared" si="28"/>
        <v>овощи и фрукты</v>
      </c>
      <c r="J16" s="7">
        <v>34.95</v>
      </c>
      <c r="K16" s="8" t="str">
        <f>IF(U16&gt;0,'[1]Настройки'!$C$9,'[1]Настройки'!$C$8)</f>
        <v>Рубли</v>
      </c>
      <c r="L16" s="8"/>
      <c r="M16" s="6"/>
      <c r="N16" s="9"/>
      <c r="O16" s="9"/>
      <c r="P16" s="9"/>
      <c r="Q16" s="10" t="b">
        <f t="shared" si="29"/>
        <v>0</v>
      </c>
      <c r="R16" s="11"/>
      <c r="T16" s="13">
        <v>84</v>
      </c>
      <c r="U16" s="13">
        <v>0</v>
      </c>
      <c r="V16" s="13" t="b">
        <f t="shared" si="8"/>
        <v>1</v>
      </c>
      <c r="W16" s="10">
        <f t="shared" si="30"/>
        <v>17</v>
      </c>
      <c r="X16" s="13">
        <f t="shared" si="31"/>
        <v>34.95</v>
      </c>
      <c r="Y16" s="10">
        <f t="shared" si="32"/>
      </c>
      <c r="Z16" s="10">
        <f t="shared" si="12"/>
      </c>
      <c r="AA16" s="7">
        <f t="shared" si="13"/>
        <v>34.95</v>
      </c>
      <c r="AB16" s="10">
        <f t="shared" si="14"/>
        <v>34.95</v>
      </c>
      <c r="AE16" s="13">
        <f t="shared" si="35"/>
        <v>0</v>
      </c>
      <c r="AF16" s="13">
        <f t="shared" si="35"/>
        <v>0</v>
      </c>
      <c r="AG16" s="13">
        <f t="shared" si="35"/>
        <v>0</v>
      </c>
      <c r="AH16" s="13">
        <f t="shared" si="35"/>
        <v>0</v>
      </c>
      <c r="AI16" s="13">
        <f t="shared" si="35"/>
        <v>0</v>
      </c>
      <c r="AJ16" s="13">
        <f t="shared" si="35"/>
        <v>0</v>
      </c>
      <c r="AK16" s="13">
        <f t="shared" si="35"/>
        <v>0</v>
      </c>
      <c r="AL16" s="13">
        <f t="shared" si="35"/>
        <v>0</v>
      </c>
      <c r="AM16" s="13">
        <f t="shared" si="35"/>
        <v>0</v>
      </c>
      <c r="AN16" s="13">
        <f t="shared" si="37"/>
        <v>0</v>
      </c>
      <c r="AO16" s="13">
        <f t="shared" si="37"/>
        <v>0</v>
      </c>
      <c r="AP16" s="13">
        <f t="shared" si="37"/>
        <v>0</v>
      </c>
      <c r="AQ16" s="13">
        <f t="shared" si="37"/>
        <v>0</v>
      </c>
      <c r="AR16" s="13">
        <f t="shared" si="37"/>
        <v>0</v>
      </c>
      <c r="AS16" s="13">
        <f t="shared" si="37"/>
        <v>0</v>
      </c>
      <c r="AT16" s="13">
        <f t="shared" si="37"/>
        <v>0</v>
      </c>
      <c r="AU16" s="13">
        <f t="shared" si="37"/>
        <v>34.95</v>
      </c>
      <c r="AV16" s="13">
        <f t="shared" si="37"/>
        <v>0</v>
      </c>
      <c r="AW16" s="13">
        <f t="shared" si="37"/>
        <v>0</v>
      </c>
      <c r="AX16" s="13">
        <f t="shared" si="38"/>
        <v>0</v>
      </c>
      <c r="AY16" s="13">
        <f t="shared" si="38"/>
        <v>0</v>
      </c>
      <c r="AZ16" s="13">
        <f t="shared" si="38"/>
        <v>0</v>
      </c>
      <c r="BA16" s="13">
        <f t="shared" si="38"/>
        <v>0</v>
      </c>
      <c r="BB16" s="13">
        <f t="shared" si="38"/>
        <v>0</v>
      </c>
      <c r="BC16" s="13">
        <f t="shared" si="38"/>
        <v>0</v>
      </c>
      <c r="BD16" s="13">
        <f t="shared" si="38"/>
        <v>0</v>
      </c>
      <c r="BE16" s="13">
        <f t="shared" si="38"/>
        <v>0</v>
      </c>
      <c r="BF16" s="13">
        <f t="shared" si="38"/>
        <v>34.95</v>
      </c>
      <c r="BG16" s="13">
        <f t="shared" si="38"/>
        <v>0</v>
      </c>
      <c r="BH16" s="13">
        <f t="shared" si="39"/>
        <v>0</v>
      </c>
      <c r="BI16" s="13">
        <f t="shared" si="39"/>
        <v>0</v>
      </c>
      <c r="BJ16" s="13">
        <f t="shared" si="39"/>
        <v>0</v>
      </c>
      <c r="BK16" s="13">
        <f t="shared" si="39"/>
        <v>0</v>
      </c>
      <c r="BL16" s="13">
        <f t="shared" si="39"/>
        <v>0</v>
      </c>
      <c r="BM16" s="13">
        <f t="shared" si="39"/>
        <v>0</v>
      </c>
      <c r="BN16" s="13">
        <f t="shared" si="39"/>
        <v>0</v>
      </c>
      <c r="BO16" s="13">
        <f t="shared" si="39"/>
        <v>0</v>
      </c>
      <c r="BP16" s="13">
        <f t="shared" si="39"/>
        <v>0</v>
      </c>
      <c r="BQ16" s="13">
        <f t="shared" si="39"/>
        <v>0</v>
      </c>
      <c r="BR16" s="13">
        <f t="shared" si="39"/>
        <v>0</v>
      </c>
      <c r="BS16" s="13">
        <f t="shared" si="39"/>
        <v>0</v>
      </c>
    </row>
    <row r="17" spans="1:71" s="12" customFormat="1" ht="12.75" customHeight="1">
      <c r="A17" s="1">
        <v>43890</v>
      </c>
      <c r="B17" s="2">
        <f t="shared" si="0"/>
        <v>7</v>
      </c>
      <c r="C17" s="3" t="str">
        <f t="shared" si="1"/>
        <v>крупы,яйца,бакалея - приправа</v>
      </c>
      <c r="D17" s="3" t="str">
        <f t="shared" si="24"/>
        <v>крупы,яйца,бакалея</v>
      </c>
      <c r="E17" s="3" t="str">
        <f t="shared" si="25"/>
        <v>приправа</v>
      </c>
      <c r="F17" s="3">
        <f t="shared" si="26"/>
        <v>0</v>
      </c>
      <c r="G17" s="4">
        <f t="shared" si="27"/>
        <v>26</v>
      </c>
      <c r="H17" s="5"/>
      <c r="I17" s="6" t="str">
        <f t="shared" si="28"/>
        <v>крупы</v>
      </c>
      <c r="J17" s="7">
        <v>26</v>
      </c>
      <c r="K17" s="8" t="str">
        <f>IF(U17&gt;0,'[1]Настройки'!$C$9,'[1]Настройки'!$C$8)</f>
        <v>Рубли</v>
      </c>
      <c r="L17" s="8"/>
      <c r="M17" s="6"/>
      <c r="N17" s="9"/>
      <c r="O17" s="9"/>
      <c r="P17" s="9"/>
      <c r="Q17" s="10" t="b">
        <f t="shared" si="29"/>
        <v>0</v>
      </c>
      <c r="R17" s="11"/>
      <c r="T17" s="13">
        <v>48</v>
      </c>
      <c r="U17" s="13">
        <v>0</v>
      </c>
      <c r="V17" s="13" t="b">
        <f t="shared" si="8"/>
        <v>1</v>
      </c>
      <c r="W17" s="10">
        <f t="shared" si="30"/>
        <v>14</v>
      </c>
      <c r="X17" s="13">
        <f t="shared" si="31"/>
        <v>26</v>
      </c>
      <c r="Y17" s="10">
        <f t="shared" si="32"/>
      </c>
      <c r="Z17" s="10">
        <f t="shared" si="12"/>
      </c>
      <c r="AA17" s="7">
        <f t="shared" si="13"/>
        <v>26</v>
      </c>
      <c r="AB17" s="10">
        <f t="shared" si="14"/>
        <v>26</v>
      </c>
      <c r="AE17" s="13">
        <f t="shared" si="35"/>
        <v>0</v>
      </c>
      <c r="AF17" s="13">
        <f t="shared" si="35"/>
        <v>0</v>
      </c>
      <c r="AG17" s="13">
        <f t="shared" si="35"/>
        <v>0</v>
      </c>
      <c r="AH17" s="13">
        <f t="shared" si="35"/>
        <v>0</v>
      </c>
      <c r="AI17" s="13">
        <f t="shared" si="35"/>
        <v>0</v>
      </c>
      <c r="AJ17" s="13">
        <f t="shared" si="35"/>
        <v>0</v>
      </c>
      <c r="AK17" s="13">
        <f t="shared" si="35"/>
        <v>0</v>
      </c>
      <c r="AL17" s="13">
        <f t="shared" si="35"/>
        <v>0</v>
      </c>
      <c r="AM17" s="13">
        <f t="shared" si="35"/>
        <v>0</v>
      </c>
      <c r="AN17" s="13">
        <f t="shared" si="37"/>
        <v>0</v>
      </c>
      <c r="AO17" s="13">
        <f t="shared" si="37"/>
        <v>0</v>
      </c>
      <c r="AP17" s="13">
        <f t="shared" si="37"/>
        <v>0</v>
      </c>
      <c r="AQ17" s="13">
        <f t="shared" si="37"/>
        <v>0</v>
      </c>
      <c r="AR17" s="13">
        <f t="shared" si="37"/>
        <v>26</v>
      </c>
      <c r="AS17" s="13">
        <f t="shared" si="37"/>
        <v>0</v>
      </c>
      <c r="AT17" s="13">
        <f t="shared" si="37"/>
        <v>0</v>
      </c>
      <c r="AU17" s="13">
        <f t="shared" si="37"/>
        <v>0</v>
      </c>
      <c r="AV17" s="13">
        <f t="shared" si="37"/>
        <v>0</v>
      </c>
      <c r="AW17" s="13">
        <f t="shared" si="37"/>
        <v>0</v>
      </c>
      <c r="AX17" s="13">
        <f t="shared" si="38"/>
        <v>0</v>
      </c>
      <c r="AY17" s="13">
        <f t="shared" si="38"/>
        <v>0</v>
      </c>
      <c r="AZ17" s="13">
        <f t="shared" si="38"/>
        <v>0</v>
      </c>
      <c r="BA17" s="13">
        <f t="shared" si="38"/>
        <v>0</v>
      </c>
      <c r="BB17" s="13">
        <f t="shared" si="38"/>
        <v>0</v>
      </c>
      <c r="BC17" s="13">
        <f t="shared" si="38"/>
        <v>0</v>
      </c>
      <c r="BD17" s="13">
        <f t="shared" si="38"/>
        <v>0</v>
      </c>
      <c r="BE17" s="13">
        <f t="shared" si="38"/>
        <v>0</v>
      </c>
      <c r="BF17" s="13">
        <f t="shared" si="38"/>
        <v>26</v>
      </c>
      <c r="BG17" s="13">
        <f t="shared" si="38"/>
        <v>0</v>
      </c>
      <c r="BH17" s="13">
        <f t="shared" si="39"/>
        <v>0</v>
      </c>
      <c r="BI17" s="13">
        <f t="shared" si="39"/>
        <v>0</v>
      </c>
      <c r="BJ17" s="13">
        <f t="shared" si="39"/>
        <v>0</v>
      </c>
      <c r="BK17" s="13">
        <f t="shared" si="39"/>
        <v>0</v>
      </c>
      <c r="BL17" s="13">
        <f t="shared" si="39"/>
        <v>0</v>
      </c>
      <c r="BM17" s="13">
        <f t="shared" si="39"/>
        <v>0</v>
      </c>
      <c r="BN17" s="13">
        <f t="shared" si="39"/>
        <v>0</v>
      </c>
      <c r="BO17" s="13">
        <f t="shared" si="39"/>
        <v>0</v>
      </c>
      <c r="BP17" s="13">
        <f t="shared" si="39"/>
        <v>0</v>
      </c>
      <c r="BQ17" s="13">
        <f t="shared" si="39"/>
        <v>0</v>
      </c>
      <c r="BR17" s="13">
        <f t="shared" si="39"/>
        <v>0</v>
      </c>
      <c r="BS17" s="13">
        <f t="shared" si="39"/>
        <v>0</v>
      </c>
    </row>
    <row r="18" spans="1:71" s="12" customFormat="1" ht="12.75" customHeight="1">
      <c r="A18" s="1">
        <v>43890</v>
      </c>
      <c r="B18" s="2">
        <f t="shared" si="0"/>
        <v>7</v>
      </c>
      <c r="C18" s="3" t="str">
        <f t="shared" si="1"/>
        <v>продукты молочные - сырки сладкие</v>
      </c>
      <c r="D18" s="3" t="str">
        <f t="shared" si="24"/>
        <v>продукты молочные</v>
      </c>
      <c r="E18" s="3" t="str">
        <f t="shared" si="25"/>
        <v>сырки сладкие</v>
      </c>
      <c r="F18" s="3">
        <f t="shared" si="26"/>
        <v>0</v>
      </c>
      <c r="G18" s="4">
        <f t="shared" si="27"/>
        <v>25</v>
      </c>
      <c r="H18" s="5"/>
      <c r="I18" s="6" t="str">
        <f t="shared" si="28"/>
        <v>продукты молочные</v>
      </c>
      <c r="J18" s="7">
        <v>25</v>
      </c>
      <c r="K18" s="8" t="str">
        <f>IF(U18&gt;0,'[1]Настройки'!$C$9,'[1]Настройки'!$C$8)</f>
        <v>Рубли</v>
      </c>
      <c r="L18" s="8"/>
      <c r="M18" s="6"/>
      <c r="N18" s="9"/>
      <c r="O18" s="9"/>
      <c r="P18" s="9"/>
      <c r="Q18" s="10" t="b">
        <f t="shared" si="29"/>
        <v>0</v>
      </c>
      <c r="R18" s="11"/>
      <c r="T18" s="13">
        <v>115</v>
      </c>
      <c r="U18" s="13">
        <v>0</v>
      </c>
      <c r="V18" s="13" t="b">
        <f t="shared" si="8"/>
        <v>1</v>
      </c>
      <c r="W18" s="10">
        <f t="shared" si="30"/>
        <v>18</v>
      </c>
      <c r="X18" s="13">
        <f t="shared" si="31"/>
        <v>25</v>
      </c>
      <c r="Y18" s="10">
        <f t="shared" si="32"/>
      </c>
      <c r="Z18" s="10">
        <f t="shared" si="12"/>
      </c>
      <c r="AA18" s="7">
        <f t="shared" si="13"/>
        <v>25</v>
      </c>
      <c r="AB18" s="10">
        <f t="shared" si="14"/>
        <v>25</v>
      </c>
      <c r="AE18" s="13">
        <f t="shared" si="35"/>
        <v>0</v>
      </c>
      <c r="AF18" s="13">
        <f t="shared" si="35"/>
        <v>0</v>
      </c>
      <c r="AG18" s="13">
        <f t="shared" si="35"/>
        <v>0</v>
      </c>
      <c r="AH18" s="13">
        <f t="shared" si="35"/>
        <v>0</v>
      </c>
      <c r="AI18" s="13">
        <f t="shared" si="35"/>
        <v>0</v>
      </c>
      <c r="AJ18" s="13">
        <f t="shared" si="35"/>
        <v>0</v>
      </c>
      <c r="AK18" s="13">
        <f t="shared" si="35"/>
        <v>0</v>
      </c>
      <c r="AL18" s="13">
        <f t="shared" si="35"/>
        <v>0</v>
      </c>
      <c r="AM18" s="13">
        <f t="shared" si="35"/>
        <v>0</v>
      </c>
      <c r="AN18" s="13">
        <f t="shared" si="37"/>
        <v>0</v>
      </c>
      <c r="AO18" s="13">
        <f t="shared" si="37"/>
        <v>0</v>
      </c>
      <c r="AP18" s="13">
        <f t="shared" si="37"/>
        <v>0</v>
      </c>
      <c r="AQ18" s="13">
        <f t="shared" si="37"/>
        <v>0</v>
      </c>
      <c r="AR18" s="13">
        <f t="shared" si="37"/>
        <v>0</v>
      </c>
      <c r="AS18" s="13">
        <f t="shared" si="37"/>
        <v>0</v>
      </c>
      <c r="AT18" s="13">
        <f t="shared" si="37"/>
        <v>0</v>
      </c>
      <c r="AU18" s="13">
        <f t="shared" si="37"/>
        <v>0</v>
      </c>
      <c r="AV18" s="13">
        <f t="shared" si="37"/>
        <v>25</v>
      </c>
      <c r="AW18" s="13">
        <f t="shared" si="37"/>
        <v>0</v>
      </c>
      <c r="AX18" s="13">
        <f t="shared" si="38"/>
        <v>0</v>
      </c>
      <c r="AY18" s="13">
        <f t="shared" si="38"/>
        <v>0</v>
      </c>
      <c r="AZ18" s="13">
        <f t="shared" si="38"/>
        <v>0</v>
      </c>
      <c r="BA18" s="13">
        <f t="shared" si="38"/>
        <v>0</v>
      </c>
      <c r="BB18" s="13">
        <f t="shared" si="38"/>
        <v>0</v>
      </c>
      <c r="BC18" s="13">
        <f t="shared" si="38"/>
        <v>0</v>
      </c>
      <c r="BD18" s="13">
        <f t="shared" si="38"/>
        <v>0</v>
      </c>
      <c r="BE18" s="13">
        <f t="shared" si="38"/>
        <v>0</v>
      </c>
      <c r="BF18" s="13">
        <f t="shared" si="38"/>
        <v>25</v>
      </c>
      <c r="BG18" s="13">
        <f t="shared" si="38"/>
        <v>0</v>
      </c>
      <c r="BH18" s="13">
        <f t="shared" si="39"/>
        <v>0</v>
      </c>
      <c r="BI18" s="13">
        <f t="shared" si="39"/>
        <v>0</v>
      </c>
      <c r="BJ18" s="13">
        <f t="shared" si="39"/>
        <v>0</v>
      </c>
      <c r="BK18" s="13">
        <f t="shared" si="39"/>
        <v>0</v>
      </c>
      <c r="BL18" s="13">
        <f t="shared" si="39"/>
        <v>0</v>
      </c>
      <c r="BM18" s="13">
        <f t="shared" si="39"/>
        <v>0</v>
      </c>
      <c r="BN18" s="13">
        <f t="shared" si="39"/>
        <v>0</v>
      </c>
      <c r="BO18" s="13">
        <f t="shared" si="39"/>
        <v>0</v>
      </c>
      <c r="BP18" s="13">
        <f t="shared" si="39"/>
        <v>0</v>
      </c>
      <c r="BQ18" s="13">
        <f t="shared" si="39"/>
        <v>0</v>
      </c>
      <c r="BR18" s="13">
        <f t="shared" si="39"/>
        <v>0</v>
      </c>
      <c r="BS18" s="13">
        <f t="shared" si="39"/>
        <v>0</v>
      </c>
    </row>
    <row r="19" spans="1:71" s="12" customFormat="1" ht="12.75" customHeight="1">
      <c r="A19" s="1">
        <v>43890</v>
      </c>
      <c r="B19" s="2">
        <f t="shared" si="0"/>
        <v>7</v>
      </c>
      <c r="C19" s="3" t="str">
        <f t="shared" si="1"/>
        <v>продукты молочные - мороженое</v>
      </c>
      <c r="D19" s="3" t="str">
        <f t="shared" si="24"/>
        <v>продукты молочные</v>
      </c>
      <c r="E19" s="3" t="str">
        <f t="shared" si="25"/>
        <v>мороженое</v>
      </c>
      <c r="F19" s="3">
        <f t="shared" si="26"/>
        <v>0</v>
      </c>
      <c r="G19" s="4">
        <f t="shared" si="27"/>
        <v>42</v>
      </c>
      <c r="H19" s="5">
        <v>3</v>
      </c>
      <c r="I19" s="6" t="str">
        <f t="shared" si="28"/>
        <v>продукты молочные</v>
      </c>
      <c r="J19" s="7">
        <v>42</v>
      </c>
      <c r="K19" s="8" t="str">
        <f>IF(U19&gt;0,'[1]Настройки'!$C$9,'[1]Настройки'!$C$8)</f>
        <v>Рубли</v>
      </c>
      <c r="L19" s="8"/>
      <c r="M19" s="6"/>
      <c r="N19" s="9"/>
      <c r="O19" s="9"/>
      <c r="P19" s="9"/>
      <c r="Q19" s="10" t="b">
        <f t="shared" si="29"/>
        <v>0</v>
      </c>
      <c r="R19" s="11"/>
      <c r="T19" s="13">
        <v>288</v>
      </c>
      <c r="U19" s="13">
        <v>0</v>
      </c>
      <c r="V19" s="13" t="b">
        <f t="shared" si="8"/>
        <v>1</v>
      </c>
      <c r="W19" s="10">
        <f t="shared" si="30"/>
        <v>18</v>
      </c>
      <c r="X19" s="13">
        <f t="shared" si="31"/>
        <v>42</v>
      </c>
      <c r="Y19" s="10">
        <f t="shared" si="32"/>
      </c>
      <c r="Z19" s="10">
        <f t="shared" si="12"/>
      </c>
      <c r="AA19" s="7">
        <f t="shared" si="13"/>
        <v>42</v>
      </c>
      <c r="AB19" s="10">
        <f t="shared" si="14"/>
        <v>42</v>
      </c>
      <c r="AE19" s="13">
        <f t="shared" si="35"/>
        <v>0</v>
      </c>
      <c r="AF19" s="13">
        <f t="shared" si="35"/>
        <v>0</v>
      </c>
      <c r="AG19" s="13">
        <f t="shared" si="35"/>
        <v>0</v>
      </c>
      <c r="AH19" s="13">
        <f t="shared" si="35"/>
        <v>0</v>
      </c>
      <c r="AI19" s="13">
        <f t="shared" si="35"/>
        <v>0</v>
      </c>
      <c r="AJ19" s="13">
        <f t="shared" si="35"/>
        <v>0</v>
      </c>
      <c r="AK19" s="13">
        <f t="shared" si="35"/>
        <v>0</v>
      </c>
      <c r="AL19" s="13">
        <f t="shared" si="35"/>
        <v>0</v>
      </c>
      <c r="AM19" s="13">
        <f t="shared" si="35"/>
        <v>0</v>
      </c>
      <c r="AN19" s="13">
        <f t="shared" si="37"/>
        <v>0</v>
      </c>
      <c r="AO19" s="13">
        <f t="shared" si="37"/>
        <v>0</v>
      </c>
      <c r="AP19" s="13">
        <f t="shared" si="37"/>
        <v>0</v>
      </c>
      <c r="AQ19" s="13">
        <f t="shared" si="37"/>
        <v>0</v>
      </c>
      <c r="AR19" s="13">
        <f t="shared" si="37"/>
        <v>0</v>
      </c>
      <c r="AS19" s="13">
        <f t="shared" si="37"/>
        <v>0</v>
      </c>
      <c r="AT19" s="13">
        <f t="shared" si="37"/>
        <v>0</v>
      </c>
      <c r="AU19" s="13">
        <f t="shared" si="37"/>
        <v>0</v>
      </c>
      <c r="AV19" s="13">
        <f t="shared" si="37"/>
        <v>42</v>
      </c>
      <c r="AW19" s="13">
        <f t="shared" si="37"/>
        <v>0</v>
      </c>
      <c r="AX19" s="13">
        <f t="shared" si="38"/>
        <v>0</v>
      </c>
      <c r="AY19" s="13">
        <f t="shared" si="38"/>
        <v>0</v>
      </c>
      <c r="AZ19" s="13">
        <f t="shared" si="38"/>
        <v>0</v>
      </c>
      <c r="BA19" s="13">
        <f t="shared" si="38"/>
        <v>0</v>
      </c>
      <c r="BB19" s="13">
        <f t="shared" si="38"/>
        <v>0</v>
      </c>
      <c r="BC19" s="13">
        <f t="shared" si="38"/>
        <v>0</v>
      </c>
      <c r="BD19" s="13">
        <f t="shared" si="38"/>
        <v>0</v>
      </c>
      <c r="BE19" s="13">
        <f t="shared" si="38"/>
        <v>0</v>
      </c>
      <c r="BF19" s="13">
        <f t="shared" si="38"/>
        <v>42</v>
      </c>
      <c r="BG19" s="13">
        <f t="shared" si="38"/>
        <v>0</v>
      </c>
      <c r="BH19" s="13">
        <f t="shared" si="39"/>
        <v>0</v>
      </c>
      <c r="BI19" s="13">
        <f t="shared" si="39"/>
        <v>0</v>
      </c>
      <c r="BJ19" s="13">
        <f t="shared" si="39"/>
        <v>0</v>
      </c>
      <c r="BK19" s="13">
        <f t="shared" si="39"/>
        <v>0</v>
      </c>
      <c r="BL19" s="13">
        <f t="shared" si="39"/>
        <v>0</v>
      </c>
      <c r="BM19" s="13">
        <f t="shared" si="39"/>
        <v>0</v>
      </c>
      <c r="BN19" s="13">
        <f t="shared" si="39"/>
        <v>0</v>
      </c>
      <c r="BO19" s="13">
        <f t="shared" si="39"/>
        <v>0</v>
      </c>
      <c r="BP19" s="13">
        <f t="shared" si="39"/>
        <v>0</v>
      </c>
      <c r="BQ19" s="13">
        <f t="shared" si="39"/>
        <v>0</v>
      </c>
      <c r="BR19" s="13">
        <f t="shared" si="39"/>
        <v>0</v>
      </c>
      <c r="BS19" s="13">
        <f t="shared" si="39"/>
        <v>0</v>
      </c>
    </row>
    <row r="20" spans="1:71" s="12" customFormat="1" ht="12.75" customHeight="1">
      <c r="A20" s="1">
        <v>43890</v>
      </c>
      <c r="B20" s="2">
        <f t="shared" si="0"/>
        <v>7</v>
      </c>
      <c r="C20" s="3" t="str">
        <f t="shared" si="1"/>
        <v>транспорт - в маршрутке</v>
      </c>
      <c r="D20" s="3" t="str">
        <f t="shared" si="24"/>
        <v>транспорт</v>
      </c>
      <c r="E20" s="3" t="str">
        <f t="shared" si="25"/>
        <v>в маршрутке</v>
      </c>
      <c r="F20" s="3">
        <f t="shared" si="26"/>
        <v>0</v>
      </c>
      <c r="G20" s="4">
        <f t="shared" si="27"/>
        <v>50</v>
      </c>
      <c r="H20" s="5"/>
      <c r="I20" s="6" t="str">
        <f t="shared" si="28"/>
        <v>транспорт</v>
      </c>
      <c r="J20" s="7">
        <v>50</v>
      </c>
      <c r="K20" s="8" t="str">
        <f>IF(U20&gt;0,'[1]Настройки'!$C$9,'[1]Настройки'!$C$8)</f>
        <v>Рубли</v>
      </c>
      <c r="L20" s="8"/>
      <c r="M20" s="6"/>
      <c r="N20" s="9"/>
      <c r="O20" s="9"/>
      <c r="P20" s="9"/>
      <c r="Q20" s="10" t="b">
        <f t="shared" si="29"/>
        <v>0</v>
      </c>
      <c r="R20" s="11"/>
      <c r="T20" s="13">
        <v>188</v>
      </c>
      <c r="U20" s="13">
        <v>0</v>
      </c>
      <c r="V20" s="13" t="b">
        <f t="shared" si="8"/>
        <v>1</v>
      </c>
      <c r="W20" s="10">
        <f t="shared" si="30"/>
        <v>24</v>
      </c>
      <c r="X20" s="13">
        <f t="shared" si="31"/>
        <v>50</v>
      </c>
      <c r="Y20" s="10">
        <f t="shared" si="32"/>
      </c>
      <c r="Z20" s="10">
        <f t="shared" si="12"/>
      </c>
      <c r="AA20" s="7">
        <f t="shared" si="13"/>
        <v>50</v>
      </c>
      <c r="AB20" s="10">
        <f t="shared" si="14"/>
        <v>50</v>
      </c>
      <c r="AE20" s="13">
        <f aca="true" t="shared" si="40" ref="AE20:BS20">IF(OR(AE$8=$W20,AE$8=prashod_count+1),$AB20,0)</f>
        <v>0</v>
      </c>
      <c r="AF20" s="13">
        <f t="shared" si="40"/>
        <v>0</v>
      </c>
      <c r="AG20" s="13">
        <f t="shared" si="40"/>
        <v>0</v>
      </c>
      <c r="AH20" s="13">
        <f t="shared" si="40"/>
        <v>0</v>
      </c>
      <c r="AI20" s="13">
        <f t="shared" si="40"/>
        <v>0</v>
      </c>
      <c r="AJ20" s="13">
        <f t="shared" si="40"/>
        <v>0</v>
      </c>
      <c r="AK20" s="13">
        <f t="shared" si="40"/>
        <v>0</v>
      </c>
      <c r="AL20" s="13">
        <f t="shared" si="40"/>
        <v>0</v>
      </c>
      <c r="AM20" s="13">
        <f t="shared" si="40"/>
        <v>0</v>
      </c>
      <c r="AN20" s="13">
        <f t="shared" si="40"/>
        <v>0</v>
      </c>
      <c r="AO20" s="13">
        <f t="shared" si="40"/>
        <v>0</v>
      </c>
      <c r="AP20" s="13">
        <f t="shared" si="40"/>
        <v>0</v>
      </c>
      <c r="AQ20" s="13">
        <f t="shared" si="40"/>
        <v>0</v>
      </c>
      <c r="AR20" s="13">
        <f t="shared" si="40"/>
        <v>0</v>
      </c>
      <c r="AS20" s="13">
        <f t="shared" si="40"/>
        <v>0</v>
      </c>
      <c r="AT20" s="13">
        <f t="shared" si="40"/>
        <v>0</v>
      </c>
      <c r="AU20" s="13">
        <f t="shared" si="40"/>
        <v>0</v>
      </c>
      <c r="AV20" s="13">
        <f t="shared" si="40"/>
        <v>0</v>
      </c>
      <c r="AW20" s="13">
        <f t="shared" si="40"/>
        <v>0</v>
      </c>
      <c r="AX20" s="13">
        <f t="shared" si="40"/>
        <v>0</v>
      </c>
      <c r="AY20" s="13">
        <f t="shared" si="40"/>
        <v>0</v>
      </c>
      <c r="AZ20" s="13">
        <f t="shared" si="40"/>
        <v>0</v>
      </c>
      <c r="BA20" s="13">
        <f t="shared" si="40"/>
        <v>0</v>
      </c>
      <c r="BB20" s="13">
        <f t="shared" si="40"/>
        <v>50</v>
      </c>
      <c r="BC20" s="13">
        <f t="shared" si="40"/>
        <v>0</v>
      </c>
      <c r="BD20" s="13">
        <f t="shared" si="40"/>
        <v>0</v>
      </c>
      <c r="BE20" s="13">
        <f t="shared" si="40"/>
        <v>0</v>
      </c>
      <c r="BF20" s="13">
        <f t="shared" si="40"/>
        <v>50</v>
      </c>
      <c r="BG20" s="13">
        <f t="shared" si="40"/>
        <v>0</v>
      </c>
      <c r="BH20" s="13">
        <f t="shared" si="40"/>
        <v>0</v>
      </c>
      <c r="BI20" s="13">
        <f t="shared" si="40"/>
        <v>0</v>
      </c>
      <c r="BJ20" s="13">
        <f t="shared" si="40"/>
        <v>0</v>
      </c>
      <c r="BK20" s="13">
        <f t="shared" si="40"/>
        <v>0</v>
      </c>
      <c r="BL20" s="13">
        <f t="shared" si="40"/>
        <v>0</v>
      </c>
      <c r="BM20" s="13">
        <f t="shared" si="40"/>
        <v>0</v>
      </c>
      <c r="BN20" s="13">
        <f t="shared" si="40"/>
        <v>0</v>
      </c>
      <c r="BO20" s="13">
        <f t="shared" si="40"/>
        <v>0</v>
      </c>
      <c r="BP20" s="13">
        <f t="shared" si="40"/>
        <v>0</v>
      </c>
      <c r="BQ20" s="13">
        <f t="shared" si="40"/>
        <v>0</v>
      </c>
      <c r="BR20" s="13">
        <f t="shared" si="40"/>
        <v>0</v>
      </c>
      <c r="BS20" s="13">
        <f t="shared" si="40"/>
        <v>0</v>
      </c>
    </row>
    <row r="21" spans="1:71" s="12" customFormat="1" ht="12.75" customHeight="1">
      <c r="A21" s="1">
        <v>43890</v>
      </c>
      <c r="B21" s="2">
        <f t="shared" si="0"/>
        <v>7</v>
      </c>
      <c r="C21" s="3" t="str">
        <f t="shared" si="1"/>
        <v>продукты мучные - хлеб</v>
      </c>
      <c r="D21" s="3" t="str">
        <f t="shared" si="24"/>
        <v>продукты мучные</v>
      </c>
      <c r="E21" s="3" t="str">
        <f t="shared" si="25"/>
        <v>хлеб</v>
      </c>
      <c r="F21" s="3">
        <f t="shared" si="26"/>
        <v>0</v>
      </c>
      <c r="G21" s="4">
        <f t="shared" si="27"/>
        <v>12</v>
      </c>
      <c r="H21" s="5"/>
      <c r="I21" s="6" t="str">
        <f t="shared" si="28"/>
        <v>продукты мучные</v>
      </c>
      <c r="J21" s="7">
        <v>12</v>
      </c>
      <c r="K21" s="8" t="str">
        <f>IF(U21&gt;0,'[1]Настройки'!$C$9,'[1]Настройки'!$C$8)</f>
        <v>Рубли</v>
      </c>
      <c r="L21" s="8"/>
      <c r="M21" s="6"/>
      <c r="N21" s="9"/>
      <c r="O21" s="9"/>
      <c r="P21" s="9"/>
      <c r="Q21" s="10" t="b">
        <f t="shared" si="29"/>
        <v>0</v>
      </c>
      <c r="R21" s="11"/>
      <c r="T21" s="13">
        <v>123</v>
      </c>
      <c r="U21" s="13">
        <v>0</v>
      </c>
      <c r="V21" s="13" t="b">
        <f t="shared" si="8"/>
        <v>1</v>
      </c>
      <c r="W21" s="10">
        <f t="shared" si="30"/>
        <v>19</v>
      </c>
      <c r="X21" s="13">
        <f t="shared" si="31"/>
        <v>12</v>
      </c>
      <c r="Y21" s="10">
        <f t="shared" si="32"/>
      </c>
      <c r="Z21" s="10">
        <f t="shared" si="12"/>
      </c>
      <c r="AA21" s="7">
        <f t="shared" si="13"/>
        <v>12</v>
      </c>
      <c r="AB21" s="10">
        <f t="shared" si="14"/>
        <v>12</v>
      </c>
      <c r="AE21" s="13">
        <f aca="true" t="shared" si="41" ref="AE21:BS21">IF(OR(AE$8=$W21,AE$8=prashod_count+1),$AB21,0)</f>
        <v>0</v>
      </c>
      <c r="AF21" s="13">
        <f t="shared" si="41"/>
        <v>0</v>
      </c>
      <c r="AG21" s="13">
        <f t="shared" si="41"/>
        <v>0</v>
      </c>
      <c r="AH21" s="13">
        <f t="shared" si="41"/>
        <v>0</v>
      </c>
      <c r="AI21" s="13">
        <f t="shared" si="41"/>
        <v>0</v>
      </c>
      <c r="AJ21" s="13">
        <f t="shared" si="41"/>
        <v>0</v>
      </c>
      <c r="AK21" s="13">
        <f t="shared" si="41"/>
        <v>0</v>
      </c>
      <c r="AL21" s="13">
        <f t="shared" si="41"/>
        <v>0</v>
      </c>
      <c r="AM21" s="13">
        <f t="shared" si="41"/>
        <v>0</v>
      </c>
      <c r="AN21" s="13">
        <f t="shared" si="41"/>
        <v>0</v>
      </c>
      <c r="AO21" s="13">
        <f t="shared" si="41"/>
        <v>0</v>
      </c>
      <c r="AP21" s="13">
        <f t="shared" si="41"/>
        <v>0</v>
      </c>
      <c r="AQ21" s="13">
        <f t="shared" si="41"/>
        <v>0</v>
      </c>
      <c r="AR21" s="13">
        <f t="shared" si="41"/>
        <v>0</v>
      </c>
      <c r="AS21" s="13">
        <f t="shared" si="41"/>
        <v>0</v>
      </c>
      <c r="AT21" s="13">
        <f t="shared" si="41"/>
        <v>0</v>
      </c>
      <c r="AU21" s="13">
        <f t="shared" si="41"/>
        <v>0</v>
      </c>
      <c r="AV21" s="13">
        <f t="shared" si="41"/>
        <v>0</v>
      </c>
      <c r="AW21" s="13">
        <f t="shared" si="41"/>
        <v>12</v>
      </c>
      <c r="AX21" s="13">
        <f t="shared" si="41"/>
        <v>0</v>
      </c>
      <c r="AY21" s="13">
        <f t="shared" si="41"/>
        <v>0</v>
      </c>
      <c r="AZ21" s="13">
        <f t="shared" si="41"/>
        <v>0</v>
      </c>
      <c r="BA21" s="13">
        <f t="shared" si="41"/>
        <v>0</v>
      </c>
      <c r="BB21" s="13">
        <f t="shared" si="41"/>
        <v>0</v>
      </c>
      <c r="BC21" s="13">
        <f t="shared" si="41"/>
        <v>0</v>
      </c>
      <c r="BD21" s="13">
        <f t="shared" si="41"/>
        <v>0</v>
      </c>
      <c r="BE21" s="13">
        <f t="shared" si="41"/>
        <v>0</v>
      </c>
      <c r="BF21" s="13">
        <f t="shared" si="41"/>
        <v>12</v>
      </c>
      <c r="BG21" s="13">
        <f t="shared" si="41"/>
        <v>0</v>
      </c>
      <c r="BH21" s="13">
        <f t="shared" si="41"/>
        <v>0</v>
      </c>
      <c r="BI21" s="13">
        <f t="shared" si="41"/>
        <v>0</v>
      </c>
      <c r="BJ21" s="13">
        <f t="shared" si="41"/>
        <v>0</v>
      </c>
      <c r="BK21" s="13">
        <f t="shared" si="41"/>
        <v>0</v>
      </c>
      <c r="BL21" s="13">
        <f t="shared" si="41"/>
        <v>0</v>
      </c>
      <c r="BM21" s="13">
        <f t="shared" si="41"/>
        <v>0</v>
      </c>
      <c r="BN21" s="13">
        <f t="shared" si="41"/>
        <v>0</v>
      </c>
      <c r="BO21" s="13">
        <f t="shared" si="41"/>
        <v>0</v>
      </c>
      <c r="BP21" s="13">
        <f t="shared" si="41"/>
        <v>0</v>
      </c>
      <c r="BQ21" s="13">
        <f t="shared" si="41"/>
        <v>0</v>
      </c>
      <c r="BR21" s="13">
        <f t="shared" si="41"/>
        <v>0</v>
      </c>
      <c r="BS21" s="13">
        <f t="shared" si="41"/>
        <v>0</v>
      </c>
    </row>
    <row r="22" spans="1:71" s="12" customFormat="1" ht="12.75" customHeight="1">
      <c r="A22" s="1">
        <v>43890</v>
      </c>
      <c r="B22" s="2">
        <f t="shared" si="0"/>
        <v>7</v>
      </c>
      <c r="C22" s="3" t="str">
        <f t="shared" si="1"/>
        <v>овощи и фрукты - картофель</v>
      </c>
      <c r="D22" s="3" t="str">
        <f t="shared" si="24"/>
        <v>овощи и фрукты</v>
      </c>
      <c r="E22" s="3" t="str">
        <f t="shared" si="25"/>
        <v>картофель</v>
      </c>
      <c r="F22" s="3">
        <f t="shared" si="26"/>
        <v>0</v>
      </c>
      <c r="G22" s="4">
        <f t="shared" si="27"/>
        <v>43.7372</v>
      </c>
      <c r="H22" s="5">
        <v>2.588</v>
      </c>
      <c r="I22" s="6" t="str">
        <f t="shared" si="28"/>
        <v>овощи и фрукты</v>
      </c>
      <c r="J22" s="7">
        <v>43.7372</v>
      </c>
      <c r="K22" s="8" t="str">
        <f>IF(U22&gt;0,'[1]Настройки'!$C$9,'[1]Настройки'!$C$8)</f>
        <v>Рубли</v>
      </c>
      <c r="L22" s="8"/>
      <c r="M22" s="6"/>
      <c r="N22" s="9"/>
      <c r="O22" s="9"/>
      <c r="P22" s="9"/>
      <c r="Q22" s="10" t="b">
        <f t="shared" si="29"/>
        <v>0</v>
      </c>
      <c r="R22" s="11"/>
      <c r="T22" s="13">
        <v>212</v>
      </c>
      <c r="U22" s="13">
        <v>0</v>
      </c>
      <c r="V22" s="13" t="b">
        <f t="shared" si="8"/>
        <v>1</v>
      </c>
      <c r="W22" s="10">
        <f t="shared" si="30"/>
        <v>17</v>
      </c>
      <c r="X22" s="13">
        <f t="shared" si="31"/>
        <v>43.7372</v>
      </c>
      <c r="Y22" s="10">
        <f t="shared" si="32"/>
      </c>
      <c r="Z22" s="10">
        <f t="shared" si="12"/>
      </c>
      <c r="AA22" s="7">
        <f t="shared" si="13"/>
        <v>43.7372</v>
      </c>
      <c r="AB22" s="10">
        <f t="shared" si="14"/>
        <v>43.7372</v>
      </c>
      <c r="AE22" s="13">
        <f aca="true" t="shared" si="42" ref="AE22:BS22">IF(OR(AE$8=$W22,AE$8=prashod_count+1),$AB22,0)</f>
        <v>0</v>
      </c>
      <c r="AF22" s="13">
        <f t="shared" si="42"/>
        <v>0</v>
      </c>
      <c r="AG22" s="13">
        <f t="shared" si="42"/>
        <v>0</v>
      </c>
      <c r="AH22" s="13">
        <f t="shared" si="42"/>
        <v>0</v>
      </c>
      <c r="AI22" s="13">
        <f t="shared" si="42"/>
        <v>0</v>
      </c>
      <c r="AJ22" s="13">
        <f t="shared" si="42"/>
        <v>0</v>
      </c>
      <c r="AK22" s="13">
        <f t="shared" si="42"/>
        <v>0</v>
      </c>
      <c r="AL22" s="13">
        <f t="shared" si="42"/>
        <v>0</v>
      </c>
      <c r="AM22" s="13">
        <f t="shared" si="42"/>
        <v>0</v>
      </c>
      <c r="AN22" s="13">
        <f t="shared" si="42"/>
        <v>0</v>
      </c>
      <c r="AO22" s="13">
        <f t="shared" si="42"/>
        <v>0</v>
      </c>
      <c r="AP22" s="13">
        <f t="shared" si="42"/>
        <v>0</v>
      </c>
      <c r="AQ22" s="13">
        <f t="shared" si="42"/>
        <v>0</v>
      </c>
      <c r="AR22" s="13">
        <f t="shared" si="42"/>
        <v>0</v>
      </c>
      <c r="AS22" s="13">
        <f t="shared" si="42"/>
        <v>0</v>
      </c>
      <c r="AT22" s="13">
        <f t="shared" si="42"/>
        <v>0</v>
      </c>
      <c r="AU22" s="13">
        <f t="shared" si="42"/>
        <v>43.7372</v>
      </c>
      <c r="AV22" s="13">
        <f t="shared" si="42"/>
        <v>0</v>
      </c>
      <c r="AW22" s="13">
        <f t="shared" si="42"/>
        <v>0</v>
      </c>
      <c r="AX22" s="13">
        <f t="shared" si="42"/>
        <v>0</v>
      </c>
      <c r="AY22" s="13">
        <f t="shared" si="42"/>
        <v>0</v>
      </c>
      <c r="AZ22" s="13">
        <f t="shared" si="42"/>
        <v>0</v>
      </c>
      <c r="BA22" s="13">
        <f t="shared" si="42"/>
        <v>0</v>
      </c>
      <c r="BB22" s="13">
        <f t="shared" si="42"/>
        <v>0</v>
      </c>
      <c r="BC22" s="13">
        <f t="shared" si="42"/>
        <v>0</v>
      </c>
      <c r="BD22" s="13">
        <f t="shared" si="42"/>
        <v>0</v>
      </c>
      <c r="BE22" s="13">
        <f t="shared" si="42"/>
        <v>0</v>
      </c>
      <c r="BF22" s="13">
        <f t="shared" si="42"/>
        <v>43.7372</v>
      </c>
      <c r="BG22" s="13">
        <f t="shared" si="42"/>
        <v>0</v>
      </c>
      <c r="BH22" s="13">
        <f t="shared" si="42"/>
        <v>0</v>
      </c>
      <c r="BI22" s="13">
        <f t="shared" si="42"/>
        <v>0</v>
      </c>
      <c r="BJ22" s="13">
        <f t="shared" si="42"/>
        <v>0</v>
      </c>
      <c r="BK22" s="13">
        <f t="shared" si="42"/>
        <v>0</v>
      </c>
      <c r="BL22" s="13">
        <f t="shared" si="42"/>
        <v>0</v>
      </c>
      <c r="BM22" s="13">
        <f t="shared" si="42"/>
        <v>0</v>
      </c>
      <c r="BN22" s="13">
        <f t="shared" si="42"/>
        <v>0</v>
      </c>
      <c r="BO22" s="13">
        <f t="shared" si="42"/>
        <v>0</v>
      </c>
      <c r="BP22" s="13">
        <f t="shared" si="42"/>
        <v>0</v>
      </c>
      <c r="BQ22" s="13">
        <f t="shared" si="42"/>
        <v>0</v>
      </c>
      <c r="BR22" s="13">
        <f t="shared" si="42"/>
        <v>0</v>
      </c>
      <c r="BS22" s="13">
        <f t="shared" si="42"/>
        <v>0</v>
      </c>
    </row>
    <row r="23" spans="1:71" s="12" customFormat="1" ht="12.75" customHeight="1">
      <c r="A23" s="1">
        <v>43890</v>
      </c>
      <c r="B23" s="2">
        <f t="shared" si="0"/>
        <v>7</v>
      </c>
      <c r="C23" s="3" t="str">
        <f t="shared" si="1"/>
        <v>овощи и фрукты - яблоко</v>
      </c>
      <c r="D23" s="3" t="str">
        <f t="shared" si="24"/>
        <v>овощи и фрукты</v>
      </c>
      <c r="E23" s="3" t="str">
        <f t="shared" si="25"/>
        <v>яблоко</v>
      </c>
      <c r="F23" s="3">
        <f t="shared" si="26"/>
        <v>0</v>
      </c>
      <c r="G23" s="4">
        <f t="shared" si="27"/>
        <v>28.884</v>
      </c>
      <c r="H23" s="5">
        <v>0.498</v>
      </c>
      <c r="I23" s="6" t="str">
        <f t="shared" si="28"/>
        <v>овощи и фрукты</v>
      </c>
      <c r="J23" s="7">
        <v>28.884</v>
      </c>
      <c r="K23" s="8" t="str">
        <f>IF(U23&gt;0,'[1]Настройки'!$C$9,'[1]Настройки'!$C$8)</f>
        <v>Рубли</v>
      </c>
      <c r="L23" s="8"/>
      <c r="M23" s="6"/>
      <c r="N23" s="9"/>
      <c r="O23" s="9"/>
      <c r="P23" s="9"/>
      <c r="Q23" s="10" t="b">
        <f t="shared" si="29"/>
        <v>0</v>
      </c>
      <c r="R23" s="11"/>
      <c r="T23" s="13">
        <v>100</v>
      </c>
      <c r="U23" s="13">
        <v>0</v>
      </c>
      <c r="V23" s="13" t="b">
        <f t="shared" si="8"/>
        <v>1</v>
      </c>
      <c r="W23" s="10">
        <f t="shared" si="30"/>
        <v>17</v>
      </c>
      <c r="X23" s="13">
        <f t="shared" si="31"/>
        <v>28.884</v>
      </c>
      <c r="Y23" s="10">
        <f t="shared" si="32"/>
      </c>
      <c r="Z23" s="10">
        <f t="shared" si="12"/>
      </c>
      <c r="AA23" s="7">
        <f t="shared" si="13"/>
        <v>28.884</v>
      </c>
      <c r="AB23" s="10">
        <f t="shared" si="14"/>
        <v>28.884</v>
      </c>
      <c r="AE23" s="13">
        <f aca="true" t="shared" si="43" ref="AE23:BS23">IF(OR(AE$8=$W23,AE$8=prashod_count+1),$AB23,0)</f>
        <v>0</v>
      </c>
      <c r="AF23" s="13">
        <f t="shared" si="43"/>
        <v>0</v>
      </c>
      <c r="AG23" s="13">
        <f t="shared" si="43"/>
        <v>0</v>
      </c>
      <c r="AH23" s="13">
        <f t="shared" si="43"/>
        <v>0</v>
      </c>
      <c r="AI23" s="13">
        <f t="shared" si="43"/>
        <v>0</v>
      </c>
      <c r="AJ23" s="13">
        <f t="shared" si="43"/>
        <v>0</v>
      </c>
      <c r="AK23" s="13">
        <f t="shared" si="43"/>
        <v>0</v>
      </c>
      <c r="AL23" s="13">
        <f t="shared" si="43"/>
        <v>0</v>
      </c>
      <c r="AM23" s="13">
        <f t="shared" si="43"/>
        <v>0</v>
      </c>
      <c r="AN23" s="13">
        <f t="shared" si="43"/>
        <v>0</v>
      </c>
      <c r="AO23" s="13">
        <f t="shared" si="43"/>
        <v>0</v>
      </c>
      <c r="AP23" s="13">
        <f t="shared" si="43"/>
        <v>0</v>
      </c>
      <c r="AQ23" s="13">
        <f t="shared" si="43"/>
        <v>0</v>
      </c>
      <c r="AR23" s="13">
        <f t="shared" si="43"/>
        <v>0</v>
      </c>
      <c r="AS23" s="13">
        <f t="shared" si="43"/>
        <v>0</v>
      </c>
      <c r="AT23" s="13">
        <f t="shared" si="43"/>
        <v>0</v>
      </c>
      <c r="AU23" s="13">
        <f t="shared" si="43"/>
        <v>28.884</v>
      </c>
      <c r="AV23" s="13">
        <f t="shared" si="43"/>
        <v>0</v>
      </c>
      <c r="AW23" s="13">
        <f t="shared" si="43"/>
        <v>0</v>
      </c>
      <c r="AX23" s="13">
        <f t="shared" si="43"/>
        <v>0</v>
      </c>
      <c r="AY23" s="13">
        <f t="shared" si="43"/>
        <v>0</v>
      </c>
      <c r="AZ23" s="13">
        <f t="shared" si="43"/>
        <v>0</v>
      </c>
      <c r="BA23" s="13">
        <f t="shared" si="43"/>
        <v>0</v>
      </c>
      <c r="BB23" s="13">
        <f t="shared" si="43"/>
        <v>0</v>
      </c>
      <c r="BC23" s="13">
        <f t="shared" si="43"/>
        <v>0</v>
      </c>
      <c r="BD23" s="13">
        <f t="shared" si="43"/>
        <v>0</v>
      </c>
      <c r="BE23" s="13">
        <f t="shared" si="43"/>
        <v>0</v>
      </c>
      <c r="BF23" s="13">
        <f t="shared" si="43"/>
        <v>28.884</v>
      </c>
      <c r="BG23" s="13">
        <f t="shared" si="43"/>
        <v>0</v>
      </c>
      <c r="BH23" s="13">
        <f t="shared" si="43"/>
        <v>0</v>
      </c>
      <c r="BI23" s="13">
        <f t="shared" si="43"/>
        <v>0</v>
      </c>
      <c r="BJ23" s="13">
        <f t="shared" si="43"/>
        <v>0</v>
      </c>
      <c r="BK23" s="13">
        <f t="shared" si="43"/>
        <v>0</v>
      </c>
      <c r="BL23" s="13">
        <f t="shared" si="43"/>
        <v>0</v>
      </c>
      <c r="BM23" s="13">
        <f t="shared" si="43"/>
        <v>0</v>
      </c>
      <c r="BN23" s="13">
        <f t="shared" si="43"/>
        <v>0</v>
      </c>
      <c r="BO23" s="13">
        <f t="shared" si="43"/>
        <v>0</v>
      </c>
      <c r="BP23" s="13">
        <f t="shared" si="43"/>
        <v>0</v>
      </c>
      <c r="BQ23" s="13">
        <f t="shared" si="43"/>
        <v>0</v>
      </c>
      <c r="BR23" s="13">
        <f t="shared" si="43"/>
        <v>0</v>
      </c>
      <c r="BS23" s="13">
        <f t="shared" si="43"/>
        <v>0</v>
      </c>
    </row>
    <row r="24" spans="1:71" s="12" customFormat="1" ht="12.75" customHeight="1">
      <c r="A24" s="1">
        <v>43890</v>
      </c>
      <c r="B24" s="2">
        <f t="shared" si="0"/>
        <v>7</v>
      </c>
      <c r="C24" s="3" t="str">
        <f t="shared" si="1"/>
        <v>сладости - конфеты</v>
      </c>
      <c r="D24" s="3" t="str">
        <f aca="true" t="shared" si="44" ref="D24:D34">VLOOKUP($T24,VRashod_PlusCurrencyExchange,3,FALSE)</f>
        <v>сладости</v>
      </c>
      <c r="E24" s="3" t="str">
        <f aca="true" t="shared" si="45" ref="E24:E34">VLOOKUP($T24,VRashod_PlusCurrencyExchange,4,FALSE)</f>
        <v>конфеты</v>
      </c>
      <c r="F24" s="3">
        <f aca="true" t="shared" si="46" ref="F24:F34">VLOOKUP($T24,VRashod_PlusCurrencyExchange,5,FALSE)</f>
        <v>0</v>
      </c>
      <c r="G24" s="4">
        <f aca="true" t="shared" si="47" ref="G24:G34">IF(OR(Currency_Selected&lt;0,U24=Currency_Selected),AA24,0)</f>
        <v>50</v>
      </c>
      <c r="H24" s="5"/>
      <c r="I24" s="6" t="str">
        <f aca="true" t="shared" si="48" ref="I24:I34">INDEX(scenario_pnames_,$W24+1)</f>
        <v>сладости</v>
      </c>
      <c r="J24" s="7">
        <v>50</v>
      </c>
      <c r="K24" s="8" t="str">
        <f>IF(U24&gt;0,'[1]Настройки'!$C$9,'[1]Настройки'!$C$8)</f>
        <v>Рубли</v>
      </c>
      <c r="L24" s="8"/>
      <c r="M24" s="6"/>
      <c r="N24" s="9"/>
      <c r="O24" s="9"/>
      <c r="P24" s="9"/>
      <c r="Q24" s="10" t="b">
        <f aca="true" t="shared" si="49" ref="Q24:Q34">AND(A24&gt;=start_date,A24&lt;=end_date)</f>
        <v>0</v>
      </c>
      <c r="R24" s="11"/>
      <c r="T24" s="13">
        <v>159</v>
      </c>
      <c r="U24" s="13">
        <v>0</v>
      </c>
      <c r="V24" s="13" t="b">
        <f t="shared" si="8"/>
        <v>1</v>
      </c>
      <c r="W24" s="10">
        <f aca="true" t="shared" si="50" ref="W24:W34">VLOOKUP($T24,VRashod_PlusCurrencyExchange,2,FALSE)</f>
        <v>20</v>
      </c>
      <c r="X24" s="13">
        <f aca="true" t="shared" si="51" ref="X24:X34">IF(OR(Flag_DRashod_sum_all,$V24),IF(Currency_Selected=$U24,IF(OR($T24&lt;&gt;1,Flag_DRashod_sum_CurrencyExchange),$J24,""),IF(Currency_Selected&lt;0,IF(OR($T24&lt;&gt;1,Flag_DRashod_sum_CurrencyExchange),$AA24,""),"")),"")</f>
        <v>50</v>
      </c>
      <c r="Y24" s="10">
        <f aca="true" t="shared" si="52" ref="Y24:Y34">IF($A24=today,$X24,"")</f>
      </c>
      <c r="Z24" s="10">
        <f t="shared" si="12"/>
      </c>
      <c r="AA24" s="7">
        <f t="shared" si="13"/>
        <v>50</v>
      </c>
      <c r="AB24" s="10">
        <f t="shared" si="14"/>
        <v>50</v>
      </c>
      <c r="AE24" s="13">
        <f aca="true" t="shared" si="53" ref="AE24:BS24">IF(OR(AE$8=$W24,AE$8=prashod_count+1),$AB24,0)</f>
        <v>0</v>
      </c>
      <c r="AF24" s="13">
        <f t="shared" si="53"/>
        <v>0</v>
      </c>
      <c r="AG24" s="13">
        <f t="shared" si="53"/>
        <v>0</v>
      </c>
      <c r="AH24" s="13">
        <f t="shared" si="53"/>
        <v>0</v>
      </c>
      <c r="AI24" s="13">
        <f t="shared" si="53"/>
        <v>0</v>
      </c>
      <c r="AJ24" s="13">
        <f t="shared" si="53"/>
        <v>0</v>
      </c>
      <c r="AK24" s="13">
        <f t="shared" si="53"/>
        <v>0</v>
      </c>
      <c r="AL24" s="13">
        <f t="shared" si="53"/>
        <v>0</v>
      </c>
      <c r="AM24" s="13">
        <f t="shared" si="53"/>
        <v>0</v>
      </c>
      <c r="AN24" s="13">
        <f t="shared" si="53"/>
        <v>0</v>
      </c>
      <c r="AO24" s="13">
        <f t="shared" si="53"/>
        <v>0</v>
      </c>
      <c r="AP24" s="13">
        <f t="shared" si="53"/>
        <v>0</v>
      </c>
      <c r="AQ24" s="13">
        <f t="shared" si="53"/>
        <v>0</v>
      </c>
      <c r="AR24" s="13">
        <f t="shared" si="53"/>
        <v>0</v>
      </c>
      <c r="AS24" s="13">
        <f t="shared" si="53"/>
        <v>0</v>
      </c>
      <c r="AT24" s="13">
        <f t="shared" si="53"/>
        <v>0</v>
      </c>
      <c r="AU24" s="13">
        <f t="shared" si="53"/>
        <v>0</v>
      </c>
      <c r="AV24" s="13">
        <f t="shared" si="53"/>
        <v>0</v>
      </c>
      <c r="AW24" s="13">
        <f t="shared" si="53"/>
        <v>0</v>
      </c>
      <c r="AX24" s="13">
        <f t="shared" si="53"/>
        <v>50</v>
      </c>
      <c r="AY24" s="13">
        <f t="shared" si="53"/>
        <v>0</v>
      </c>
      <c r="AZ24" s="13">
        <f t="shared" si="53"/>
        <v>0</v>
      </c>
      <c r="BA24" s="13">
        <f t="shared" si="53"/>
        <v>0</v>
      </c>
      <c r="BB24" s="13">
        <f t="shared" si="53"/>
        <v>0</v>
      </c>
      <c r="BC24" s="13">
        <f t="shared" si="53"/>
        <v>0</v>
      </c>
      <c r="BD24" s="13">
        <f t="shared" si="53"/>
        <v>0</v>
      </c>
      <c r="BE24" s="13">
        <f t="shared" si="53"/>
        <v>0</v>
      </c>
      <c r="BF24" s="13">
        <f t="shared" si="53"/>
        <v>50</v>
      </c>
      <c r="BG24" s="13">
        <f t="shared" si="53"/>
        <v>0</v>
      </c>
      <c r="BH24" s="13">
        <f t="shared" si="53"/>
        <v>0</v>
      </c>
      <c r="BI24" s="13">
        <f t="shared" si="53"/>
        <v>0</v>
      </c>
      <c r="BJ24" s="13">
        <f t="shared" si="53"/>
        <v>0</v>
      </c>
      <c r="BK24" s="13">
        <f t="shared" si="53"/>
        <v>0</v>
      </c>
      <c r="BL24" s="13">
        <f t="shared" si="53"/>
        <v>0</v>
      </c>
      <c r="BM24" s="13">
        <f t="shared" si="53"/>
        <v>0</v>
      </c>
      <c r="BN24" s="13">
        <f t="shared" si="53"/>
        <v>0</v>
      </c>
      <c r="BO24" s="13">
        <f t="shared" si="53"/>
        <v>0</v>
      </c>
      <c r="BP24" s="13">
        <f t="shared" si="53"/>
        <v>0</v>
      </c>
      <c r="BQ24" s="13">
        <f t="shared" si="53"/>
        <v>0</v>
      </c>
      <c r="BR24" s="13">
        <f t="shared" si="53"/>
        <v>0</v>
      </c>
      <c r="BS24" s="13">
        <f t="shared" si="53"/>
        <v>0</v>
      </c>
    </row>
    <row r="25" spans="1:71" s="12" customFormat="1" ht="12.75" customHeight="1">
      <c r="A25" s="1">
        <v>43889</v>
      </c>
      <c r="B25" s="2">
        <f t="shared" si="0"/>
        <v>6</v>
      </c>
      <c r="C25" s="3" t="str">
        <f t="shared" si="1"/>
        <v>медицина - лекарства</v>
      </c>
      <c r="D25" s="3" t="str">
        <f t="shared" si="44"/>
        <v>медицина</v>
      </c>
      <c r="E25" s="3" t="str">
        <f t="shared" si="45"/>
        <v>лекарства</v>
      </c>
      <c r="F25" s="3">
        <f t="shared" si="46"/>
        <v>0</v>
      </c>
      <c r="G25" s="4">
        <f t="shared" si="47"/>
        <v>21</v>
      </c>
      <c r="H25" s="5"/>
      <c r="I25" s="6" t="str">
        <f t="shared" si="48"/>
        <v>медицина наша</v>
      </c>
      <c r="J25" s="7">
        <v>21</v>
      </c>
      <c r="K25" s="8" t="str">
        <f>IF(U25&gt;0,'[1]Настройки'!$C$9,'[1]Настройки'!$C$8)</f>
        <v>Рубли</v>
      </c>
      <c r="L25" s="8"/>
      <c r="M25" s="6"/>
      <c r="N25" s="9"/>
      <c r="O25" s="9"/>
      <c r="P25" s="9"/>
      <c r="Q25" s="10" t="b">
        <f t="shared" si="49"/>
        <v>0</v>
      </c>
      <c r="R25" s="11"/>
      <c r="T25" s="13">
        <v>282</v>
      </c>
      <c r="U25" s="13">
        <v>0</v>
      </c>
      <c r="V25" s="13" t="b">
        <f t="shared" si="8"/>
        <v>1</v>
      </c>
      <c r="W25" s="10">
        <f t="shared" si="50"/>
        <v>26</v>
      </c>
      <c r="X25" s="13">
        <f t="shared" si="51"/>
        <v>21</v>
      </c>
      <c r="Y25" s="10">
        <f t="shared" si="52"/>
      </c>
      <c r="Z25" s="10">
        <f t="shared" si="12"/>
      </c>
      <c r="AA25" s="7">
        <f t="shared" si="13"/>
        <v>21</v>
      </c>
      <c r="AB25" s="10">
        <f t="shared" si="14"/>
        <v>21</v>
      </c>
      <c r="AE25" s="13">
        <f aca="true" t="shared" si="54" ref="AE25:BS25">IF(OR(AE$8=$W25,AE$8=prashod_count+1),$AB25,0)</f>
        <v>0</v>
      </c>
      <c r="AF25" s="13">
        <f t="shared" si="54"/>
        <v>0</v>
      </c>
      <c r="AG25" s="13">
        <f t="shared" si="54"/>
        <v>0</v>
      </c>
      <c r="AH25" s="13">
        <f t="shared" si="54"/>
        <v>0</v>
      </c>
      <c r="AI25" s="13">
        <f t="shared" si="54"/>
        <v>0</v>
      </c>
      <c r="AJ25" s="13">
        <f t="shared" si="54"/>
        <v>0</v>
      </c>
      <c r="AK25" s="13">
        <f t="shared" si="54"/>
        <v>0</v>
      </c>
      <c r="AL25" s="13">
        <f t="shared" si="54"/>
        <v>0</v>
      </c>
      <c r="AM25" s="13">
        <f t="shared" si="54"/>
        <v>0</v>
      </c>
      <c r="AN25" s="13">
        <f t="shared" si="54"/>
        <v>0</v>
      </c>
      <c r="AO25" s="13">
        <f t="shared" si="54"/>
        <v>0</v>
      </c>
      <c r="AP25" s="13">
        <f t="shared" si="54"/>
        <v>0</v>
      </c>
      <c r="AQ25" s="13">
        <f t="shared" si="54"/>
        <v>0</v>
      </c>
      <c r="AR25" s="13">
        <f t="shared" si="54"/>
        <v>0</v>
      </c>
      <c r="AS25" s="13">
        <f t="shared" si="54"/>
        <v>0</v>
      </c>
      <c r="AT25" s="13">
        <f t="shared" si="54"/>
        <v>0</v>
      </c>
      <c r="AU25" s="13">
        <f t="shared" si="54"/>
        <v>0</v>
      </c>
      <c r="AV25" s="13">
        <f t="shared" si="54"/>
        <v>0</v>
      </c>
      <c r="AW25" s="13">
        <f t="shared" si="54"/>
        <v>0</v>
      </c>
      <c r="AX25" s="13">
        <f t="shared" si="54"/>
        <v>0</v>
      </c>
      <c r="AY25" s="13">
        <f t="shared" si="54"/>
        <v>0</v>
      </c>
      <c r="AZ25" s="13">
        <f t="shared" si="54"/>
        <v>0</v>
      </c>
      <c r="BA25" s="13">
        <f t="shared" si="54"/>
        <v>0</v>
      </c>
      <c r="BB25" s="13">
        <f t="shared" si="54"/>
        <v>0</v>
      </c>
      <c r="BC25" s="13">
        <f t="shared" si="54"/>
        <v>0</v>
      </c>
      <c r="BD25" s="13">
        <f t="shared" si="54"/>
        <v>21</v>
      </c>
      <c r="BE25" s="13">
        <f t="shared" si="54"/>
        <v>0</v>
      </c>
      <c r="BF25" s="13">
        <f t="shared" si="54"/>
        <v>21</v>
      </c>
      <c r="BG25" s="13">
        <f t="shared" si="54"/>
        <v>0</v>
      </c>
      <c r="BH25" s="13">
        <f t="shared" si="54"/>
        <v>0</v>
      </c>
      <c r="BI25" s="13">
        <f t="shared" si="54"/>
        <v>0</v>
      </c>
      <c r="BJ25" s="13">
        <f t="shared" si="54"/>
        <v>0</v>
      </c>
      <c r="BK25" s="13">
        <f t="shared" si="54"/>
        <v>0</v>
      </c>
      <c r="BL25" s="13">
        <f t="shared" si="54"/>
        <v>0</v>
      </c>
      <c r="BM25" s="13">
        <f t="shared" si="54"/>
        <v>0</v>
      </c>
      <c r="BN25" s="13">
        <f t="shared" si="54"/>
        <v>0</v>
      </c>
      <c r="BO25" s="13">
        <f t="shared" si="54"/>
        <v>0</v>
      </c>
      <c r="BP25" s="13">
        <f t="shared" si="54"/>
        <v>0</v>
      </c>
      <c r="BQ25" s="13">
        <f t="shared" si="54"/>
        <v>0</v>
      </c>
      <c r="BR25" s="13">
        <f t="shared" si="54"/>
        <v>0</v>
      </c>
      <c r="BS25" s="13">
        <f t="shared" si="54"/>
        <v>0</v>
      </c>
    </row>
    <row r="26" spans="1:71" s="12" customFormat="1" ht="12.75" customHeight="1">
      <c r="A26" s="1">
        <v>43889</v>
      </c>
      <c r="B26" s="2">
        <f t="shared" si="0"/>
        <v>6</v>
      </c>
      <c r="C26" s="3" t="str">
        <f t="shared" si="1"/>
        <v>продукты мучные - печенье</v>
      </c>
      <c r="D26" s="3" t="str">
        <f t="shared" si="44"/>
        <v>продукты мучные</v>
      </c>
      <c r="E26" s="3" t="str">
        <f t="shared" si="45"/>
        <v>печенье</v>
      </c>
      <c r="F26" s="3">
        <f t="shared" si="46"/>
        <v>0</v>
      </c>
      <c r="G26" s="4">
        <f t="shared" si="47"/>
        <v>30</v>
      </c>
      <c r="H26" s="5"/>
      <c r="I26" s="6" t="str">
        <f t="shared" si="48"/>
        <v>продукты мучные</v>
      </c>
      <c r="J26" s="7">
        <v>30</v>
      </c>
      <c r="K26" s="8" t="str">
        <f>IF(U26&gt;0,'[1]Настройки'!$C$9,'[1]Настройки'!$C$8)</f>
        <v>Рубли</v>
      </c>
      <c r="L26" s="8"/>
      <c r="M26" s="6"/>
      <c r="N26" s="9"/>
      <c r="O26" s="9"/>
      <c r="P26" s="9"/>
      <c r="Q26" s="10" t="b">
        <f t="shared" si="49"/>
        <v>0</v>
      </c>
      <c r="R26" s="11"/>
      <c r="T26" s="13">
        <v>160</v>
      </c>
      <c r="U26" s="13">
        <v>0</v>
      </c>
      <c r="V26" s="13" t="b">
        <f t="shared" si="8"/>
        <v>1</v>
      </c>
      <c r="W26" s="10">
        <f t="shared" si="50"/>
        <v>19</v>
      </c>
      <c r="X26" s="13">
        <f t="shared" si="51"/>
        <v>30</v>
      </c>
      <c r="Y26" s="10">
        <f t="shared" si="52"/>
      </c>
      <c r="Z26" s="10">
        <f t="shared" si="12"/>
      </c>
      <c r="AA26" s="7">
        <f t="shared" si="13"/>
        <v>30</v>
      </c>
      <c r="AB26" s="10">
        <f t="shared" si="14"/>
        <v>30</v>
      </c>
      <c r="AE26" s="13">
        <f aca="true" t="shared" si="55" ref="AE26:BS26">IF(OR(AE$8=$W26,AE$8=prashod_count+1),$AB26,0)</f>
        <v>0</v>
      </c>
      <c r="AF26" s="13">
        <f t="shared" si="55"/>
        <v>0</v>
      </c>
      <c r="AG26" s="13">
        <f t="shared" si="55"/>
        <v>0</v>
      </c>
      <c r="AH26" s="13">
        <f t="shared" si="55"/>
        <v>0</v>
      </c>
      <c r="AI26" s="13">
        <f t="shared" si="55"/>
        <v>0</v>
      </c>
      <c r="AJ26" s="13">
        <f t="shared" si="55"/>
        <v>0</v>
      </c>
      <c r="AK26" s="13">
        <f t="shared" si="55"/>
        <v>0</v>
      </c>
      <c r="AL26" s="13">
        <f t="shared" si="55"/>
        <v>0</v>
      </c>
      <c r="AM26" s="13">
        <f t="shared" si="55"/>
        <v>0</v>
      </c>
      <c r="AN26" s="13">
        <f t="shared" si="55"/>
        <v>0</v>
      </c>
      <c r="AO26" s="13">
        <f t="shared" si="55"/>
        <v>0</v>
      </c>
      <c r="AP26" s="13">
        <f t="shared" si="55"/>
        <v>0</v>
      </c>
      <c r="AQ26" s="13">
        <f t="shared" si="55"/>
        <v>0</v>
      </c>
      <c r="AR26" s="13">
        <f t="shared" si="55"/>
        <v>0</v>
      </c>
      <c r="AS26" s="13">
        <f t="shared" si="55"/>
        <v>0</v>
      </c>
      <c r="AT26" s="13">
        <f t="shared" si="55"/>
        <v>0</v>
      </c>
      <c r="AU26" s="13">
        <f t="shared" si="55"/>
        <v>0</v>
      </c>
      <c r="AV26" s="13">
        <f t="shared" si="55"/>
        <v>0</v>
      </c>
      <c r="AW26" s="13">
        <f t="shared" si="55"/>
        <v>30</v>
      </c>
      <c r="AX26" s="13">
        <f t="shared" si="55"/>
        <v>0</v>
      </c>
      <c r="AY26" s="13">
        <f t="shared" si="55"/>
        <v>0</v>
      </c>
      <c r="AZ26" s="13">
        <f t="shared" si="55"/>
        <v>0</v>
      </c>
      <c r="BA26" s="13">
        <f t="shared" si="55"/>
        <v>0</v>
      </c>
      <c r="BB26" s="13">
        <f t="shared" si="55"/>
        <v>0</v>
      </c>
      <c r="BC26" s="13">
        <f t="shared" si="55"/>
        <v>0</v>
      </c>
      <c r="BD26" s="13">
        <f t="shared" si="55"/>
        <v>0</v>
      </c>
      <c r="BE26" s="13">
        <f t="shared" si="55"/>
        <v>0</v>
      </c>
      <c r="BF26" s="13">
        <f t="shared" si="55"/>
        <v>30</v>
      </c>
      <c r="BG26" s="13">
        <f t="shared" si="55"/>
        <v>0</v>
      </c>
      <c r="BH26" s="13">
        <f t="shared" si="55"/>
        <v>0</v>
      </c>
      <c r="BI26" s="13">
        <f t="shared" si="55"/>
        <v>0</v>
      </c>
      <c r="BJ26" s="13">
        <f t="shared" si="55"/>
        <v>0</v>
      </c>
      <c r="BK26" s="13">
        <f t="shared" si="55"/>
        <v>0</v>
      </c>
      <c r="BL26" s="13">
        <f t="shared" si="55"/>
        <v>0</v>
      </c>
      <c r="BM26" s="13">
        <f t="shared" si="55"/>
        <v>0</v>
      </c>
      <c r="BN26" s="13">
        <f t="shared" si="55"/>
        <v>0</v>
      </c>
      <c r="BO26" s="13">
        <f t="shared" si="55"/>
        <v>0</v>
      </c>
      <c r="BP26" s="13">
        <f t="shared" si="55"/>
        <v>0</v>
      </c>
      <c r="BQ26" s="13">
        <f t="shared" si="55"/>
        <v>0</v>
      </c>
      <c r="BR26" s="13">
        <f t="shared" si="55"/>
        <v>0</v>
      </c>
      <c r="BS26" s="13">
        <f t="shared" si="55"/>
        <v>0</v>
      </c>
    </row>
    <row r="27" spans="1:71" s="12" customFormat="1" ht="12.75" customHeight="1">
      <c r="A27" s="1">
        <v>43889</v>
      </c>
      <c r="B27" s="2">
        <f t="shared" si="0"/>
        <v>6</v>
      </c>
      <c r="C27" s="3" t="str">
        <f t="shared" si="1"/>
        <v>медицина - лекарства</v>
      </c>
      <c r="D27" s="3" t="str">
        <f t="shared" si="44"/>
        <v>медицина</v>
      </c>
      <c r="E27" s="3" t="str">
        <f t="shared" si="45"/>
        <v>лекарства</v>
      </c>
      <c r="F27" s="3">
        <f t="shared" si="46"/>
        <v>0</v>
      </c>
      <c r="G27" s="4">
        <f t="shared" si="47"/>
        <v>4</v>
      </c>
      <c r="H27" s="5"/>
      <c r="I27" s="6" t="str">
        <f t="shared" si="48"/>
        <v>медицина наша</v>
      </c>
      <c r="J27" s="7">
        <v>4</v>
      </c>
      <c r="K27" s="8" t="str">
        <f>IF(U27&gt;0,'[1]Настройки'!$C$9,'[1]Настройки'!$C$8)</f>
        <v>Рубли</v>
      </c>
      <c r="L27" s="8"/>
      <c r="M27" s="6"/>
      <c r="N27" s="9"/>
      <c r="O27" s="9"/>
      <c r="P27" s="9"/>
      <c r="Q27" s="10" t="b">
        <f t="shared" si="49"/>
        <v>0</v>
      </c>
      <c r="R27" s="11"/>
      <c r="T27" s="13">
        <v>282</v>
      </c>
      <c r="U27" s="13">
        <v>0</v>
      </c>
      <c r="V27" s="13" t="b">
        <f t="shared" si="8"/>
        <v>1</v>
      </c>
      <c r="W27" s="10">
        <f t="shared" si="50"/>
        <v>26</v>
      </c>
      <c r="X27" s="13">
        <f t="shared" si="51"/>
        <v>4</v>
      </c>
      <c r="Y27" s="10">
        <f t="shared" si="52"/>
      </c>
      <c r="Z27" s="10">
        <f t="shared" si="12"/>
      </c>
      <c r="AA27" s="7">
        <f t="shared" si="13"/>
        <v>4</v>
      </c>
      <c r="AB27" s="10">
        <f t="shared" si="14"/>
        <v>4</v>
      </c>
      <c r="AE27" s="13">
        <f aca="true" t="shared" si="56" ref="AE27:BS27">IF(OR(AE$8=$W27,AE$8=prashod_count+1),$AB27,0)</f>
        <v>0</v>
      </c>
      <c r="AF27" s="13">
        <f t="shared" si="56"/>
        <v>0</v>
      </c>
      <c r="AG27" s="13">
        <f t="shared" si="56"/>
        <v>0</v>
      </c>
      <c r="AH27" s="13">
        <f t="shared" si="56"/>
        <v>0</v>
      </c>
      <c r="AI27" s="13">
        <f t="shared" si="56"/>
        <v>0</v>
      </c>
      <c r="AJ27" s="13">
        <f t="shared" si="56"/>
        <v>0</v>
      </c>
      <c r="AK27" s="13">
        <f t="shared" si="56"/>
        <v>0</v>
      </c>
      <c r="AL27" s="13">
        <f t="shared" si="56"/>
        <v>0</v>
      </c>
      <c r="AM27" s="13">
        <f t="shared" si="56"/>
        <v>0</v>
      </c>
      <c r="AN27" s="13">
        <f t="shared" si="56"/>
        <v>0</v>
      </c>
      <c r="AO27" s="13">
        <f t="shared" si="56"/>
        <v>0</v>
      </c>
      <c r="AP27" s="13">
        <f t="shared" si="56"/>
        <v>0</v>
      </c>
      <c r="AQ27" s="13">
        <f t="shared" si="56"/>
        <v>0</v>
      </c>
      <c r="AR27" s="13">
        <f t="shared" si="56"/>
        <v>0</v>
      </c>
      <c r="AS27" s="13">
        <f t="shared" si="56"/>
        <v>0</v>
      </c>
      <c r="AT27" s="13">
        <f t="shared" si="56"/>
        <v>0</v>
      </c>
      <c r="AU27" s="13">
        <f t="shared" si="56"/>
        <v>0</v>
      </c>
      <c r="AV27" s="13">
        <f t="shared" si="56"/>
        <v>0</v>
      </c>
      <c r="AW27" s="13">
        <f t="shared" si="56"/>
        <v>0</v>
      </c>
      <c r="AX27" s="13">
        <f t="shared" si="56"/>
        <v>0</v>
      </c>
      <c r="AY27" s="13">
        <f t="shared" si="56"/>
        <v>0</v>
      </c>
      <c r="AZ27" s="13">
        <f t="shared" si="56"/>
        <v>0</v>
      </c>
      <c r="BA27" s="13">
        <f t="shared" si="56"/>
        <v>0</v>
      </c>
      <c r="BB27" s="13">
        <f t="shared" si="56"/>
        <v>0</v>
      </c>
      <c r="BC27" s="13">
        <f t="shared" si="56"/>
        <v>0</v>
      </c>
      <c r="BD27" s="13">
        <f t="shared" si="56"/>
        <v>4</v>
      </c>
      <c r="BE27" s="13">
        <f t="shared" si="56"/>
        <v>0</v>
      </c>
      <c r="BF27" s="13">
        <f t="shared" si="56"/>
        <v>4</v>
      </c>
      <c r="BG27" s="13">
        <f t="shared" si="56"/>
        <v>0</v>
      </c>
      <c r="BH27" s="13">
        <f t="shared" si="56"/>
        <v>0</v>
      </c>
      <c r="BI27" s="13">
        <f t="shared" si="56"/>
        <v>0</v>
      </c>
      <c r="BJ27" s="13">
        <f t="shared" si="56"/>
        <v>0</v>
      </c>
      <c r="BK27" s="13">
        <f t="shared" si="56"/>
        <v>0</v>
      </c>
      <c r="BL27" s="13">
        <f t="shared" si="56"/>
        <v>0</v>
      </c>
      <c r="BM27" s="13">
        <f t="shared" si="56"/>
        <v>0</v>
      </c>
      <c r="BN27" s="13">
        <f t="shared" si="56"/>
        <v>0</v>
      </c>
      <c r="BO27" s="13">
        <f t="shared" si="56"/>
        <v>0</v>
      </c>
      <c r="BP27" s="13">
        <f t="shared" si="56"/>
        <v>0</v>
      </c>
      <c r="BQ27" s="13">
        <f t="shared" si="56"/>
        <v>0</v>
      </c>
      <c r="BR27" s="13">
        <f t="shared" si="56"/>
        <v>0</v>
      </c>
      <c r="BS27" s="13">
        <f t="shared" si="56"/>
        <v>0</v>
      </c>
    </row>
    <row r="28" spans="1:71" s="12" customFormat="1" ht="12.75" customHeight="1">
      <c r="A28" s="1">
        <v>43889</v>
      </c>
      <c r="B28" s="2">
        <f t="shared" si="0"/>
        <v>6</v>
      </c>
      <c r="C28" s="3" t="str">
        <f t="shared" si="1"/>
        <v>медицина - лекарства</v>
      </c>
      <c r="D28" s="3" t="str">
        <f t="shared" si="44"/>
        <v>медицина</v>
      </c>
      <c r="E28" s="3" t="str">
        <f t="shared" si="45"/>
        <v>лекарства</v>
      </c>
      <c r="F28" s="3">
        <f t="shared" si="46"/>
        <v>0</v>
      </c>
      <c r="G28" s="4">
        <f t="shared" si="47"/>
        <v>21</v>
      </c>
      <c r="H28" s="5"/>
      <c r="I28" s="6" t="str">
        <f t="shared" si="48"/>
        <v>медицина наша</v>
      </c>
      <c r="J28" s="7">
        <v>21</v>
      </c>
      <c r="K28" s="8" t="str">
        <f>IF(U28&gt;0,'[1]Настройки'!$C$9,'[1]Настройки'!$C$8)</f>
        <v>Рубли</v>
      </c>
      <c r="L28" s="8"/>
      <c r="M28" s="6"/>
      <c r="N28" s="9"/>
      <c r="O28" s="9"/>
      <c r="P28" s="9"/>
      <c r="Q28" s="10" t="b">
        <f t="shared" si="49"/>
        <v>0</v>
      </c>
      <c r="R28" s="11"/>
      <c r="T28" s="13">
        <v>282</v>
      </c>
      <c r="U28" s="13">
        <v>0</v>
      </c>
      <c r="V28" s="13" t="b">
        <f t="shared" si="8"/>
        <v>1</v>
      </c>
      <c r="W28" s="10">
        <f t="shared" si="50"/>
        <v>26</v>
      </c>
      <c r="X28" s="13">
        <f t="shared" si="51"/>
        <v>21</v>
      </c>
      <c r="Y28" s="10">
        <f t="shared" si="52"/>
      </c>
      <c r="Z28" s="10">
        <f t="shared" si="12"/>
      </c>
      <c r="AA28" s="7">
        <f t="shared" si="13"/>
        <v>21</v>
      </c>
      <c r="AB28" s="10">
        <f t="shared" si="14"/>
        <v>21</v>
      </c>
      <c r="AE28" s="13">
        <f aca="true" t="shared" si="57" ref="AE28:BS28">IF(OR(AE$8=$W28,AE$8=prashod_count+1),$AB28,0)</f>
        <v>0</v>
      </c>
      <c r="AF28" s="13">
        <f t="shared" si="57"/>
        <v>0</v>
      </c>
      <c r="AG28" s="13">
        <f t="shared" si="57"/>
        <v>0</v>
      </c>
      <c r="AH28" s="13">
        <f t="shared" si="57"/>
        <v>0</v>
      </c>
      <c r="AI28" s="13">
        <f t="shared" si="57"/>
        <v>0</v>
      </c>
      <c r="AJ28" s="13">
        <f t="shared" si="57"/>
        <v>0</v>
      </c>
      <c r="AK28" s="13">
        <f t="shared" si="57"/>
        <v>0</v>
      </c>
      <c r="AL28" s="13">
        <f t="shared" si="57"/>
        <v>0</v>
      </c>
      <c r="AM28" s="13">
        <f t="shared" si="57"/>
        <v>0</v>
      </c>
      <c r="AN28" s="13">
        <f t="shared" si="57"/>
        <v>0</v>
      </c>
      <c r="AO28" s="13">
        <f t="shared" si="57"/>
        <v>0</v>
      </c>
      <c r="AP28" s="13">
        <f t="shared" si="57"/>
        <v>0</v>
      </c>
      <c r="AQ28" s="13">
        <f t="shared" si="57"/>
        <v>0</v>
      </c>
      <c r="AR28" s="13">
        <f t="shared" si="57"/>
        <v>0</v>
      </c>
      <c r="AS28" s="13">
        <f t="shared" si="57"/>
        <v>0</v>
      </c>
      <c r="AT28" s="13">
        <f t="shared" si="57"/>
        <v>0</v>
      </c>
      <c r="AU28" s="13">
        <f t="shared" si="57"/>
        <v>0</v>
      </c>
      <c r="AV28" s="13">
        <f t="shared" si="57"/>
        <v>0</v>
      </c>
      <c r="AW28" s="13">
        <f t="shared" si="57"/>
        <v>0</v>
      </c>
      <c r="AX28" s="13">
        <f t="shared" si="57"/>
        <v>0</v>
      </c>
      <c r="AY28" s="13">
        <f t="shared" si="57"/>
        <v>0</v>
      </c>
      <c r="AZ28" s="13">
        <f t="shared" si="57"/>
        <v>0</v>
      </c>
      <c r="BA28" s="13">
        <f t="shared" si="57"/>
        <v>0</v>
      </c>
      <c r="BB28" s="13">
        <f t="shared" si="57"/>
        <v>0</v>
      </c>
      <c r="BC28" s="13">
        <f t="shared" si="57"/>
        <v>0</v>
      </c>
      <c r="BD28" s="13">
        <f t="shared" si="57"/>
        <v>21</v>
      </c>
      <c r="BE28" s="13">
        <f t="shared" si="57"/>
        <v>0</v>
      </c>
      <c r="BF28" s="13">
        <f t="shared" si="57"/>
        <v>21</v>
      </c>
      <c r="BG28" s="13">
        <f t="shared" si="57"/>
        <v>0</v>
      </c>
      <c r="BH28" s="13">
        <f t="shared" si="57"/>
        <v>0</v>
      </c>
      <c r="BI28" s="13">
        <f t="shared" si="57"/>
        <v>0</v>
      </c>
      <c r="BJ28" s="13">
        <f t="shared" si="57"/>
        <v>0</v>
      </c>
      <c r="BK28" s="13">
        <f t="shared" si="57"/>
        <v>0</v>
      </c>
      <c r="BL28" s="13">
        <f t="shared" si="57"/>
        <v>0</v>
      </c>
      <c r="BM28" s="13">
        <f t="shared" si="57"/>
        <v>0</v>
      </c>
      <c r="BN28" s="13">
        <f t="shared" si="57"/>
        <v>0</v>
      </c>
      <c r="BO28" s="13">
        <f t="shared" si="57"/>
        <v>0</v>
      </c>
      <c r="BP28" s="13">
        <f t="shared" si="57"/>
        <v>0</v>
      </c>
      <c r="BQ28" s="13">
        <f t="shared" si="57"/>
        <v>0</v>
      </c>
      <c r="BR28" s="13">
        <f t="shared" si="57"/>
        <v>0</v>
      </c>
      <c r="BS28" s="13">
        <f t="shared" si="57"/>
        <v>0</v>
      </c>
    </row>
    <row r="29" spans="1:71" s="12" customFormat="1" ht="12.75" customHeight="1">
      <c r="A29" s="1">
        <v>43889</v>
      </c>
      <c r="B29" s="2">
        <f t="shared" si="0"/>
        <v>6</v>
      </c>
      <c r="C29" s="3" t="str">
        <f t="shared" si="1"/>
        <v>медицина - лекарства</v>
      </c>
      <c r="D29" s="3" t="str">
        <f t="shared" si="44"/>
        <v>медицина</v>
      </c>
      <c r="E29" s="3" t="str">
        <f t="shared" si="45"/>
        <v>лекарства</v>
      </c>
      <c r="F29" s="3">
        <f t="shared" si="46"/>
        <v>0</v>
      </c>
      <c r="G29" s="4">
        <f t="shared" si="47"/>
        <v>38</v>
      </c>
      <c r="H29" s="5"/>
      <c r="I29" s="6" t="str">
        <f t="shared" si="48"/>
        <v>медицина наша</v>
      </c>
      <c r="J29" s="7">
        <v>38</v>
      </c>
      <c r="K29" s="8" t="str">
        <f>IF(U29&gt;0,'[1]Настройки'!$C$9,'[1]Настройки'!$C$8)</f>
        <v>Рубли</v>
      </c>
      <c r="L29" s="8"/>
      <c r="M29" s="6"/>
      <c r="N29" s="9"/>
      <c r="O29" s="9"/>
      <c r="P29" s="9"/>
      <c r="Q29" s="10" t="b">
        <f t="shared" si="49"/>
        <v>0</v>
      </c>
      <c r="R29" s="11"/>
      <c r="T29" s="13">
        <v>282</v>
      </c>
      <c r="U29" s="13">
        <v>0</v>
      </c>
      <c r="V29" s="13" t="b">
        <f t="shared" si="8"/>
        <v>1</v>
      </c>
      <c r="W29" s="10">
        <f t="shared" si="50"/>
        <v>26</v>
      </c>
      <c r="X29" s="13">
        <f t="shared" si="51"/>
        <v>38</v>
      </c>
      <c r="Y29" s="10">
        <f t="shared" si="52"/>
      </c>
      <c r="Z29" s="10">
        <f t="shared" si="12"/>
      </c>
      <c r="AA29" s="7">
        <f t="shared" si="13"/>
        <v>38</v>
      </c>
      <c r="AB29" s="10">
        <f t="shared" si="14"/>
        <v>38</v>
      </c>
      <c r="AE29" s="13">
        <f aca="true" t="shared" si="58" ref="AE29:BS29">IF(OR(AE$8=$W29,AE$8=prashod_count+1),$AB29,0)</f>
        <v>0</v>
      </c>
      <c r="AF29" s="13">
        <f t="shared" si="58"/>
        <v>0</v>
      </c>
      <c r="AG29" s="13">
        <f t="shared" si="58"/>
        <v>0</v>
      </c>
      <c r="AH29" s="13">
        <f t="shared" si="58"/>
        <v>0</v>
      </c>
      <c r="AI29" s="13">
        <f t="shared" si="58"/>
        <v>0</v>
      </c>
      <c r="AJ29" s="13">
        <f t="shared" si="58"/>
        <v>0</v>
      </c>
      <c r="AK29" s="13">
        <f t="shared" si="58"/>
        <v>0</v>
      </c>
      <c r="AL29" s="13">
        <f t="shared" si="58"/>
        <v>0</v>
      </c>
      <c r="AM29" s="13">
        <f t="shared" si="58"/>
        <v>0</v>
      </c>
      <c r="AN29" s="13">
        <f t="shared" si="58"/>
        <v>0</v>
      </c>
      <c r="AO29" s="13">
        <f t="shared" si="58"/>
        <v>0</v>
      </c>
      <c r="AP29" s="13">
        <f t="shared" si="58"/>
        <v>0</v>
      </c>
      <c r="AQ29" s="13">
        <f t="shared" si="58"/>
        <v>0</v>
      </c>
      <c r="AR29" s="13">
        <f t="shared" si="58"/>
        <v>0</v>
      </c>
      <c r="AS29" s="13">
        <f t="shared" si="58"/>
        <v>0</v>
      </c>
      <c r="AT29" s="13">
        <f t="shared" si="58"/>
        <v>0</v>
      </c>
      <c r="AU29" s="13">
        <f t="shared" si="58"/>
        <v>0</v>
      </c>
      <c r="AV29" s="13">
        <f t="shared" si="58"/>
        <v>0</v>
      </c>
      <c r="AW29" s="13">
        <f t="shared" si="58"/>
        <v>0</v>
      </c>
      <c r="AX29" s="13">
        <f t="shared" si="58"/>
        <v>0</v>
      </c>
      <c r="AY29" s="13">
        <f t="shared" si="58"/>
        <v>0</v>
      </c>
      <c r="AZ29" s="13">
        <f t="shared" si="58"/>
        <v>0</v>
      </c>
      <c r="BA29" s="13">
        <f t="shared" si="58"/>
        <v>0</v>
      </c>
      <c r="BB29" s="13">
        <f t="shared" si="58"/>
        <v>0</v>
      </c>
      <c r="BC29" s="13">
        <f t="shared" si="58"/>
        <v>0</v>
      </c>
      <c r="BD29" s="13">
        <f t="shared" si="58"/>
        <v>38</v>
      </c>
      <c r="BE29" s="13">
        <f t="shared" si="58"/>
        <v>0</v>
      </c>
      <c r="BF29" s="13">
        <f t="shared" si="58"/>
        <v>38</v>
      </c>
      <c r="BG29" s="13">
        <f t="shared" si="58"/>
        <v>0</v>
      </c>
      <c r="BH29" s="13">
        <f t="shared" si="58"/>
        <v>0</v>
      </c>
      <c r="BI29" s="13">
        <f t="shared" si="58"/>
        <v>0</v>
      </c>
      <c r="BJ29" s="13">
        <f t="shared" si="58"/>
        <v>0</v>
      </c>
      <c r="BK29" s="13">
        <f t="shared" si="58"/>
        <v>0</v>
      </c>
      <c r="BL29" s="13">
        <f t="shared" si="58"/>
        <v>0</v>
      </c>
      <c r="BM29" s="13">
        <f t="shared" si="58"/>
        <v>0</v>
      </c>
      <c r="BN29" s="13">
        <f t="shared" si="58"/>
        <v>0</v>
      </c>
      <c r="BO29" s="13">
        <f t="shared" si="58"/>
        <v>0</v>
      </c>
      <c r="BP29" s="13">
        <f t="shared" si="58"/>
        <v>0</v>
      </c>
      <c r="BQ29" s="13">
        <f t="shared" si="58"/>
        <v>0</v>
      </c>
      <c r="BR29" s="13">
        <f t="shared" si="58"/>
        <v>0</v>
      </c>
      <c r="BS29" s="13">
        <f t="shared" si="58"/>
        <v>0</v>
      </c>
    </row>
    <row r="30" spans="1:71" s="12" customFormat="1" ht="12.75" customHeight="1">
      <c r="A30" s="1">
        <v>43889</v>
      </c>
      <c r="B30" s="2">
        <f t="shared" si="0"/>
        <v>6</v>
      </c>
      <c r="C30" s="3" t="str">
        <f t="shared" si="1"/>
        <v>медицина - лекарства</v>
      </c>
      <c r="D30" s="3" t="str">
        <f t="shared" si="44"/>
        <v>медицина</v>
      </c>
      <c r="E30" s="3" t="str">
        <f t="shared" si="45"/>
        <v>лекарства</v>
      </c>
      <c r="F30" s="3">
        <f t="shared" si="46"/>
        <v>0</v>
      </c>
      <c r="G30" s="4">
        <f t="shared" si="47"/>
        <v>33</v>
      </c>
      <c r="H30" s="5">
        <v>3</v>
      </c>
      <c r="I30" s="6" t="str">
        <f t="shared" si="48"/>
        <v>медицина наша</v>
      </c>
      <c r="J30" s="7">
        <v>33</v>
      </c>
      <c r="K30" s="8" t="str">
        <f>IF(U30&gt;0,'[1]Настройки'!$C$9,'[1]Настройки'!$C$8)</f>
        <v>Рубли</v>
      </c>
      <c r="L30" s="8"/>
      <c r="M30" s="6"/>
      <c r="N30" s="9"/>
      <c r="O30" s="9"/>
      <c r="P30" s="9"/>
      <c r="Q30" s="10" t="b">
        <f t="shared" si="49"/>
        <v>0</v>
      </c>
      <c r="R30" s="11"/>
      <c r="T30" s="13">
        <v>282</v>
      </c>
      <c r="U30" s="13">
        <v>0</v>
      </c>
      <c r="V30" s="13" t="b">
        <f t="shared" si="8"/>
        <v>1</v>
      </c>
      <c r="W30" s="10">
        <f t="shared" si="50"/>
        <v>26</v>
      </c>
      <c r="X30" s="13">
        <f t="shared" si="51"/>
        <v>33</v>
      </c>
      <c r="Y30" s="10">
        <f t="shared" si="52"/>
      </c>
      <c r="Z30" s="10">
        <f t="shared" si="12"/>
      </c>
      <c r="AA30" s="7">
        <f t="shared" si="13"/>
        <v>33</v>
      </c>
      <c r="AB30" s="10">
        <f t="shared" si="14"/>
        <v>33</v>
      </c>
      <c r="AE30" s="13">
        <f aca="true" t="shared" si="59" ref="AE30:BS30">IF(OR(AE$8=$W30,AE$8=prashod_count+1),$AB30,0)</f>
        <v>0</v>
      </c>
      <c r="AF30" s="13">
        <f t="shared" si="59"/>
        <v>0</v>
      </c>
      <c r="AG30" s="13">
        <f t="shared" si="59"/>
        <v>0</v>
      </c>
      <c r="AH30" s="13">
        <f t="shared" si="59"/>
        <v>0</v>
      </c>
      <c r="AI30" s="13">
        <f t="shared" si="59"/>
        <v>0</v>
      </c>
      <c r="AJ30" s="13">
        <f t="shared" si="59"/>
        <v>0</v>
      </c>
      <c r="AK30" s="13">
        <f t="shared" si="59"/>
        <v>0</v>
      </c>
      <c r="AL30" s="13">
        <f t="shared" si="59"/>
        <v>0</v>
      </c>
      <c r="AM30" s="13">
        <f t="shared" si="59"/>
        <v>0</v>
      </c>
      <c r="AN30" s="13">
        <f t="shared" si="59"/>
        <v>0</v>
      </c>
      <c r="AO30" s="13">
        <f t="shared" si="59"/>
        <v>0</v>
      </c>
      <c r="AP30" s="13">
        <f t="shared" si="59"/>
        <v>0</v>
      </c>
      <c r="AQ30" s="13">
        <f t="shared" si="59"/>
        <v>0</v>
      </c>
      <c r="AR30" s="13">
        <f t="shared" si="59"/>
        <v>0</v>
      </c>
      <c r="AS30" s="13">
        <f t="shared" si="59"/>
        <v>0</v>
      </c>
      <c r="AT30" s="13">
        <f t="shared" si="59"/>
        <v>0</v>
      </c>
      <c r="AU30" s="13">
        <f t="shared" si="59"/>
        <v>0</v>
      </c>
      <c r="AV30" s="13">
        <f t="shared" si="59"/>
        <v>0</v>
      </c>
      <c r="AW30" s="13">
        <f t="shared" si="59"/>
        <v>0</v>
      </c>
      <c r="AX30" s="13">
        <f t="shared" si="59"/>
        <v>0</v>
      </c>
      <c r="AY30" s="13">
        <f t="shared" si="59"/>
        <v>0</v>
      </c>
      <c r="AZ30" s="13">
        <f t="shared" si="59"/>
        <v>0</v>
      </c>
      <c r="BA30" s="13">
        <f t="shared" si="59"/>
        <v>0</v>
      </c>
      <c r="BB30" s="13">
        <f t="shared" si="59"/>
        <v>0</v>
      </c>
      <c r="BC30" s="13">
        <f t="shared" si="59"/>
        <v>0</v>
      </c>
      <c r="BD30" s="13">
        <f t="shared" si="59"/>
        <v>33</v>
      </c>
      <c r="BE30" s="13">
        <f t="shared" si="59"/>
        <v>0</v>
      </c>
      <c r="BF30" s="13">
        <f t="shared" si="59"/>
        <v>33</v>
      </c>
      <c r="BG30" s="13">
        <f t="shared" si="59"/>
        <v>0</v>
      </c>
      <c r="BH30" s="13">
        <f t="shared" si="59"/>
        <v>0</v>
      </c>
      <c r="BI30" s="13">
        <f t="shared" si="59"/>
        <v>0</v>
      </c>
      <c r="BJ30" s="13">
        <f t="shared" si="59"/>
        <v>0</v>
      </c>
      <c r="BK30" s="13">
        <f t="shared" si="59"/>
        <v>0</v>
      </c>
      <c r="BL30" s="13">
        <f t="shared" si="59"/>
        <v>0</v>
      </c>
      <c r="BM30" s="13">
        <f t="shared" si="59"/>
        <v>0</v>
      </c>
      <c r="BN30" s="13">
        <f t="shared" si="59"/>
        <v>0</v>
      </c>
      <c r="BO30" s="13">
        <f t="shared" si="59"/>
        <v>0</v>
      </c>
      <c r="BP30" s="13">
        <f t="shared" si="59"/>
        <v>0</v>
      </c>
      <c r="BQ30" s="13">
        <f t="shared" si="59"/>
        <v>0</v>
      </c>
      <c r="BR30" s="13">
        <f t="shared" si="59"/>
        <v>0</v>
      </c>
      <c r="BS30" s="13">
        <f t="shared" si="59"/>
        <v>0</v>
      </c>
    </row>
    <row r="31" spans="1:71" s="12" customFormat="1" ht="12.75" customHeight="1">
      <c r="A31" s="1">
        <v>43889</v>
      </c>
      <c r="B31" s="2">
        <f t="shared" si="0"/>
        <v>6</v>
      </c>
      <c r="C31" s="3" t="str">
        <f t="shared" si="1"/>
        <v>продукты мучные - булки, бублики</v>
      </c>
      <c r="D31" s="3" t="str">
        <f t="shared" si="44"/>
        <v>продукты мучные</v>
      </c>
      <c r="E31" s="3" t="str">
        <f t="shared" si="45"/>
        <v>булки, бублики</v>
      </c>
      <c r="F31" s="3">
        <f t="shared" si="46"/>
        <v>0</v>
      </c>
      <c r="G31" s="4">
        <f t="shared" si="47"/>
        <v>15</v>
      </c>
      <c r="H31" s="5"/>
      <c r="I31" s="6" t="str">
        <f t="shared" si="48"/>
        <v>продукты мучные</v>
      </c>
      <c r="J31" s="7">
        <v>15</v>
      </c>
      <c r="K31" s="8" t="str">
        <f>IF(U31&gt;0,'[1]Настройки'!$C$9,'[1]Настройки'!$C$8)</f>
        <v>Рубли</v>
      </c>
      <c r="L31" s="8"/>
      <c r="M31" s="6"/>
      <c r="N31" s="9"/>
      <c r="O31" s="9"/>
      <c r="P31" s="9"/>
      <c r="Q31" s="10" t="b">
        <f t="shared" si="49"/>
        <v>0</v>
      </c>
      <c r="R31" s="11"/>
      <c r="T31" s="13">
        <v>120</v>
      </c>
      <c r="U31" s="13">
        <v>0</v>
      </c>
      <c r="V31" s="13" t="b">
        <f t="shared" si="8"/>
        <v>1</v>
      </c>
      <c r="W31" s="10">
        <f t="shared" si="50"/>
        <v>19</v>
      </c>
      <c r="X31" s="13">
        <f t="shared" si="51"/>
        <v>15</v>
      </c>
      <c r="Y31" s="10">
        <f t="shared" si="52"/>
      </c>
      <c r="Z31" s="10">
        <f t="shared" si="12"/>
      </c>
      <c r="AA31" s="7">
        <f t="shared" si="13"/>
        <v>15</v>
      </c>
      <c r="AB31" s="10">
        <f t="shared" si="14"/>
        <v>15</v>
      </c>
      <c r="AE31" s="13">
        <f aca="true" t="shared" si="60" ref="AE31:AM34">IF(OR(AE$8=$W31,AE$8=prashod_count+1),$AB31,0)</f>
        <v>0</v>
      </c>
      <c r="AF31" s="13">
        <f t="shared" si="60"/>
        <v>0</v>
      </c>
      <c r="AG31" s="13">
        <f t="shared" si="60"/>
        <v>0</v>
      </c>
      <c r="AH31" s="13">
        <f t="shared" si="60"/>
        <v>0</v>
      </c>
      <c r="AI31" s="13">
        <f t="shared" si="60"/>
        <v>0</v>
      </c>
      <c r="AJ31" s="13">
        <f t="shared" si="60"/>
        <v>0</v>
      </c>
      <c r="AK31" s="13">
        <f t="shared" si="60"/>
        <v>0</v>
      </c>
      <c r="AL31" s="13">
        <f t="shared" si="60"/>
        <v>0</v>
      </c>
      <c r="AM31" s="13">
        <f t="shared" si="60"/>
        <v>0</v>
      </c>
      <c r="AN31" s="13">
        <f aca="true" t="shared" si="61" ref="AN31:BS31">IF(OR(AN$8=$W31,AN$8=prashod_count+1),$AB31,0)</f>
        <v>0</v>
      </c>
      <c r="AO31" s="13">
        <f t="shared" si="61"/>
        <v>0</v>
      </c>
      <c r="AP31" s="13">
        <f t="shared" si="61"/>
        <v>0</v>
      </c>
      <c r="AQ31" s="13">
        <f t="shared" si="61"/>
        <v>0</v>
      </c>
      <c r="AR31" s="13">
        <f t="shared" si="61"/>
        <v>0</v>
      </c>
      <c r="AS31" s="13">
        <f t="shared" si="61"/>
        <v>0</v>
      </c>
      <c r="AT31" s="13">
        <f t="shared" si="61"/>
        <v>0</v>
      </c>
      <c r="AU31" s="13">
        <f t="shared" si="61"/>
        <v>0</v>
      </c>
      <c r="AV31" s="13">
        <f t="shared" si="61"/>
        <v>0</v>
      </c>
      <c r="AW31" s="13">
        <f t="shared" si="61"/>
        <v>15</v>
      </c>
      <c r="AX31" s="13">
        <f t="shared" si="61"/>
        <v>0</v>
      </c>
      <c r="AY31" s="13">
        <f t="shared" si="61"/>
        <v>0</v>
      </c>
      <c r="AZ31" s="13">
        <f t="shared" si="61"/>
        <v>0</v>
      </c>
      <c r="BA31" s="13">
        <f t="shared" si="61"/>
        <v>0</v>
      </c>
      <c r="BB31" s="13">
        <f t="shared" si="61"/>
        <v>0</v>
      </c>
      <c r="BC31" s="13">
        <f t="shared" si="61"/>
        <v>0</v>
      </c>
      <c r="BD31" s="13">
        <f t="shared" si="61"/>
        <v>0</v>
      </c>
      <c r="BE31" s="13">
        <f t="shared" si="61"/>
        <v>0</v>
      </c>
      <c r="BF31" s="13">
        <f t="shared" si="61"/>
        <v>15</v>
      </c>
      <c r="BG31" s="13">
        <f t="shared" si="61"/>
        <v>0</v>
      </c>
      <c r="BH31" s="13">
        <f t="shared" si="61"/>
        <v>0</v>
      </c>
      <c r="BI31" s="13">
        <f t="shared" si="61"/>
        <v>0</v>
      </c>
      <c r="BJ31" s="13">
        <f t="shared" si="61"/>
        <v>0</v>
      </c>
      <c r="BK31" s="13">
        <f t="shared" si="61"/>
        <v>0</v>
      </c>
      <c r="BL31" s="13">
        <f t="shared" si="61"/>
        <v>0</v>
      </c>
      <c r="BM31" s="13">
        <f t="shared" si="61"/>
        <v>0</v>
      </c>
      <c r="BN31" s="13">
        <f t="shared" si="61"/>
        <v>0</v>
      </c>
      <c r="BO31" s="13">
        <f t="shared" si="61"/>
        <v>0</v>
      </c>
      <c r="BP31" s="13">
        <f t="shared" si="61"/>
        <v>0</v>
      </c>
      <c r="BQ31" s="13">
        <f t="shared" si="61"/>
        <v>0</v>
      </c>
      <c r="BR31" s="13">
        <f t="shared" si="61"/>
        <v>0</v>
      </c>
      <c r="BS31" s="13">
        <f t="shared" si="61"/>
        <v>0</v>
      </c>
    </row>
    <row r="32" spans="1:71" s="12" customFormat="1" ht="12.75" customHeight="1">
      <c r="A32" s="1">
        <v>43889</v>
      </c>
      <c r="B32" s="2">
        <f t="shared" si="0"/>
        <v>6</v>
      </c>
      <c r="C32" s="3" t="str">
        <f t="shared" si="1"/>
        <v>овощи и фрукты - банан</v>
      </c>
      <c r="D32" s="3" t="str">
        <f t="shared" si="44"/>
        <v>овощи и фрукты</v>
      </c>
      <c r="E32" s="3" t="str">
        <f t="shared" si="45"/>
        <v>банан</v>
      </c>
      <c r="F32" s="3">
        <f t="shared" si="46"/>
        <v>0</v>
      </c>
      <c r="G32" s="4">
        <f t="shared" si="47"/>
        <v>55</v>
      </c>
      <c r="H32" s="5"/>
      <c r="I32" s="6" t="str">
        <f t="shared" si="48"/>
        <v>овощи и фрукты</v>
      </c>
      <c r="J32" s="7">
        <v>55</v>
      </c>
      <c r="K32" s="8" t="str">
        <f>IF(U32&gt;0,'[1]Настройки'!$C$9,'[1]Настройки'!$C$8)</f>
        <v>Рубли</v>
      </c>
      <c r="L32" s="8"/>
      <c r="M32" s="6"/>
      <c r="N32" s="9"/>
      <c r="O32" s="9"/>
      <c r="P32" s="9"/>
      <c r="Q32" s="10" t="b">
        <f t="shared" si="49"/>
        <v>0</v>
      </c>
      <c r="R32" s="11"/>
      <c r="T32" s="13">
        <v>84</v>
      </c>
      <c r="U32" s="13">
        <v>0</v>
      </c>
      <c r="V32" s="13" t="b">
        <f t="shared" si="8"/>
        <v>1</v>
      </c>
      <c r="W32" s="10">
        <f t="shared" si="50"/>
        <v>17</v>
      </c>
      <c r="X32" s="13">
        <f t="shared" si="51"/>
        <v>55</v>
      </c>
      <c r="Y32" s="10">
        <f t="shared" si="52"/>
      </c>
      <c r="Z32" s="10">
        <f t="shared" si="12"/>
      </c>
      <c r="AA32" s="7">
        <f t="shared" si="13"/>
        <v>55</v>
      </c>
      <c r="AB32" s="10">
        <f t="shared" si="14"/>
        <v>55</v>
      </c>
      <c r="AE32" s="13">
        <f t="shared" si="60"/>
        <v>0</v>
      </c>
      <c r="AF32" s="13">
        <f t="shared" si="60"/>
        <v>0</v>
      </c>
      <c r="AG32" s="13">
        <f t="shared" si="60"/>
        <v>0</v>
      </c>
      <c r="AH32" s="13">
        <f t="shared" si="60"/>
        <v>0</v>
      </c>
      <c r="AI32" s="13">
        <f t="shared" si="60"/>
        <v>0</v>
      </c>
      <c r="AJ32" s="13">
        <f t="shared" si="60"/>
        <v>0</v>
      </c>
      <c r="AK32" s="13">
        <f t="shared" si="60"/>
        <v>0</v>
      </c>
      <c r="AL32" s="13">
        <f t="shared" si="60"/>
        <v>0</v>
      </c>
      <c r="AM32" s="13">
        <f t="shared" si="60"/>
        <v>0</v>
      </c>
      <c r="AN32" s="13">
        <f aca="true" t="shared" si="62" ref="AN32:AW34">IF(OR(AN$8=$W32,AN$8=prashod_count+1),$AB32,0)</f>
        <v>0</v>
      </c>
      <c r="AO32" s="13">
        <f t="shared" si="62"/>
        <v>0</v>
      </c>
      <c r="AP32" s="13">
        <f t="shared" si="62"/>
        <v>0</v>
      </c>
      <c r="AQ32" s="13">
        <f t="shared" si="62"/>
        <v>0</v>
      </c>
      <c r="AR32" s="13">
        <f t="shared" si="62"/>
        <v>0</v>
      </c>
      <c r="AS32" s="13">
        <f t="shared" si="62"/>
        <v>0</v>
      </c>
      <c r="AT32" s="13">
        <f t="shared" si="62"/>
        <v>0</v>
      </c>
      <c r="AU32" s="13">
        <f t="shared" si="62"/>
        <v>55</v>
      </c>
      <c r="AV32" s="13">
        <f t="shared" si="62"/>
        <v>0</v>
      </c>
      <c r="AW32" s="13">
        <f t="shared" si="62"/>
        <v>0</v>
      </c>
      <c r="AX32" s="13">
        <f aca="true" t="shared" si="63" ref="AX32:BG34">IF(OR(AX$8=$W32,AX$8=prashod_count+1),$AB32,0)</f>
        <v>0</v>
      </c>
      <c r="AY32" s="13">
        <f t="shared" si="63"/>
        <v>0</v>
      </c>
      <c r="AZ32" s="13">
        <f t="shared" si="63"/>
        <v>0</v>
      </c>
      <c r="BA32" s="13">
        <f t="shared" si="63"/>
        <v>0</v>
      </c>
      <c r="BB32" s="13">
        <f t="shared" si="63"/>
        <v>0</v>
      </c>
      <c r="BC32" s="13">
        <f t="shared" si="63"/>
        <v>0</v>
      </c>
      <c r="BD32" s="13">
        <f t="shared" si="63"/>
        <v>0</v>
      </c>
      <c r="BE32" s="13">
        <f t="shared" si="63"/>
        <v>0</v>
      </c>
      <c r="BF32" s="13">
        <f t="shared" si="63"/>
        <v>55</v>
      </c>
      <c r="BG32" s="13">
        <f t="shared" si="63"/>
        <v>0</v>
      </c>
      <c r="BH32" s="13">
        <f aca="true" t="shared" si="64" ref="BH32:BS34">IF(OR(BH$8=$W32,BH$8=prashod_count+1),$AB32,0)</f>
        <v>0</v>
      </c>
      <c r="BI32" s="13">
        <f t="shared" si="64"/>
        <v>0</v>
      </c>
      <c r="BJ32" s="13">
        <f t="shared" si="64"/>
        <v>0</v>
      </c>
      <c r="BK32" s="13">
        <f t="shared" si="64"/>
        <v>0</v>
      </c>
      <c r="BL32" s="13">
        <f t="shared" si="64"/>
        <v>0</v>
      </c>
      <c r="BM32" s="13">
        <f t="shared" si="64"/>
        <v>0</v>
      </c>
      <c r="BN32" s="13">
        <f t="shared" si="64"/>
        <v>0</v>
      </c>
      <c r="BO32" s="13">
        <f t="shared" si="64"/>
        <v>0</v>
      </c>
      <c r="BP32" s="13">
        <f t="shared" si="64"/>
        <v>0</v>
      </c>
      <c r="BQ32" s="13">
        <f t="shared" si="64"/>
        <v>0</v>
      </c>
      <c r="BR32" s="13">
        <f t="shared" si="64"/>
        <v>0</v>
      </c>
      <c r="BS32" s="13">
        <f t="shared" si="64"/>
        <v>0</v>
      </c>
    </row>
    <row r="33" spans="1:71" s="12" customFormat="1" ht="12.75" customHeight="1">
      <c r="A33" s="1">
        <v>43889</v>
      </c>
      <c r="B33" s="2">
        <f t="shared" si="0"/>
        <v>6</v>
      </c>
      <c r="C33" s="3" t="str">
        <f t="shared" si="1"/>
        <v>крупы,яйца,бакалея - яйца</v>
      </c>
      <c r="D33" s="3" t="str">
        <f t="shared" si="44"/>
        <v>крупы,яйца,бакалея</v>
      </c>
      <c r="E33" s="3" t="str">
        <f t="shared" si="45"/>
        <v>яйца</v>
      </c>
      <c r="F33" s="3">
        <f t="shared" si="46"/>
        <v>0</v>
      </c>
      <c r="G33" s="4">
        <f t="shared" si="47"/>
        <v>60</v>
      </c>
      <c r="H33" s="5">
        <v>12</v>
      </c>
      <c r="I33" s="6" t="str">
        <f t="shared" si="48"/>
        <v>крупы</v>
      </c>
      <c r="J33" s="7">
        <v>60</v>
      </c>
      <c r="K33" s="8" t="str">
        <f>IF(U33&gt;0,'[1]Настройки'!$C$9,'[1]Настройки'!$C$8)</f>
        <v>Рубли</v>
      </c>
      <c r="L33" s="8"/>
      <c r="M33" s="6"/>
      <c r="N33" s="9"/>
      <c r="O33" s="9"/>
      <c r="P33" s="9"/>
      <c r="Q33" s="10" t="b">
        <f t="shared" si="49"/>
        <v>0</v>
      </c>
      <c r="R33" s="11"/>
      <c r="T33" s="13">
        <v>176</v>
      </c>
      <c r="U33" s="13">
        <v>0</v>
      </c>
      <c r="V33" s="13" t="b">
        <f t="shared" si="8"/>
        <v>1</v>
      </c>
      <c r="W33" s="10">
        <f t="shared" si="50"/>
        <v>14</v>
      </c>
      <c r="X33" s="13">
        <f t="shared" si="51"/>
        <v>60</v>
      </c>
      <c r="Y33" s="10">
        <f t="shared" si="52"/>
      </c>
      <c r="Z33" s="10">
        <f t="shared" si="12"/>
      </c>
      <c r="AA33" s="7">
        <f t="shared" si="13"/>
        <v>60</v>
      </c>
      <c r="AB33" s="10">
        <f t="shared" si="14"/>
        <v>60</v>
      </c>
      <c r="AE33" s="13">
        <f t="shared" si="60"/>
        <v>0</v>
      </c>
      <c r="AF33" s="13">
        <f t="shared" si="60"/>
        <v>0</v>
      </c>
      <c r="AG33" s="13">
        <f t="shared" si="60"/>
        <v>0</v>
      </c>
      <c r="AH33" s="13">
        <f t="shared" si="60"/>
        <v>0</v>
      </c>
      <c r="AI33" s="13">
        <f t="shared" si="60"/>
        <v>0</v>
      </c>
      <c r="AJ33" s="13">
        <f t="shared" si="60"/>
        <v>0</v>
      </c>
      <c r="AK33" s="13">
        <f t="shared" si="60"/>
        <v>0</v>
      </c>
      <c r="AL33" s="13">
        <f t="shared" si="60"/>
        <v>0</v>
      </c>
      <c r="AM33" s="13">
        <f t="shared" si="60"/>
        <v>0</v>
      </c>
      <c r="AN33" s="13">
        <f t="shared" si="62"/>
        <v>0</v>
      </c>
      <c r="AO33" s="13">
        <f t="shared" si="62"/>
        <v>0</v>
      </c>
      <c r="AP33" s="13">
        <f t="shared" si="62"/>
        <v>0</v>
      </c>
      <c r="AQ33" s="13">
        <f t="shared" si="62"/>
        <v>0</v>
      </c>
      <c r="AR33" s="13">
        <f t="shared" si="62"/>
        <v>60</v>
      </c>
      <c r="AS33" s="13">
        <f t="shared" si="62"/>
        <v>0</v>
      </c>
      <c r="AT33" s="13">
        <f t="shared" si="62"/>
        <v>0</v>
      </c>
      <c r="AU33" s="13">
        <f t="shared" si="62"/>
        <v>0</v>
      </c>
      <c r="AV33" s="13">
        <f t="shared" si="62"/>
        <v>0</v>
      </c>
      <c r="AW33" s="13">
        <f t="shared" si="62"/>
        <v>0</v>
      </c>
      <c r="AX33" s="13">
        <f t="shared" si="63"/>
        <v>0</v>
      </c>
      <c r="AY33" s="13">
        <f t="shared" si="63"/>
        <v>0</v>
      </c>
      <c r="AZ33" s="13">
        <f t="shared" si="63"/>
        <v>0</v>
      </c>
      <c r="BA33" s="13">
        <f t="shared" si="63"/>
        <v>0</v>
      </c>
      <c r="BB33" s="13">
        <f t="shared" si="63"/>
        <v>0</v>
      </c>
      <c r="BC33" s="13">
        <f t="shared" si="63"/>
        <v>0</v>
      </c>
      <c r="BD33" s="13">
        <f t="shared" si="63"/>
        <v>0</v>
      </c>
      <c r="BE33" s="13">
        <f t="shared" si="63"/>
        <v>0</v>
      </c>
      <c r="BF33" s="13">
        <f t="shared" si="63"/>
        <v>60</v>
      </c>
      <c r="BG33" s="13">
        <f t="shared" si="63"/>
        <v>0</v>
      </c>
      <c r="BH33" s="13">
        <f t="shared" si="64"/>
        <v>0</v>
      </c>
      <c r="BI33" s="13">
        <f t="shared" si="64"/>
        <v>0</v>
      </c>
      <c r="BJ33" s="13">
        <f t="shared" si="64"/>
        <v>0</v>
      </c>
      <c r="BK33" s="13">
        <f t="shared" si="64"/>
        <v>0</v>
      </c>
      <c r="BL33" s="13">
        <f t="shared" si="64"/>
        <v>0</v>
      </c>
      <c r="BM33" s="13">
        <f t="shared" si="64"/>
        <v>0</v>
      </c>
      <c r="BN33" s="13">
        <f t="shared" si="64"/>
        <v>0</v>
      </c>
      <c r="BO33" s="13">
        <f t="shared" si="64"/>
        <v>0</v>
      </c>
      <c r="BP33" s="13">
        <f t="shared" si="64"/>
        <v>0</v>
      </c>
      <c r="BQ33" s="13">
        <f t="shared" si="64"/>
        <v>0</v>
      </c>
      <c r="BR33" s="13">
        <f t="shared" si="64"/>
        <v>0</v>
      </c>
      <c r="BS33" s="13">
        <f t="shared" si="64"/>
        <v>0</v>
      </c>
    </row>
    <row r="34" spans="1:71" s="12" customFormat="1" ht="12.75" customHeight="1">
      <c r="A34" s="1">
        <v>43889</v>
      </c>
      <c r="B34" s="2">
        <f t="shared" si="0"/>
        <v>6</v>
      </c>
      <c r="C34" s="3" t="str">
        <f t="shared" si="1"/>
        <v>крупы,яйца,бакалея - закуска</v>
      </c>
      <c r="D34" s="3" t="str">
        <f t="shared" si="44"/>
        <v>крупы,яйца,бакалея</v>
      </c>
      <c r="E34" s="3" t="str">
        <f t="shared" si="45"/>
        <v>закуска</v>
      </c>
      <c r="F34" s="3">
        <f t="shared" si="46"/>
        <v>0</v>
      </c>
      <c r="G34" s="4">
        <f t="shared" si="47"/>
        <v>24</v>
      </c>
      <c r="H34" s="5"/>
      <c r="I34" s="6" t="str">
        <f t="shared" si="48"/>
        <v>крупы</v>
      </c>
      <c r="J34" s="7">
        <v>24</v>
      </c>
      <c r="K34" s="8" t="str">
        <f>IF(U34&gt;0,'[1]Настройки'!$C$9,'[1]Настройки'!$C$8)</f>
        <v>Рубли</v>
      </c>
      <c r="L34" s="8"/>
      <c r="M34" s="6"/>
      <c r="N34" s="9"/>
      <c r="O34" s="9"/>
      <c r="P34" s="9"/>
      <c r="Q34" s="10" t="b">
        <f t="shared" si="49"/>
        <v>0</v>
      </c>
      <c r="R34" s="11"/>
      <c r="T34" s="13">
        <v>283</v>
      </c>
      <c r="U34" s="13">
        <v>0</v>
      </c>
      <c r="V34" s="13" t="b">
        <f t="shared" si="8"/>
        <v>1</v>
      </c>
      <c r="W34" s="10">
        <f t="shared" si="50"/>
        <v>14</v>
      </c>
      <c r="X34" s="13">
        <f t="shared" si="51"/>
        <v>24</v>
      </c>
      <c r="Y34" s="10">
        <f t="shared" si="52"/>
      </c>
      <c r="Z34" s="10">
        <f t="shared" si="12"/>
      </c>
      <c r="AA34" s="7">
        <f t="shared" si="13"/>
        <v>24</v>
      </c>
      <c r="AB34" s="10">
        <f t="shared" si="14"/>
        <v>24</v>
      </c>
      <c r="AE34" s="13">
        <f t="shared" si="60"/>
        <v>0</v>
      </c>
      <c r="AF34" s="13">
        <f t="shared" si="60"/>
        <v>0</v>
      </c>
      <c r="AG34" s="13">
        <f t="shared" si="60"/>
        <v>0</v>
      </c>
      <c r="AH34" s="13">
        <f t="shared" si="60"/>
        <v>0</v>
      </c>
      <c r="AI34" s="13">
        <f t="shared" si="60"/>
        <v>0</v>
      </c>
      <c r="AJ34" s="13">
        <f t="shared" si="60"/>
        <v>0</v>
      </c>
      <c r="AK34" s="13">
        <f t="shared" si="60"/>
        <v>0</v>
      </c>
      <c r="AL34" s="13">
        <f t="shared" si="60"/>
        <v>0</v>
      </c>
      <c r="AM34" s="13">
        <f t="shared" si="60"/>
        <v>0</v>
      </c>
      <c r="AN34" s="13">
        <f t="shared" si="62"/>
        <v>0</v>
      </c>
      <c r="AO34" s="13">
        <f t="shared" si="62"/>
        <v>0</v>
      </c>
      <c r="AP34" s="13">
        <f t="shared" si="62"/>
        <v>0</v>
      </c>
      <c r="AQ34" s="13">
        <f t="shared" si="62"/>
        <v>0</v>
      </c>
      <c r="AR34" s="13">
        <f t="shared" si="62"/>
        <v>24</v>
      </c>
      <c r="AS34" s="13">
        <f t="shared" si="62"/>
        <v>0</v>
      </c>
      <c r="AT34" s="13">
        <f t="shared" si="62"/>
        <v>0</v>
      </c>
      <c r="AU34" s="13">
        <f t="shared" si="62"/>
        <v>0</v>
      </c>
      <c r="AV34" s="13">
        <f t="shared" si="62"/>
        <v>0</v>
      </c>
      <c r="AW34" s="13">
        <f t="shared" si="62"/>
        <v>0</v>
      </c>
      <c r="AX34" s="13">
        <f t="shared" si="63"/>
        <v>0</v>
      </c>
      <c r="AY34" s="13">
        <f t="shared" si="63"/>
        <v>0</v>
      </c>
      <c r="AZ34" s="13">
        <f t="shared" si="63"/>
        <v>0</v>
      </c>
      <c r="BA34" s="13">
        <f t="shared" si="63"/>
        <v>0</v>
      </c>
      <c r="BB34" s="13">
        <f t="shared" si="63"/>
        <v>0</v>
      </c>
      <c r="BC34" s="13">
        <f t="shared" si="63"/>
        <v>0</v>
      </c>
      <c r="BD34" s="13">
        <f t="shared" si="63"/>
        <v>0</v>
      </c>
      <c r="BE34" s="13">
        <f t="shared" si="63"/>
        <v>0</v>
      </c>
      <c r="BF34" s="13">
        <f t="shared" si="63"/>
        <v>24</v>
      </c>
      <c r="BG34" s="13">
        <f t="shared" si="63"/>
        <v>0</v>
      </c>
      <c r="BH34" s="13">
        <f t="shared" si="64"/>
        <v>0</v>
      </c>
      <c r="BI34" s="13">
        <f t="shared" si="64"/>
        <v>0</v>
      </c>
      <c r="BJ34" s="13">
        <f t="shared" si="64"/>
        <v>0</v>
      </c>
      <c r="BK34" s="13">
        <f t="shared" si="64"/>
        <v>0</v>
      </c>
      <c r="BL34" s="13">
        <f t="shared" si="64"/>
        <v>0</v>
      </c>
      <c r="BM34" s="13">
        <f t="shared" si="64"/>
        <v>0</v>
      </c>
      <c r="BN34" s="13">
        <f t="shared" si="64"/>
        <v>0</v>
      </c>
      <c r="BO34" s="13">
        <f t="shared" si="64"/>
        <v>0</v>
      </c>
      <c r="BP34" s="13">
        <f t="shared" si="64"/>
        <v>0</v>
      </c>
      <c r="BQ34" s="13">
        <f t="shared" si="64"/>
        <v>0</v>
      </c>
      <c r="BR34" s="13">
        <f t="shared" si="64"/>
        <v>0</v>
      </c>
      <c r="BS34" s="13">
        <f t="shared" si="64"/>
        <v>0</v>
      </c>
    </row>
  </sheetData>
  <conditionalFormatting sqref="A3:A34">
    <cfRule type="cellIs" priority="1" dxfId="0" operator="equal" stopIfTrue="1">
      <formula>today</formula>
    </cfRule>
    <cfRule type="expression" priority="2" dxfId="1" stopIfTrue="1">
      <formula>$Q3</formula>
    </cfRule>
    <cfRule type="cellIs" priority="3" dxfId="2" operator="greaterThan" stopIfTrue="1">
      <formula>today</formula>
    </cfRule>
  </conditionalFormatting>
  <conditionalFormatting sqref="G3:G34 J3:J34">
    <cfRule type="expression" priority="4" dxfId="0" stopIfTrue="1">
      <formula>$A3=today</formula>
    </cfRule>
    <cfRule type="expression" priority="5" dxfId="1" stopIfTrue="1">
      <formula>AND($Q3,$V3)</formula>
    </cfRule>
    <cfRule type="expression" priority="6" dxfId="3" stopIfTrue="1">
      <formula>NOT($V3)</formula>
    </cfRule>
  </conditionalFormatting>
  <conditionalFormatting sqref="C3:D34">
    <cfRule type="expression" priority="7" dxfId="3" stopIfTrue="1">
      <formula>$T3=1</formula>
    </cfRule>
  </conditionalFormatting>
  <conditionalFormatting sqref="B3:B34">
    <cfRule type="cellIs" priority="8" dxfId="4" operator="between" stopIfTrue="1">
      <formula>2</formula>
      <formula>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2020-03-05T10:52:52Z</dcterms:created>
  <dcterms:modified xsi:type="dcterms:W3CDTF">2020-03-05T10:54:09Z</dcterms:modified>
  <cp:category/>
  <cp:version/>
  <cp:contentType/>
  <cp:contentStatus/>
</cp:coreProperties>
</file>