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624"/>
  <workbookPr filterPrivacy="1" codeName="ЭтаКнига" defaultThemeVersion="124226"/>
  <xr:revisionPtr revIDLastSave="0" documentId="13_ncr:1_{50A996FF-76DF-422A-B1E9-D5752D29758B}" xr6:coauthVersionLast="45" xr6:coauthVersionMax="45" xr10:uidLastSave="{00000000-0000-0000-0000-000000000000}"/>
  <bookViews>
    <workbookView xWindow="-120" yWindow="-120" windowWidth="38640" windowHeight="15840" tabRatio="522" xr2:uid="{00000000-000D-0000-FFFF-FFFF00000000}"/>
  </bookViews>
  <sheets>
    <sheet name="Сводная" sheetId="8" r:id="rId1"/>
    <sheet name="Алешин А.В." sheetId="9" r:id="rId2"/>
    <sheet name="Альфимов Н.Н." sheetId="10" r:id="rId3"/>
  </sheets>
  <definedNames>
    <definedName name="ExternalData_1" localSheetId="0" hidden="1">Сводная!$A$4:$K$6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11" i="10" l="1"/>
  <c r="H11" i="10" s="1"/>
  <c r="I11" i="10" s="1"/>
  <c r="G10" i="10"/>
  <c r="H10" i="10" s="1"/>
  <c r="I10" i="10" s="1"/>
  <c r="H9" i="10"/>
  <c r="I9" i="10" s="1"/>
  <c r="G9" i="10"/>
  <c r="G8" i="10"/>
  <c r="H8" i="10" s="1"/>
  <c r="I8" i="10" s="1"/>
  <c r="G7" i="10"/>
  <c r="H7" i="10" s="1"/>
  <c r="I7" i="10" s="1"/>
  <c r="G6" i="10"/>
  <c r="H6" i="10" s="1"/>
  <c r="I6" i="10" s="1"/>
  <c r="G5" i="10"/>
  <c r="H5" i="10" s="1"/>
  <c r="I5" i="10" s="1"/>
  <c r="G4" i="10"/>
  <c r="H4" i="10" s="1"/>
  <c r="I4" i="10" s="1"/>
  <c r="E2" i="10"/>
  <c r="H10" i="9"/>
  <c r="I10" i="9" s="1"/>
  <c r="H11" i="9"/>
  <c r="I11" i="9" s="1"/>
  <c r="G4" i="9"/>
  <c r="H4" i="9" s="1"/>
  <c r="I4" i="9" s="1"/>
  <c r="G5" i="9"/>
  <c r="H5" i="9" s="1"/>
  <c r="I5" i="9" s="1"/>
  <c r="G6" i="9"/>
  <c r="H6" i="9" s="1"/>
  <c r="I6" i="9" s="1"/>
  <c r="G7" i="9"/>
  <c r="H7" i="9" s="1"/>
  <c r="I7" i="9" s="1"/>
  <c r="G8" i="9"/>
  <c r="H8" i="9" s="1"/>
  <c r="I8" i="9" s="1"/>
  <c r="G9" i="9"/>
  <c r="H9" i="9" s="1"/>
  <c r="I9" i="9" s="1"/>
  <c r="G10" i="9"/>
  <c r="G11" i="9"/>
  <c r="E2" i="9" l="1"/>
  <c r="M2" i="8" l="1"/>
  <c r="E1" i="9" l="1"/>
  <c r="E1" i="10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147A7E63-5B03-48A5-BD8C-BFC3C77ED9C0}" keepAlive="1" name="Запрос — Запрос1" description="Соединение с запросом &quot;Запрос1&quot; в книге." type="5" refreshedVersion="6" background="1" saveData="1">
    <dbPr connection="Provider=Microsoft.Mashup.OleDb.1;Data Source=$Workbook$;Location=Запрос1;Extended Properties=&quot;&quot;" command="SELECT * FROM [Запрос1]"/>
  </connection>
</connections>
</file>

<file path=xl/sharedStrings.xml><?xml version="1.0" encoding="utf-8"?>
<sst xmlns="http://schemas.openxmlformats.org/spreadsheetml/2006/main" count="72" uniqueCount="44">
  <si>
    <t>Наименование СИЗ</t>
  </si>
  <si>
    <t>Закупка</t>
  </si>
  <si>
    <t>№ п\п</t>
  </si>
  <si>
    <t>Костюм хб</t>
  </si>
  <si>
    <t>Ботинки кожанные(сапоги) утепленные</t>
  </si>
  <si>
    <t>Ботинки кожанные(или сапоги)</t>
  </si>
  <si>
    <t>Жилет сигнальный</t>
  </si>
  <si>
    <t>Сапоги резиновые</t>
  </si>
  <si>
    <t>Костюм утепленный</t>
  </si>
  <si>
    <t>Головной убор утепленный</t>
  </si>
  <si>
    <t>Плащ непромокаемый сигнальный</t>
  </si>
  <si>
    <t>Альфимов Николай Николаевич</t>
  </si>
  <si>
    <t>170-176/4</t>
  </si>
  <si>
    <t>Рост</t>
  </si>
  <si>
    <t>52-54</t>
  </si>
  <si>
    <t>Дата выдачи</t>
  </si>
  <si>
    <t>Срок носки, мес</t>
  </si>
  <si>
    <t>Дата списания</t>
  </si>
  <si>
    <t>Размер</t>
  </si>
  <si>
    <t>Обувь</t>
  </si>
  <si>
    <t>Костюм ЛЕТО</t>
  </si>
  <si>
    <t>Костюм ЗИМА</t>
  </si>
  <si>
    <t>Жилет</t>
  </si>
  <si>
    <t>ДАТА</t>
  </si>
  <si>
    <t>Плащ</t>
  </si>
  <si>
    <t>Водитель</t>
  </si>
  <si>
    <t>Алешин Андрей Владимирович</t>
  </si>
  <si>
    <t>52 (170-176/4)</t>
  </si>
  <si>
    <t>50 (170-176/4)</t>
  </si>
  <si>
    <t>В сводную</t>
  </si>
  <si>
    <t>№ п/п</t>
  </si>
  <si>
    <t>Name</t>
  </si>
  <si>
    <t>Размер зим</t>
  </si>
  <si>
    <t>Обувь зим</t>
  </si>
  <si>
    <t>Головной убор</t>
  </si>
  <si>
    <t xml:space="preserve">52 </t>
  </si>
  <si>
    <t>56</t>
  </si>
  <si>
    <t>65</t>
  </si>
  <si>
    <t>ДА</t>
  </si>
  <si>
    <t>45</t>
  </si>
  <si>
    <t/>
  </si>
  <si>
    <t>43</t>
  </si>
  <si>
    <t>52</t>
  </si>
  <si>
    <t>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</si>
</sst>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3" x14ac:knownFonts="1">
    <font>
      <sz val="11"/>
      <color theme="1"/>
      <name val="Calibri"/>
      <family val="2"/>
      <scheme val="minor"/>
    </font>
    <font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8"/>
      <color indexed="8"/>
      <name val="Times New Roman"/>
      <family val="1"/>
      <charset val="204"/>
    </font>
    <font>
      <sz val="16"/>
      <color theme="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0" fillId="0" borderId="0" xfId="0" applyFont="1"/>
    <xf numFmtId="0" fontId="10" fillId="0" borderId="0" xfId="0" applyFont="1" applyAlignment="1">
      <alignment horizontal="center"/>
    </xf>
    <xf numFmtId="0" fontId="5" fillId="3" borderId="0" xfId="0" applyFont="1" applyFill="1"/>
    <xf numFmtId="14" fontId="5" fillId="3" borderId="0" xfId="0" applyNumberFormat="1" applyFont="1" applyFill="1"/>
    <xf numFmtId="0" fontId="9" fillId="2" borderId="0" xfId="0" applyFont="1" applyFill="1" applyProtection="1"/>
    <xf numFmtId="0" fontId="9" fillId="0" borderId="0" xfId="0" applyFont="1" applyProtection="1"/>
    <xf numFmtId="0" fontId="10" fillId="0" borderId="4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9" fillId="0" borderId="0" xfId="0" applyFont="1" applyFill="1" applyProtection="1"/>
    <xf numFmtId="14" fontId="8" fillId="0" borderId="0" xfId="0" applyNumberFormat="1" applyFont="1" applyFill="1" applyProtection="1"/>
    <xf numFmtId="0" fontId="7" fillId="0" borderId="0" xfId="0" applyFont="1" applyFill="1" applyAlignment="1" applyProtection="1">
      <alignment vertical="center"/>
      <protection locked="0"/>
    </xf>
    <xf numFmtId="0" fontId="7" fillId="0" borderId="0" xfId="0" applyFont="1" applyFill="1" applyAlignment="1" applyProtection="1">
      <alignment vertical="center"/>
    </xf>
    <xf numFmtId="0" fontId="1" fillId="0" borderId="0" xfId="0" applyFont="1" applyFill="1" applyAlignment="1" applyProtection="1">
      <alignment horizontal="center" vertical="center"/>
    </xf>
    <xf numFmtId="0" fontId="4" fillId="0" borderId="1" xfId="0" applyFont="1" applyFill="1" applyBorder="1" applyAlignment="1" applyProtection="1">
      <alignment horizontal="center" vertical="center"/>
      <protection locked="0"/>
    </xf>
    <xf numFmtId="0" fontId="10" fillId="0" borderId="1" xfId="0" applyFont="1" applyFill="1" applyBorder="1" applyAlignment="1" applyProtection="1">
      <alignment horizontal="center"/>
    </xf>
    <xf numFmtId="0" fontId="11" fillId="0" borderId="1" xfId="0" applyFont="1" applyFill="1" applyBorder="1" applyProtection="1"/>
    <xf numFmtId="14" fontId="10" fillId="0" borderId="1" xfId="0" applyNumberFormat="1" applyFont="1" applyFill="1" applyBorder="1" applyProtection="1">
      <protection locked="0"/>
    </xf>
    <xf numFmtId="14" fontId="10" fillId="0" borderId="1" xfId="0" applyNumberFormat="1" applyFont="1" applyFill="1" applyBorder="1" applyProtection="1">
      <protection hidden="1"/>
    </xf>
    <xf numFmtId="0" fontId="9" fillId="0" borderId="0" xfId="0" applyFont="1" applyFill="1" applyBorder="1" applyAlignment="1" applyProtection="1"/>
    <xf numFmtId="0" fontId="10" fillId="0" borderId="1" xfId="0" applyFont="1" applyFill="1" applyBorder="1" applyProtection="1"/>
    <xf numFmtId="0" fontId="9" fillId="0" borderId="0" xfId="0" applyFont="1" applyFill="1" applyBorder="1" applyProtection="1"/>
    <xf numFmtId="0" fontId="3" fillId="0" borderId="0" xfId="0" applyFont="1" applyFill="1" applyBorder="1" applyProtection="1"/>
    <xf numFmtId="0" fontId="3" fillId="0" borderId="0" xfId="0" applyFont="1" applyFill="1" applyBorder="1" applyAlignment="1" applyProtection="1">
      <alignment horizontal="center" vertical="center"/>
    </xf>
    <xf numFmtId="0" fontId="2" fillId="0" borderId="0" xfId="0" applyFont="1" applyFill="1" applyProtection="1"/>
    <xf numFmtId="0" fontId="10" fillId="0" borderId="2" xfId="0" applyFont="1" applyFill="1" applyBorder="1" applyAlignment="1" applyProtection="1">
      <alignment horizontal="center"/>
    </xf>
    <xf numFmtId="0" fontId="10" fillId="0" borderId="2" xfId="0" applyFont="1" applyFill="1" applyBorder="1" applyProtection="1"/>
    <xf numFmtId="14" fontId="10" fillId="0" borderId="2" xfId="0" applyNumberFormat="1" applyFont="1" applyFill="1" applyBorder="1" applyProtection="1">
      <protection locked="0"/>
    </xf>
    <xf numFmtId="14" fontId="10" fillId="0" borderId="2" xfId="0" applyNumberFormat="1" applyFont="1" applyFill="1" applyBorder="1" applyProtection="1">
      <protection hidden="1"/>
    </xf>
    <xf numFmtId="0" fontId="10" fillId="0" borderId="7" xfId="0" applyFont="1" applyFill="1" applyBorder="1" applyAlignment="1" applyProtection="1">
      <alignment horizontal="center"/>
    </xf>
    <xf numFmtId="0" fontId="10" fillId="0" borderId="8" xfId="0" applyFont="1" applyFill="1" applyBorder="1" applyProtection="1">
      <protection hidden="1"/>
    </xf>
    <xf numFmtId="0" fontId="6" fillId="0" borderId="9" xfId="0" applyFont="1" applyFill="1" applyBorder="1" applyAlignment="1" applyProtection="1">
      <alignment horizontal="center" vertical="center" wrapText="1"/>
    </xf>
    <xf numFmtId="0" fontId="6" fillId="0" borderId="3" xfId="0" applyFont="1" applyFill="1" applyBorder="1" applyAlignment="1" applyProtection="1">
      <alignment horizontal="center" vertical="center" wrapText="1"/>
    </xf>
    <xf numFmtId="0" fontId="6" fillId="0" borderId="10" xfId="0" applyFont="1" applyFill="1" applyBorder="1" applyAlignment="1" applyProtection="1">
      <alignment horizontal="center" vertical="center" wrapText="1"/>
    </xf>
    <xf numFmtId="0" fontId="10" fillId="0" borderId="11" xfId="0" applyFont="1" applyFill="1" applyBorder="1" applyAlignment="1" applyProtection="1">
      <alignment horizontal="center"/>
    </xf>
    <xf numFmtId="0" fontId="10" fillId="0" borderId="12" xfId="0" applyFont="1" applyFill="1" applyBorder="1" applyProtection="1">
      <protection hidden="1"/>
    </xf>
    <xf numFmtId="0" fontId="11" fillId="0" borderId="1" xfId="0" applyFont="1" applyFill="1" applyBorder="1" applyAlignment="1" applyProtection="1">
      <alignment horizontal="center"/>
    </xf>
    <xf numFmtId="0" fontId="10" fillId="0" borderId="8" xfId="0" applyNumberFormat="1" applyFont="1" applyFill="1" applyBorder="1" applyAlignment="1" applyProtection="1">
      <alignment horizontal="center"/>
      <protection hidden="1"/>
    </xf>
    <xf numFmtId="0" fontId="10" fillId="0" borderId="0" xfId="0" applyNumberFormat="1" applyFont="1" applyAlignment="1">
      <alignment horizontal="center"/>
    </xf>
    <xf numFmtId="0" fontId="6" fillId="0" borderId="13" xfId="0" applyFont="1" applyFill="1" applyBorder="1" applyAlignment="1" applyProtection="1">
      <alignment horizontal="center" vertical="center" wrapText="1"/>
    </xf>
  </cellXfs>
  <cellStyles count="1">
    <cellStyle name="Обычный" xfId="0" builtinId="0"/>
  </cellStyles>
  <dxfs count="4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family val="1"/>
        <charset val="204"/>
        <scheme val="none"/>
      </font>
      <numFmt numFmtId="0" formatCode="General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family val="1"/>
        <charset val="204"/>
        <scheme val="none"/>
      </font>
      <numFmt numFmtId="0" formatCode="General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family val="1"/>
        <charset val="204"/>
        <scheme val="none"/>
      </font>
      <numFmt numFmtId="0" formatCode="General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family val="1"/>
        <charset val="204"/>
        <scheme val="none"/>
      </font>
      <numFmt numFmtId="0" formatCode="General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family val="1"/>
        <charset val="204"/>
        <scheme val="none"/>
      </font>
      <numFmt numFmtId="0" formatCode="General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family val="1"/>
        <charset val="204"/>
        <scheme val="none"/>
      </font>
      <numFmt numFmtId="0" formatCode="General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family val="1"/>
        <charset val="204"/>
        <scheme val="none"/>
      </font>
      <numFmt numFmtId="0" formatCode="General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family val="1"/>
        <charset val="204"/>
        <scheme val="none"/>
      </font>
      <numFmt numFmtId="0" formatCode="General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family val="1"/>
        <charset val="204"/>
        <scheme val="none"/>
      </font>
      <numFmt numFmtId="0" formatCode="General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family val="1"/>
        <charset val="204"/>
        <scheme val="none"/>
      </font>
      <numFmt numFmtId="0" formatCode="General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family val="1"/>
        <charset val="204"/>
        <scheme val="none"/>
      </font>
      <numFmt numFmtId="0" formatCode="General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family val="1"/>
        <charset val="204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family val="1"/>
        <charset val="204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family val="1"/>
        <charset val="204"/>
        <scheme val="none"/>
      </font>
      <alignment horizontal="center" vertical="bottom" textRotation="0" wrapText="0" indent="0" justifyLastLine="0" shrinkToFit="0" readingOrder="0"/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family val="1"/>
        <charset val="204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family val="1"/>
        <charset val="204"/>
        <scheme val="none"/>
      </font>
      <numFmt numFmtId="0" formatCode="General"/>
      <fill>
        <patternFill patternType="none">
          <fgColor indexed="64"/>
          <bgColor indexed="6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family val="1"/>
        <charset val="204"/>
        <scheme val="none"/>
      </font>
      <numFmt numFmtId="0" formatCode="General"/>
      <fill>
        <patternFill patternType="none">
          <fgColor indexed="64"/>
          <bgColor indexed="65"/>
        </patternFill>
      </fill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family val="1"/>
        <charset val="204"/>
        <scheme val="none"/>
      </font>
      <numFmt numFmtId="19" formatCode="dd/mm/yyyy"/>
      <fill>
        <patternFill patternType="none">
          <fgColor indexed="64"/>
          <bgColor indexed="65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family val="1"/>
        <charset val="204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family val="1"/>
        <charset val="204"/>
        <scheme val="none"/>
      </font>
      <numFmt numFmtId="19" formatCode="dd/mm/yyyy"/>
      <fill>
        <patternFill patternType="none">
          <fgColor indexed="64"/>
          <bgColor indexed="6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family val="1"/>
        <charset val="204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family val="1"/>
        <charset val="204"/>
        <scheme val="none"/>
      </font>
      <fill>
        <patternFill patternType="none">
          <fgColor indexed="64"/>
          <bgColor indexed="6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family val="1"/>
        <charset val="204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1" hidden="0"/>
    </dxf>
    <dxf>
      <border outline="0">
        <top style="thin">
          <color rgb="FF000000"/>
        </top>
      </border>
    </dxf>
    <dxf>
      <border outline="0">
        <bottom style="thin">
          <color rgb="FF000000"/>
        </bottom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Times New Roman"/>
        <family val="1"/>
        <charset val="204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family val="1"/>
        <charset val="204"/>
        <scheme val="none"/>
      </font>
      <numFmt numFmtId="19" formatCode="dd/mm/yyyy"/>
      <fill>
        <patternFill patternType="none">
          <fgColor indexed="64"/>
          <bgColor indexed="65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family val="1"/>
        <charset val="204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family val="1"/>
        <charset val="204"/>
        <scheme val="none"/>
      </font>
      <numFmt numFmtId="19" formatCode="dd/mm/yyyy"/>
      <fill>
        <patternFill patternType="none">
          <fgColor indexed="64"/>
          <bgColor indexed="6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family val="1"/>
        <charset val="204"/>
        <scheme val="none"/>
      </font>
      <fill>
        <patternFill patternType="none">
          <fgColor indexed="64"/>
          <bgColor indexed="6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Times New Roman"/>
        <family val="1"/>
        <charset val="204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family val="1"/>
        <charset val="204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family val="1"/>
        <charset val="204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1" hidden="0"/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dxfs>
  <tableStyles count="1" defaultTableStyle="TableStyleMedium2" defaultPivotStyle="PivotStyleMedium9">
    <tableStyle name="Стиль сводной таблицы 1" table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Relationship Id="rId9" Type="http://schemas.openxmlformats.org/officeDocument/2006/relationships/customXml" Target="../customXml/item1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2B3538AD-EC6E-4371-B509-6D1006950919}" autoFormatId="16" applyNumberFormats="0" applyBorderFormats="0" applyFontFormats="0" applyPatternFormats="0" applyAlignmentFormats="0" applyWidthHeightFormats="0">
  <queryTableRefresh nextId="12">
    <queryTableFields count="11">
      <queryTableField id="1" name="№ п/п" tableColumnId="12"/>
      <queryTableField id="2" name="Name" tableColumnId="2"/>
      <queryTableField id="3" name="Размер" tableColumnId="3"/>
      <queryTableField id="4" name="Рост" tableColumnId="4"/>
      <queryTableField id="5" name="Обувь" tableColumnId="5"/>
      <queryTableField id="6" name="Размер зим" tableColumnId="6"/>
      <queryTableField id="7" name="Обувь зим" tableColumnId="7"/>
      <queryTableField id="8" name="Жилет" tableColumnId="8"/>
      <queryTableField id="9" name="Сапоги резиновые" tableColumnId="9"/>
      <queryTableField id="10" name="Головной убор" tableColumnId="10"/>
      <queryTableField id="11" name="Плащ" tableColumnId="11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61E608B1-BA5E-45DF-B50D-1E071D7DF4E1}" name="Сводная" displayName="Сводная" ref="A4:K6" tableType="queryTable" totalsRowShown="0" headerRowDxfId="12" dataDxfId="13">
  <autoFilter ref="A4:K6" xr:uid="{227A1998-6FAA-442F-9253-5BDDBD1F6D24}"/>
  <tableColumns count="11">
    <tableColumn id="12" xr3:uid="{43A0638F-3FD5-4198-B2C6-350B8CE4500F}" uniqueName="12" name="№ п/п" queryTableFieldId="1" dataDxfId="10"/>
    <tableColumn id="2" xr3:uid="{88ACB00D-D23D-451A-999C-ED564C2EE6BC}" uniqueName="2" name="Name" queryTableFieldId="2" dataDxfId="9"/>
    <tableColumn id="3" xr3:uid="{903A80BB-4953-4A25-8B65-4292A64DFA26}" uniqueName="3" name="Размер" queryTableFieldId="3" dataDxfId="8"/>
    <tableColumn id="4" xr3:uid="{4366AB29-C51F-4D58-BD74-8D53ADA87DEC}" uniqueName="4" name="Рост" queryTableFieldId="4" dataDxfId="7"/>
    <tableColumn id="5" xr3:uid="{959C2FCB-4239-4212-9B4C-C46C3D82E97A}" uniqueName="5" name="Обувь" queryTableFieldId="5" dataDxfId="6"/>
    <tableColumn id="6" xr3:uid="{13694342-5517-46AF-A240-618D7BB8BDC4}" uniqueName="6" name="Размер зим" queryTableFieldId="6" dataDxfId="5"/>
    <tableColumn id="7" xr3:uid="{C2F012C8-89E3-485B-BAF9-4662F056A47B}" uniqueName="7" name="Обувь зим" queryTableFieldId="7" dataDxfId="4"/>
    <tableColumn id="8" xr3:uid="{6F9F2FAA-E4FA-4B6F-9FBB-C6AC2BFC43A3}" uniqueName="8" name="Жилет" queryTableFieldId="8" dataDxfId="3"/>
    <tableColumn id="9" xr3:uid="{4000BF8B-BBB0-49D4-A5BB-A0FD85E764FD}" uniqueName="9" name="Сапоги резиновые" queryTableFieldId="9" dataDxfId="2"/>
    <tableColumn id="10" xr3:uid="{1A2A627E-5B58-470D-8B66-043F56DDBF49}" uniqueName="10" name="Головной убор" queryTableFieldId="10" dataDxfId="1"/>
    <tableColumn id="11" xr3:uid="{0B75486D-01F2-4EC0-9885-065861DF1C9C}" uniqueName="11" name="Плащ" queryTableFieldId="11" dataDxfId="0"/>
  </tableColumns>
  <tableStyleInfo name="TableStyleLight15" showFirstColumn="0" showLastColumn="0" showRowStripes="0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EDB9E246-0075-4D5E-9595-837E06533AD0}" name="Алешин_Андрей_Владимирович" displayName="Алешин_Андрей_Владимирович" ref="B3:I11" totalsRowShown="0" headerRowDxfId="35" headerRowBorderDxfId="39" tableBorderDxfId="40" totalsRowBorderDxfId="38">
  <autoFilter ref="B3:I11" xr:uid="{4B93CD70-C800-4418-9C2C-B3843C274E2E}"/>
  <tableColumns count="8">
    <tableColumn id="1" xr3:uid="{131DEADE-84DB-4B9D-97B4-7AF072727324}" name="№ п\п" dataDxfId="37"/>
    <tableColumn id="2" xr3:uid="{CDE4D47D-AD52-45A4-B1D8-0672E2191226}" name="Наименование СИЗ" dataDxfId="34"/>
    <tableColumn id="3" xr3:uid="{65F1C2BF-B753-4E8D-AC8A-CFF84CC58D5F}" name="Размер" dataDxfId="32"/>
    <tableColumn id="4" xr3:uid="{DF4F9DF0-D7C7-4D20-9D7A-4D0B30094D75}" name="Дата выдачи" dataDxfId="33"/>
    <tableColumn id="5" xr3:uid="{C42A67DC-93FF-4EF0-97F8-146E184895EC}" name="Срок носки, мес" dataDxfId="36"/>
    <tableColumn id="6" xr3:uid="{AD13E75D-2ED1-4B50-A645-A9F2DCD18B85}" name="Дата списания" dataDxfId="31">
      <calculatedColumnFormula>EDATE(Алешин_Андрей_Владимирович[[#This Row],[Дата выдачи]],Алешин_Андрей_Владимирович[[#This Row],[Срок носки, мес]])</calculatedColumnFormula>
    </tableColumn>
    <tableColumn id="7" xr3:uid="{9FCAB6E7-D70D-4F0F-9899-969B76BC06E6}" name="Закупка" dataDxfId="19">
      <calculatedColumnFormula>IF(Алешин_Андрей_Владимирович[[#This Row],[Дата списания]]&lt;TODAY(),IF(Алешин_Андрей_Владимирович[[#This Row],[Дата выдачи]]="",0,1),0)</calculatedColumnFormula>
    </tableColumn>
    <tableColumn id="8" xr3:uid="{E19B31EA-AB47-472A-9A2E-1B24D4AD6380}" name="В сводную" dataDxfId="18">
      <calculatedColumnFormula>IF(AND(LEFT(Алешин_Андрей_Владимирович[[#This Row],[Наименование СИЗ]],5)="Жилет",Алешин_Андрей_Владимирович[[#This Row],[Закупка]]=1),"ДА",IF(AND(LEFT(Алешин_Андрей_Владимирович[[#This Row],[Наименование СИЗ]],5)="Голов",Алешин_Андрей_Владимирович[[#This Row],[Закупка]]=1),"ДА",IF(AND(LEFT(Алешин_Андрей_Владимирович[[#This Row],[Наименование СИЗ]],4)="Плащ",Алешин_Андрей_Владимирович[[#This Row],[Закупка]]=1),"ДА",IF(Алешин_Андрей_Владимирович[[#This Row],[Закупка]]=1,Алешин_Андрей_Владимирович[[#This Row],[Размер]],""))))</calculatedColumnFormula>
    </tableColumn>
  </tableColumns>
  <tableStyleInfo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BC57E172-151E-4B43-A03E-5AACB3334F29}" name="Альфимов_Николай_Николаевич" displayName="Альфимов_Николай_Николаевич" ref="B3:I11" totalsRowShown="0" headerRowDxfId="30" headerRowBorderDxfId="28" tableBorderDxfId="29" totalsRowBorderDxfId="27">
  <autoFilter ref="B3:I11" xr:uid="{4B93CD70-C800-4418-9C2C-B3843C274E2E}"/>
  <tableColumns count="8">
    <tableColumn id="1" xr3:uid="{AE700DEC-92BB-4C0A-9E9D-F582F5B524E4}" name="№ п\п" dataDxfId="26"/>
    <tableColumn id="2" xr3:uid="{CC31CC54-23E0-44B2-B581-C84FD0AE31B5}" name="Наименование СИЗ" dataDxfId="25"/>
    <tableColumn id="3" xr3:uid="{4F1D349F-8A1B-4D61-9A60-1B37AD4178B5}" name="Размер" dataDxfId="24"/>
    <tableColumn id="4" xr3:uid="{5582D62E-D54F-4D84-A15B-24179985715C}" name="Дата выдачи" dataDxfId="23"/>
    <tableColumn id="5" xr3:uid="{621340D3-E0F0-4CD4-B731-55C14F67105B}" name="Срок носки, мес" dataDxfId="22"/>
    <tableColumn id="6" xr3:uid="{358E1672-1682-4000-B4B9-CD5F2045F541}" name="Дата списания" dataDxfId="21">
      <calculatedColumnFormula>EDATE(Альфимов_Николай_Николаевич[[#This Row],[Дата выдачи]],Альфимов_Николай_Николаевич[[#This Row],[Срок носки, мес]])</calculatedColumnFormula>
    </tableColumn>
    <tableColumn id="7" xr3:uid="{279CCD7B-768F-4391-A3A2-ACC3C5E04742}" name="Закупка" dataDxfId="20">
      <calculatedColumnFormula>IF(Альфимов_Николай_Николаевич[[#This Row],[Дата списания]]&lt;TODAY(),IF(Альфимов_Николай_Николаевич[[#This Row],[Дата выдачи]]="",0,1),0)</calculatedColumnFormula>
    </tableColumn>
    <tableColumn id="8" xr3:uid="{A7EBD2E9-8F1F-480B-BED4-E8A0169B8C29}" name="В сводную" dataDxfId="11">
      <calculatedColumnFormula>IF(AND(LEFT(Альфимов_Николай_Николаевич[[#This Row],[Наименование СИЗ]],5)="Жилет",Альфимов_Николай_Николаевич[[#This Row],[Закупка]]=1),"ДА",IF(AND(LEFT(Альфимов_Николай_Николаевич[[#This Row],[Наименование СИЗ]],5)="Голов",Альфимов_Николай_Николаевич[[#This Row],[Закупка]]=1),"ДА",IF(AND(LEFT(Альфимов_Николай_Николаевич[[#This Row],[Наименование СИЗ]],4)="Плащ",Альфимов_Николай_Николаевич[[#This Row],[Закупка]]=1),"ДА",IF(Альфимов_Николай_Николаевич[[#This Row],[Закупка]]=1,Альфимов_Николай_Николаевич[[#This Row],[Размер]],""))))</calculatedColumnFormula>
    </tableColumn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M23"/>
  <sheetViews>
    <sheetView tabSelected="1" workbookViewId="0">
      <selection activeCell="I14" sqref="I14"/>
    </sheetView>
  </sheetViews>
  <sheetFormatPr defaultRowHeight="18.75" x14ac:dyDescent="0.3"/>
  <cols>
    <col min="1" max="1" width="13.140625" style="1" bestFit="1" customWidth="1"/>
    <col min="2" max="2" width="39.28515625" style="1" customWidth="1"/>
    <col min="3" max="3" width="14.7109375" style="1" customWidth="1"/>
    <col min="4" max="4" width="11.85546875" style="1" bestFit="1" customWidth="1"/>
    <col min="5" max="5" width="13.5703125" style="1" bestFit="1" customWidth="1"/>
    <col min="6" max="6" width="20.140625" style="1" bestFit="1" customWidth="1"/>
    <col min="7" max="7" width="19" style="1" bestFit="1" customWidth="1"/>
    <col min="8" max="8" width="14.28515625" style="1" bestFit="1" customWidth="1"/>
    <col min="9" max="9" width="29.5703125" style="1" bestFit="1" customWidth="1"/>
    <col min="10" max="10" width="24.5703125" style="1" bestFit="1" customWidth="1"/>
    <col min="11" max="11" width="13" style="1" bestFit="1" customWidth="1"/>
    <col min="12" max="12" width="9.140625" style="1"/>
    <col min="13" max="13" width="15.42578125" style="1" bestFit="1" customWidth="1"/>
    <col min="14" max="16384" width="9.140625" style="1"/>
  </cols>
  <sheetData>
    <row r="2" spans="1:13" ht="21" thickBot="1" x14ac:dyDescent="0.35">
      <c r="L2" s="3" t="s">
        <v>23</v>
      </c>
      <c r="M2" s="4">
        <f ca="1">TODAY()</f>
        <v>43911</v>
      </c>
    </row>
    <row r="3" spans="1:13" x14ac:dyDescent="0.3">
      <c r="C3" s="7" t="s">
        <v>20</v>
      </c>
      <c r="D3" s="8"/>
      <c r="E3" s="9"/>
      <c r="F3" s="7" t="s">
        <v>21</v>
      </c>
      <c r="G3" s="9"/>
    </row>
    <row r="4" spans="1:13" s="2" customFormat="1" x14ac:dyDescent="0.3">
      <c r="A4" s="39" t="s">
        <v>30</v>
      </c>
      <c r="B4" s="39" t="s">
        <v>31</v>
      </c>
      <c r="C4" s="39" t="s">
        <v>18</v>
      </c>
      <c r="D4" s="39" t="s">
        <v>13</v>
      </c>
      <c r="E4" s="39" t="s">
        <v>19</v>
      </c>
      <c r="F4" s="39" t="s">
        <v>32</v>
      </c>
      <c r="G4" s="39" t="s">
        <v>33</v>
      </c>
      <c r="H4" s="39" t="s">
        <v>22</v>
      </c>
      <c r="I4" s="39" t="s">
        <v>7</v>
      </c>
      <c r="J4" s="39" t="s">
        <v>34</v>
      </c>
      <c r="K4" s="39" t="s">
        <v>24</v>
      </c>
    </row>
    <row r="5" spans="1:13" s="2" customFormat="1" x14ac:dyDescent="0.3">
      <c r="A5" s="39">
        <v>1</v>
      </c>
      <c r="B5" s="39" t="s">
        <v>26</v>
      </c>
      <c r="C5" s="39" t="s">
        <v>35</v>
      </c>
      <c r="D5" s="39" t="s">
        <v>12</v>
      </c>
      <c r="E5" s="39" t="s">
        <v>36</v>
      </c>
      <c r="F5" s="39" t="s">
        <v>14</v>
      </c>
      <c r="G5" s="39" t="s">
        <v>37</v>
      </c>
      <c r="H5" s="39" t="s">
        <v>38</v>
      </c>
      <c r="I5" s="39" t="s">
        <v>39</v>
      </c>
      <c r="J5" s="39" t="s">
        <v>38</v>
      </c>
      <c r="K5" s="39" t="s">
        <v>38</v>
      </c>
    </row>
    <row r="6" spans="1:13" s="2" customFormat="1" x14ac:dyDescent="0.3">
      <c r="A6" s="39">
        <v>2</v>
      </c>
      <c r="B6" s="39" t="s">
        <v>11</v>
      </c>
      <c r="C6" s="39" t="s">
        <v>40</v>
      </c>
      <c r="D6" s="39"/>
      <c r="E6" s="39" t="s">
        <v>41</v>
      </c>
      <c r="F6" s="39" t="s">
        <v>42</v>
      </c>
      <c r="G6" s="39" t="s">
        <v>41</v>
      </c>
      <c r="H6" s="39" t="s">
        <v>38</v>
      </c>
      <c r="I6" s="39" t="s">
        <v>43</v>
      </c>
      <c r="J6" s="39" t="s">
        <v>38</v>
      </c>
      <c r="K6" s="39" t="s">
        <v>38</v>
      </c>
    </row>
    <row r="7" spans="1:13" s="2" customFormat="1" x14ac:dyDescent="0.3"/>
    <row r="8" spans="1:13" s="2" customFormat="1" x14ac:dyDescent="0.3"/>
    <row r="9" spans="1:13" s="2" customFormat="1" x14ac:dyDescent="0.3"/>
    <row r="10" spans="1:13" s="2" customFormat="1" x14ac:dyDescent="0.3"/>
    <row r="11" spans="1:13" s="2" customFormat="1" x14ac:dyDescent="0.3"/>
    <row r="12" spans="1:13" s="2" customFormat="1" x14ac:dyDescent="0.3"/>
    <row r="13" spans="1:13" s="2" customFormat="1" x14ac:dyDescent="0.3"/>
    <row r="14" spans="1:13" s="2" customFormat="1" x14ac:dyDescent="0.3"/>
    <row r="15" spans="1:13" s="2" customFormat="1" x14ac:dyDescent="0.3"/>
    <row r="16" spans="1:13" s="2" customFormat="1" x14ac:dyDescent="0.3"/>
    <row r="17" s="2" customFormat="1" x14ac:dyDescent="0.3"/>
    <row r="18" s="2" customFormat="1" x14ac:dyDescent="0.3"/>
    <row r="19" s="2" customFormat="1" x14ac:dyDescent="0.3"/>
    <row r="20" s="2" customFormat="1" x14ac:dyDescent="0.3"/>
    <row r="21" s="2" customFormat="1" x14ac:dyDescent="0.3"/>
    <row r="22" s="2" customFormat="1" x14ac:dyDescent="0.3"/>
    <row r="23" s="2" customFormat="1" x14ac:dyDescent="0.3"/>
  </sheetData>
  <mergeCells count="2">
    <mergeCell ref="C3:E3"/>
    <mergeCell ref="F3:G3"/>
  </mergeCells>
  <phoneticPr fontId="12" type="noConversion"/>
  <pageMargins left="0.7" right="0.7" top="0.75" bottom="0.75" header="0.3" footer="0.3"/>
  <pageSetup paperSize="9"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X210"/>
  <sheetViews>
    <sheetView zoomScale="85" zoomScaleNormal="85" zoomScaleSheetLayoutView="100" workbookViewId="0">
      <selection activeCell="I3" sqref="I3:I11"/>
    </sheetView>
  </sheetViews>
  <sheetFormatPr defaultColWidth="14" defaultRowHeight="15" customHeight="1" zeroHeight="1" x14ac:dyDescent="0.25"/>
  <cols>
    <col min="1" max="1" width="41.5703125" style="10" bestFit="1" customWidth="1"/>
    <col min="2" max="2" width="13.5703125" style="10" bestFit="1" customWidth="1"/>
    <col min="3" max="3" width="53" style="10" bestFit="1" customWidth="1"/>
    <col min="4" max="4" width="18.42578125" style="10" bestFit="1" customWidth="1"/>
    <col min="5" max="5" width="22.7109375" style="10" bestFit="1" customWidth="1"/>
    <col min="6" max="6" width="26.7109375" style="10" bestFit="1" customWidth="1"/>
    <col min="7" max="7" width="24.7109375" style="10" bestFit="1" customWidth="1"/>
    <col min="8" max="8" width="16.42578125" style="10" bestFit="1" customWidth="1"/>
    <col min="9" max="9" width="22.7109375" style="10" customWidth="1"/>
    <col min="10" max="10" width="21" style="10" customWidth="1"/>
    <col min="11" max="11" width="13.140625" style="10" customWidth="1"/>
    <col min="12" max="16" width="14" style="10" customWidth="1"/>
    <col min="17" max="50" width="14" style="6" customWidth="1"/>
    <col min="51" max="16384" width="14" style="6"/>
  </cols>
  <sheetData>
    <row r="1" spans="1:50" ht="24" customHeight="1" x14ac:dyDescent="0.3">
      <c r="A1" s="15" t="s">
        <v>26</v>
      </c>
      <c r="E1" s="11">
        <f ca="1">Сводная!M2</f>
        <v>43911</v>
      </c>
      <c r="H1" s="11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</row>
    <row r="2" spans="1:50" ht="24" customHeight="1" x14ac:dyDescent="0.3">
      <c r="A2" s="15" t="s">
        <v>25</v>
      </c>
      <c r="C2" s="12"/>
      <c r="D2" s="13"/>
      <c r="E2" s="11" t="e">
        <f>Сводная!#REF!</f>
        <v>#REF!</v>
      </c>
      <c r="F2" s="14"/>
      <c r="G2" s="14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</row>
    <row r="3" spans="1:50" ht="24" customHeight="1" x14ac:dyDescent="0.25">
      <c r="A3"/>
      <c r="B3" s="32" t="s">
        <v>2</v>
      </c>
      <c r="C3" s="33" t="s">
        <v>0</v>
      </c>
      <c r="D3" s="33" t="s">
        <v>18</v>
      </c>
      <c r="E3" s="33" t="s">
        <v>15</v>
      </c>
      <c r="F3" s="33" t="s">
        <v>16</v>
      </c>
      <c r="G3" s="33" t="s">
        <v>17</v>
      </c>
      <c r="H3" s="34" t="s">
        <v>1</v>
      </c>
      <c r="I3" s="33" t="s">
        <v>29</v>
      </c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</row>
    <row r="4" spans="1:50" ht="24" customHeight="1" x14ac:dyDescent="0.3">
      <c r="A4"/>
      <c r="B4" s="30">
        <v>1</v>
      </c>
      <c r="C4" s="17" t="s">
        <v>3</v>
      </c>
      <c r="D4" s="37" t="s">
        <v>27</v>
      </c>
      <c r="E4" s="18">
        <v>43506</v>
      </c>
      <c r="F4" s="16">
        <v>12</v>
      </c>
      <c r="G4" s="19">
        <f>EDATE(Алешин_Андрей_Владимирович[[#This Row],[Дата выдачи]],Алешин_Андрей_Владимирович[[#This Row],[Срок носки, мес]])</f>
        <v>43871</v>
      </c>
      <c r="H4" s="31">
        <f ca="1">IF(Алешин_Андрей_Владимирович[[#This Row],[Дата списания]]&lt;TODAY(),IF(Алешин_Андрей_Владимирович[[#This Row],[Дата выдачи]]="",0,1),0)</f>
        <v>1</v>
      </c>
      <c r="I4" s="38" t="str">
        <f ca="1">IF(AND(LEFT(Алешин_Андрей_Владимирович[[#This Row],[Наименование СИЗ]],5)="Жилет",Алешин_Андрей_Владимирович[[#This Row],[Закупка]]=1),"ДА",IF(AND(LEFT(Алешин_Андрей_Владимирович[[#This Row],[Наименование СИЗ]],5)="Голов",Алешин_Андрей_Владимирович[[#This Row],[Закупка]]=1),"ДА",IF(AND(LEFT(Алешин_Андрей_Владимирович[[#This Row],[Наименование СИЗ]],4)="Плащ",Алешин_Андрей_Владимирович[[#This Row],[Закупка]]=1),"ДА",IF(Алешин_Андрей_Владимирович[[#This Row],[Закупка]]=1,Алешин_Андрей_Владимирович[[#This Row],[Размер]],""))))</f>
        <v>52 (170-176/4)</v>
      </c>
      <c r="L4" s="20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</row>
    <row r="5" spans="1:50" ht="24" customHeight="1" x14ac:dyDescent="0.3">
      <c r="A5"/>
      <c r="B5" s="30">
        <v>2</v>
      </c>
      <c r="C5" s="17" t="s">
        <v>5</v>
      </c>
      <c r="D5" s="37">
        <v>56</v>
      </c>
      <c r="E5" s="18">
        <v>43234</v>
      </c>
      <c r="F5" s="16">
        <v>18</v>
      </c>
      <c r="G5" s="19">
        <f>EDATE(Алешин_Андрей_Владимирович[[#This Row],[Дата выдачи]],Алешин_Андрей_Владимирович[[#This Row],[Срок носки, мес]])</f>
        <v>43783</v>
      </c>
      <c r="H5" s="31">
        <f ca="1">IF(Алешин_Андрей_Владимирович[[#This Row],[Дата списания]]&lt;TODAY(),IF(Алешин_Андрей_Владимирович[[#This Row],[Дата выдачи]]="",0,1),0)</f>
        <v>1</v>
      </c>
      <c r="I5" s="38">
        <f ca="1">IF(AND(LEFT(Алешин_Андрей_Владимирович[[#This Row],[Наименование СИЗ]],5)="Жилет",Алешин_Андрей_Владимирович[[#This Row],[Закупка]]=1),"ДА",IF(AND(LEFT(Алешин_Андрей_Владимирович[[#This Row],[Наименование СИЗ]],5)="Голов",Алешин_Андрей_Владимирович[[#This Row],[Закупка]]=1),"ДА",IF(AND(LEFT(Алешин_Андрей_Владимирович[[#This Row],[Наименование СИЗ]],4)="Плащ",Алешин_Андрей_Владимирович[[#This Row],[Закупка]]=1),"ДА",IF(Алешин_Андрей_Владимирович[[#This Row],[Закупка]]=1,Алешин_Андрей_Владимирович[[#This Row],[Размер]],""))))</f>
        <v>56</v>
      </c>
      <c r="L5" s="20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</row>
    <row r="6" spans="1:50" ht="24" customHeight="1" x14ac:dyDescent="0.3">
      <c r="A6"/>
      <c r="B6" s="30">
        <v>3</v>
      </c>
      <c r="C6" s="17" t="s">
        <v>8</v>
      </c>
      <c r="D6" s="37" t="s">
        <v>14</v>
      </c>
      <c r="E6" s="18">
        <v>42505</v>
      </c>
      <c r="F6" s="16">
        <v>24</v>
      </c>
      <c r="G6" s="19">
        <f>EDATE(Алешин_Андрей_Владимирович[[#This Row],[Дата выдачи]],Алешин_Андрей_Владимирович[[#This Row],[Срок носки, мес]])</f>
        <v>43235</v>
      </c>
      <c r="H6" s="31">
        <f ca="1">IF(Алешин_Андрей_Владимирович[[#This Row],[Дата списания]]&lt;TODAY(),IF(Алешин_Андрей_Владимирович[[#This Row],[Дата выдачи]]="",0,1),0)</f>
        <v>1</v>
      </c>
      <c r="I6" s="38" t="str">
        <f ca="1">IF(AND(LEFT(Алешин_Андрей_Владимирович[[#This Row],[Наименование СИЗ]],5)="Жилет",Алешин_Андрей_Владимирович[[#This Row],[Закупка]]=1),"ДА",IF(AND(LEFT(Алешин_Андрей_Владимирович[[#This Row],[Наименование СИЗ]],5)="Голов",Алешин_Андрей_Владимирович[[#This Row],[Закупка]]=1),"ДА",IF(AND(LEFT(Алешин_Андрей_Владимирович[[#This Row],[Наименование СИЗ]],4)="Плащ",Алешин_Андрей_Владимирович[[#This Row],[Закупка]]=1),"ДА",IF(Алешин_Андрей_Владимирович[[#This Row],[Закупка]]=1,Алешин_Андрей_Владимирович[[#This Row],[Размер]],""))))</f>
        <v>52-54</v>
      </c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</row>
    <row r="7" spans="1:50" ht="24" customHeight="1" x14ac:dyDescent="0.3">
      <c r="A7"/>
      <c r="B7" s="30">
        <v>4</v>
      </c>
      <c r="C7" s="17" t="s">
        <v>4</v>
      </c>
      <c r="D7" s="37">
        <v>65</v>
      </c>
      <c r="E7" s="18">
        <v>42506</v>
      </c>
      <c r="F7" s="16">
        <v>18</v>
      </c>
      <c r="G7" s="19">
        <f>EDATE(Алешин_Андрей_Владимирович[[#This Row],[Дата выдачи]],Алешин_Андрей_Владимирович[[#This Row],[Срок носки, мес]])</f>
        <v>43055</v>
      </c>
      <c r="H7" s="31">
        <f ca="1">IF(Алешин_Андрей_Владимирович[[#This Row],[Дата списания]]&lt;TODAY(),IF(Алешин_Андрей_Владимирович[[#This Row],[Дата выдачи]]="",0,1),0)</f>
        <v>1</v>
      </c>
      <c r="I7" s="38">
        <f ca="1">IF(AND(LEFT(Алешин_Андрей_Владимирович[[#This Row],[Наименование СИЗ]],5)="Жилет",Алешин_Андрей_Владимирович[[#This Row],[Закупка]]=1),"ДА",IF(AND(LEFT(Алешин_Андрей_Владимирович[[#This Row],[Наименование СИЗ]],5)="Голов",Алешин_Андрей_Владимирович[[#This Row],[Закупка]]=1),"ДА",IF(AND(LEFT(Алешин_Андрей_Владимирович[[#This Row],[Наименование СИЗ]],4)="Плащ",Алешин_Андрей_Владимирович[[#This Row],[Закупка]]=1),"ДА",IF(Алешин_Андрей_Владимирович[[#This Row],[Закупка]]=1,Алешин_Андрей_Владимирович[[#This Row],[Размер]],""))))</f>
        <v>65</v>
      </c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</row>
    <row r="8" spans="1:50" ht="24" customHeight="1" x14ac:dyDescent="0.3">
      <c r="A8"/>
      <c r="B8" s="30">
        <v>5</v>
      </c>
      <c r="C8" s="21" t="s">
        <v>6</v>
      </c>
      <c r="D8" s="16"/>
      <c r="E8" s="18">
        <v>42507</v>
      </c>
      <c r="F8" s="16">
        <v>24</v>
      </c>
      <c r="G8" s="19">
        <f>EDATE(Алешин_Андрей_Владимирович[[#This Row],[Дата выдачи]],Алешин_Андрей_Владимирович[[#This Row],[Срок носки, мес]])</f>
        <v>43237</v>
      </c>
      <c r="H8" s="31">
        <f ca="1">IF(Алешин_Андрей_Владимирович[[#This Row],[Дата списания]]&lt;TODAY(),IF(Алешин_Андрей_Владимирович[[#This Row],[Дата выдачи]]="",0,1),0)</f>
        <v>1</v>
      </c>
      <c r="I8" s="38" t="str">
        <f ca="1">IF(AND(LEFT(Алешин_Андрей_Владимирович[[#This Row],[Наименование СИЗ]],5)="Жилет",Алешин_Андрей_Владимирович[[#This Row],[Закупка]]=1),"ДА",IF(AND(LEFT(Алешин_Андрей_Владимирович[[#This Row],[Наименование СИЗ]],5)="Голов",Алешин_Андрей_Владимирович[[#This Row],[Закупка]]=1),"ДА",IF(AND(LEFT(Алешин_Андрей_Владимирович[[#This Row],[Наименование СИЗ]],4)="Плащ",Алешин_Андрей_Владимирович[[#This Row],[Закупка]]=1),"ДА",IF(Алешин_Андрей_Владимирович[[#This Row],[Закупка]]=1,Алешин_Андрей_Владимирович[[#This Row],[Размер]],""))))</f>
        <v>ДА</v>
      </c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</row>
    <row r="9" spans="1:50" ht="24" customHeight="1" x14ac:dyDescent="0.3">
      <c r="A9"/>
      <c r="B9" s="30">
        <v>6</v>
      </c>
      <c r="C9" s="21" t="s">
        <v>7</v>
      </c>
      <c r="D9" s="16">
        <v>45</v>
      </c>
      <c r="E9" s="18">
        <v>42508</v>
      </c>
      <c r="F9" s="16">
        <v>12</v>
      </c>
      <c r="G9" s="19">
        <f>EDATE(Алешин_Андрей_Владимирович[[#This Row],[Дата выдачи]],Алешин_Андрей_Владимирович[[#This Row],[Срок носки, мес]])</f>
        <v>42873</v>
      </c>
      <c r="H9" s="31">
        <f ca="1">IF(Алешин_Андрей_Владимирович[[#This Row],[Дата списания]]&lt;TODAY(),IF(Алешин_Андрей_Владимирович[[#This Row],[Дата выдачи]]="",0,1),0)</f>
        <v>1</v>
      </c>
      <c r="I9" s="38">
        <f ca="1">IF(AND(LEFT(Алешин_Андрей_Владимирович[[#This Row],[Наименование СИЗ]],5)="Жилет",Алешин_Андрей_Владимирович[[#This Row],[Закупка]]=1),"ДА",IF(AND(LEFT(Алешин_Андрей_Владимирович[[#This Row],[Наименование СИЗ]],5)="Голов",Алешин_Андрей_Владимирович[[#This Row],[Закупка]]=1),"ДА",IF(AND(LEFT(Алешин_Андрей_Владимирович[[#This Row],[Наименование СИЗ]],4)="Плащ",Алешин_Андрей_Владимирович[[#This Row],[Закупка]]=1),"ДА",IF(Алешин_Андрей_Владимирович[[#This Row],[Закупка]]=1,Алешин_Андрей_Владимирович[[#This Row],[Размер]],""))))</f>
        <v>45</v>
      </c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</row>
    <row r="10" spans="1:50" ht="24" customHeight="1" x14ac:dyDescent="0.3">
      <c r="A10"/>
      <c r="B10" s="30">
        <v>7</v>
      </c>
      <c r="C10" s="21" t="s">
        <v>9</v>
      </c>
      <c r="D10" s="16"/>
      <c r="E10" s="18">
        <v>42509</v>
      </c>
      <c r="F10" s="16">
        <v>24</v>
      </c>
      <c r="G10" s="19">
        <f>EDATE(Алешин_Андрей_Владимирович[[#This Row],[Дата выдачи]],Алешин_Андрей_Владимирович[[#This Row],[Срок носки, мес]])</f>
        <v>43239</v>
      </c>
      <c r="H10" s="31">
        <f ca="1">IF(Алешин_Андрей_Владимирович[[#This Row],[Дата списания]]&lt;TODAY(),IF(Алешин_Андрей_Владимирович[[#This Row],[Дата выдачи]]="",0,1),0)</f>
        <v>1</v>
      </c>
      <c r="I10" s="38" t="str">
        <f ca="1">IF(AND(LEFT(Алешин_Андрей_Владимирович[[#This Row],[Наименование СИЗ]],5)="Жилет",Алешин_Андрей_Владимирович[[#This Row],[Закупка]]=1),"ДА",IF(AND(LEFT(Алешин_Андрей_Владимирович[[#This Row],[Наименование СИЗ]],5)="Голов",Алешин_Андрей_Владимирович[[#This Row],[Закупка]]=1),"ДА",IF(AND(LEFT(Алешин_Андрей_Владимирович[[#This Row],[Наименование СИЗ]],4)="Плащ",Алешин_Андрей_Владимирович[[#This Row],[Закупка]]=1),"ДА",IF(Алешин_Андрей_Владимирович[[#This Row],[Закупка]]=1,Алешин_Андрей_Владимирович[[#This Row],[Размер]],""))))</f>
        <v>ДА</v>
      </c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</row>
    <row r="11" spans="1:50" ht="24" customHeight="1" x14ac:dyDescent="0.3">
      <c r="A11" s="22"/>
      <c r="B11" s="35">
        <v>8</v>
      </c>
      <c r="C11" s="27" t="s">
        <v>10</v>
      </c>
      <c r="D11" s="26"/>
      <c r="E11" s="28">
        <v>42510</v>
      </c>
      <c r="F11" s="26">
        <v>24</v>
      </c>
      <c r="G11" s="29">
        <f>EDATE(Алешин_Андрей_Владимирович[[#This Row],[Дата выдачи]],Алешин_Андрей_Владимирович[[#This Row],[Срок носки, мес]])</f>
        <v>43240</v>
      </c>
      <c r="H11" s="36">
        <f ca="1">IF(Алешин_Андрей_Владимирович[[#This Row],[Дата списания]]&lt;TODAY(),IF(Алешин_Андрей_Владимирович[[#This Row],[Дата выдачи]]="",0,1),0)</f>
        <v>1</v>
      </c>
      <c r="I11" s="38" t="str">
        <f ca="1">IF(AND(LEFT(Алешин_Андрей_Владимирович[[#This Row],[Наименование СИЗ]],5)="Жилет",Алешин_Андрей_Владимирович[[#This Row],[Закупка]]=1),"ДА",IF(AND(LEFT(Алешин_Андрей_Владимирович[[#This Row],[Наименование СИЗ]],5)="Голов",Алешин_Андрей_Владимирович[[#This Row],[Закупка]]=1),"ДА",IF(AND(LEFT(Алешин_Андрей_Владимирович[[#This Row],[Наименование СИЗ]],4)="Плащ",Алешин_Андрей_Владимирович[[#This Row],[Закупка]]=1),"ДА",IF(Алешин_Андрей_Владимирович[[#This Row],[Закупка]]=1,Алешин_Андрей_Владимирович[[#This Row],[Размер]],""))))</f>
        <v>ДА</v>
      </c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</row>
    <row r="12" spans="1:50" ht="24" customHeight="1" x14ac:dyDescent="0.25">
      <c r="A12" s="23"/>
      <c r="B12" s="23"/>
      <c r="C12" s="24"/>
      <c r="D12" s="24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</row>
    <row r="13" spans="1:50" ht="24" customHeight="1" x14ac:dyDescent="0.25">
      <c r="H13" s="23"/>
      <c r="I13" s="23"/>
      <c r="J13" s="25"/>
      <c r="K13" s="25"/>
      <c r="L13" s="20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</row>
    <row r="14" spans="1:50" ht="24" customHeight="1" x14ac:dyDescent="0.25"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</row>
    <row r="15" spans="1:50" ht="24" customHeight="1" x14ac:dyDescent="0.25"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</row>
    <row r="16" spans="1:50" ht="24" customHeight="1" x14ac:dyDescent="0.25"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</row>
    <row r="17" spans="27:50" ht="24" customHeight="1" x14ac:dyDescent="0.25"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</row>
    <row r="18" spans="27:50" ht="24" customHeight="1" x14ac:dyDescent="0.25"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</row>
    <row r="19" spans="27:50" ht="24" customHeight="1" x14ac:dyDescent="0.25"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</row>
    <row r="20" spans="27:50" ht="24" customHeight="1" x14ac:dyDescent="0.25"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</row>
    <row r="21" spans="27:50" ht="24" customHeight="1" x14ac:dyDescent="0.25"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</row>
    <row r="22" spans="27:50" customFormat="1" ht="24" customHeight="1" x14ac:dyDescent="0.25"/>
    <row r="23" spans="27:50" customFormat="1" ht="24" customHeight="1" x14ac:dyDescent="0.25"/>
    <row r="24" spans="27:50" customFormat="1" ht="21.95" customHeight="1" x14ac:dyDescent="0.25"/>
    <row r="25" spans="27:50" hidden="1" x14ac:dyDescent="0.25"/>
    <row r="26" spans="27:50" hidden="1" x14ac:dyDescent="0.25"/>
    <row r="27" spans="27:50" hidden="1" x14ac:dyDescent="0.25"/>
    <row r="28" spans="27:50" hidden="1" x14ac:dyDescent="0.25"/>
    <row r="29" spans="27:50" hidden="1" x14ac:dyDescent="0.25"/>
    <row r="30" spans="27:50" hidden="1" x14ac:dyDescent="0.25"/>
    <row r="31" spans="27:50" hidden="1" x14ac:dyDescent="0.25"/>
    <row r="32" spans="27:50" hidden="1" x14ac:dyDescent="0.25"/>
    <row r="33" hidden="1" x14ac:dyDescent="0.25"/>
    <row r="34" hidden="1" x14ac:dyDescent="0.25"/>
    <row r="35" hidden="1" x14ac:dyDescent="0.25"/>
    <row r="36" hidden="1" x14ac:dyDescent="0.25"/>
    <row r="37" hidden="1" x14ac:dyDescent="0.25"/>
    <row r="38" hidden="1" x14ac:dyDescent="0.25"/>
    <row r="39" hidden="1" x14ac:dyDescent="0.25"/>
    <row r="40" hidden="1" x14ac:dyDescent="0.25"/>
    <row r="41" hidden="1" x14ac:dyDescent="0.25"/>
    <row r="42" hidden="1" x14ac:dyDescent="0.25"/>
    <row r="43" hidden="1" x14ac:dyDescent="0.25"/>
    <row r="44" hidden="1" x14ac:dyDescent="0.25"/>
    <row r="45" hidden="1" x14ac:dyDescent="0.25"/>
    <row r="46" hidden="1" x14ac:dyDescent="0.25"/>
    <row r="47" hidden="1" x14ac:dyDescent="0.25"/>
    <row r="48" hidden="1" x14ac:dyDescent="0.25"/>
    <row r="49" hidden="1" x14ac:dyDescent="0.25"/>
    <row r="50" hidden="1" x14ac:dyDescent="0.25"/>
    <row r="51" hidden="1" x14ac:dyDescent="0.25"/>
    <row r="52" hidden="1" x14ac:dyDescent="0.25"/>
    <row r="53" hidden="1" x14ac:dyDescent="0.25"/>
    <row r="54" hidden="1" x14ac:dyDescent="0.25"/>
    <row r="55" hidden="1" x14ac:dyDescent="0.25"/>
    <row r="56" hidden="1" x14ac:dyDescent="0.25"/>
    <row r="57" hidden="1" x14ac:dyDescent="0.25"/>
    <row r="58" hidden="1" x14ac:dyDescent="0.25"/>
    <row r="59" hidden="1" x14ac:dyDescent="0.25"/>
    <row r="60" hidden="1" x14ac:dyDescent="0.25"/>
    <row r="61" hidden="1" x14ac:dyDescent="0.25"/>
    <row r="62" hidden="1" x14ac:dyDescent="0.25"/>
    <row r="63" hidden="1" x14ac:dyDescent="0.25"/>
    <row r="64" hidden="1" x14ac:dyDescent="0.25"/>
    <row r="65" hidden="1" x14ac:dyDescent="0.25"/>
    <row r="66" hidden="1" x14ac:dyDescent="0.25"/>
    <row r="67" hidden="1" x14ac:dyDescent="0.25"/>
    <row r="68" hidden="1" x14ac:dyDescent="0.25"/>
    <row r="69" hidden="1" x14ac:dyDescent="0.25"/>
    <row r="70" hidden="1" x14ac:dyDescent="0.25"/>
    <row r="71" hidden="1" x14ac:dyDescent="0.25"/>
    <row r="72" hidden="1" x14ac:dyDescent="0.25"/>
    <row r="73" hidden="1" x14ac:dyDescent="0.25"/>
    <row r="74" hidden="1" x14ac:dyDescent="0.25"/>
    <row r="75" hidden="1" x14ac:dyDescent="0.25"/>
    <row r="76" hidden="1" x14ac:dyDescent="0.25"/>
    <row r="77" hidden="1" x14ac:dyDescent="0.25"/>
    <row r="78" hidden="1" x14ac:dyDescent="0.25"/>
    <row r="79" hidden="1" x14ac:dyDescent="0.25"/>
    <row r="80" hidden="1" x14ac:dyDescent="0.25"/>
    <row r="81" hidden="1" x14ac:dyDescent="0.25"/>
    <row r="82" hidden="1" x14ac:dyDescent="0.25"/>
    <row r="83" hidden="1" x14ac:dyDescent="0.25"/>
    <row r="84" hidden="1" x14ac:dyDescent="0.25"/>
    <row r="85" hidden="1" x14ac:dyDescent="0.25"/>
    <row r="86" hidden="1" x14ac:dyDescent="0.25"/>
    <row r="87" hidden="1" x14ac:dyDescent="0.25"/>
    <row r="88" hidden="1" x14ac:dyDescent="0.25"/>
    <row r="89" hidden="1" x14ac:dyDescent="0.25"/>
    <row r="90" hidden="1" x14ac:dyDescent="0.25"/>
    <row r="91" hidden="1" x14ac:dyDescent="0.25"/>
    <row r="92" hidden="1" x14ac:dyDescent="0.25"/>
    <row r="93" hidden="1" x14ac:dyDescent="0.25"/>
    <row r="94" hidden="1" x14ac:dyDescent="0.25"/>
    <row r="95" hidden="1" x14ac:dyDescent="0.25"/>
    <row r="96" hidden="1" x14ac:dyDescent="0.25"/>
    <row r="97" hidden="1" x14ac:dyDescent="0.25"/>
    <row r="98" hidden="1" x14ac:dyDescent="0.25"/>
    <row r="99" hidden="1" x14ac:dyDescent="0.25"/>
    <row r="100" hidden="1" x14ac:dyDescent="0.25"/>
    <row r="101" hidden="1" x14ac:dyDescent="0.25"/>
    <row r="102" hidden="1" x14ac:dyDescent="0.25"/>
    <row r="103" hidden="1" x14ac:dyDescent="0.25"/>
    <row r="104" hidden="1" x14ac:dyDescent="0.25"/>
    <row r="105" hidden="1" x14ac:dyDescent="0.25"/>
    <row r="106" hidden="1" x14ac:dyDescent="0.25"/>
    <row r="107" hidden="1" x14ac:dyDescent="0.25"/>
    <row r="108" hidden="1" x14ac:dyDescent="0.25"/>
    <row r="109" hidden="1" x14ac:dyDescent="0.25"/>
    <row r="110" hidden="1" x14ac:dyDescent="0.25"/>
    <row r="111" hidden="1" x14ac:dyDescent="0.25"/>
    <row r="112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  <row r="123" hidden="1" x14ac:dyDescent="0.25"/>
    <row r="124" hidden="1" x14ac:dyDescent="0.25"/>
    <row r="125" hidden="1" x14ac:dyDescent="0.25"/>
    <row r="126" hidden="1" x14ac:dyDescent="0.25"/>
    <row r="127" hidden="1" x14ac:dyDescent="0.25"/>
    <row r="128" hidden="1" x14ac:dyDescent="0.25"/>
    <row r="129" hidden="1" x14ac:dyDescent="0.25"/>
    <row r="130" hidden="1" x14ac:dyDescent="0.25"/>
    <row r="131" hidden="1" x14ac:dyDescent="0.25"/>
    <row r="132" hidden="1" x14ac:dyDescent="0.25"/>
    <row r="133" hidden="1" x14ac:dyDescent="0.25"/>
    <row r="134" hidden="1" x14ac:dyDescent="0.25"/>
    <row r="135" hidden="1" x14ac:dyDescent="0.25"/>
    <row r="136" hidden="1" x14ac:dyDescent="0.25"/>
    <row r="137" hidden="1" x14ac:dyDescent="0.25"/>
    <row r="138" hidden="1" x14ac:dyDescent="0.25"/>
    <row r="139" hidden="1" x14ac:dyDescent="0.25"/>
    <row r="140" hidden="1" x14ac:dyDescent="0.25"/>
    <row r="141" hidden="1" x14ac:dyDescent="0.25"/>
    <row r="142" hidden="1" x14ac:dyDescent="0.25"/>
    <row r="143" hidden="1" x14ac:dyDescent="0.25"/>
    <row r="144" hidden="1" x14ac:dyDescent="0.25"/>
    <row r="145" hidden="1" x14ac:dyDescent="0.25"/>
    <row r="146" hidden="1" x14ac:dyDescent="0.25"/>
    <row r="147" hidden="1" x14ac:dyDescent="0.25"/>
    <row r="148" hidden="1" x14ac:dyDescent="0.25"/>
    <row r="149" hidden="1" x14ac:dyDescent="0.25"/>
    <row r="150" hidden="1" x14ac:dyDescent="0.25"/>
    <row r="151" hidden="1" x14ac:dyDescent="0.25"/>
    <row r="152" hidden="1" x14ac:dyDescent="0.25"/>
    <row r="153" hidden="1" x14ac:dyDescent="0.25"/>
    <row r="154" hidden="1" x14ac:dyDescent="0.25"/>
    <row r="155" hidden="1" x14ac:dyDescent="0.25"/>
    <row r="156" hidden="1" x14ac:dyDescent="0.25"/>
    <row r="157" hidden="1" x14ac:dyDescent="0.25"/>
    <row r="158" hidden="1" x14ac:dyDescent="0.25"/>
    <row r="159" hidden="1" x14ac:dyDescent="0.25"/>
    <row r="160" hidden="1" x14ac:dyDescent="0.25"/>
    <row r="161" hidden="1" x14ac:dyDescent="0.25"/>
    <row r="162" hidden="1" x14ac:dyDescent="0.25"/>
    <row r="163" hidden="1" x14ac:dyDescent="0.25"/>
    <row r="164" hidden="1" x14ac:dyDescent="0.25"/>
    <row r="165" hidden="1" x14ac:dyDescent="0.25"/>
    <row r="166" hidden="1" x14ac:dyDescent="0.25"/>
    <row r="167" hidden="1" x14ac:dyDescent="0.25"/>
    <row r="168" hidden="1" x14ac:dyDescent="0.25"/>
    <row r="169" hidden="1" x14ac:dyDescent="0.25"/>
    <row r="170" hidden="1" x14ac:dyDescent="0.25"/>
    <row r="171" hidden="1" x14ac:dyDescent="0.25"/>
    <row r="172" hidden="1" x14ac:dyDescent="0.25"/>
    <row r="173" hidden="1" x14ac:dyDescent="0.25"/>
    <row r="174" hidden="1" x14ac:dyDescent="0.25"/>
    <row r="175" hidden="1" x14ac:dyDescent="0.25"/>
    <row r="176" hidden="1" x14ac:dyDescent="0.25"/>
    <row r="177" hidden="1" x14ac:dyDescent="0.25"/>
    <row r="178" hidden="1" x14ac:dyDescent="0.25"/>
    <row r="179" hidden="1" x14ac:dyDescent="0.25"/>
    <row r="180" hidden="1" x14ac:dyDescent="0.25"/>
    <row r="181" hidden="1" x14ac:dyDescent="0.25"/>
    <row r="182" hidden="1" x14ac:dyDescent="0.25"/>
    <row r="183" hidden="1" x14ac:dyDescent="0.25"/>
    <row r="184" hidden="1" x14ac:dyDescent="0.25"/>
    <row r="185" hidden="1" x14ac:dyDescent="0.25"/>
    <row r="186" hidden="1" x14ac:dyDescent="0.25"/>
    <row r="187" hidden="1" x14ac:dyDescent="0.25"/>
    <row r="188" hidden="1" x14ac:dyDescent="0.25"/>
    <row r="189" hidden="1" x14ac:dyDescent="0.25"/>
    <row r="190" hidden="1" x14ac:dyDescent="0.25"/>
    <row r="191" hidden="1" x14ac:dyDescent="0.25"/>
    <row r="192" hidden="1" x14ac:dyDescent="0.25"/>
    <row r="193" hidden="1" x14ac:dyDescent="0.25"/>
    <row r="194" hidden="1" x14ac:dyDescent="0.25"/>
    <row r="195" hidden="1" x14ac:dyDescent="0.25"/>
    <row r="196" hidden="1" x14ac:dyDescent="0.25"/>
    <row r="197" hidden="1" x14ac:dyDescent="0.25"/>
    <row r="198" hidden="1" x14ac:dyDescent="0.25"/>
    <row r="199" hidden="1" x14ac:dyDescent="0.25"/>
    <row r="200" hidden="1" x14ac:dyDescent="0.25"/>
    <row r="201" hidden="1" x14ac:dyDescent="0.25"/>
    <row r="202" hidden="1" x14ac:dyDescent="0.25"/>
    <row r="203" hidden="1" x14ac:dyDescent="0.25"/>
    <row r="204" hidden="1" x14ac:dyDescent="0.25"/>
    <row r="205" hidden="1" x14ac:dyDescent="0.25"/>
    <row r="206" hidden="1" x14ac:dyDescent="0.25"/>
    <row r="207" hidden="1" x14ac:dyDescent="0.25"/>
    <row r="208" hidden="1" x14ac:dyDescent="0.25"/>
    <row r="209" hidden="1" x14ac:dyDescent="0.25"/>
    <row r="210" hidden="1" x14ac:dyDescent="0.25"/>
  </sheetData>
  <conditionalFormatting sqref="G4:G11">
    <cfRule type="expression" dxfId="17" priority="2" stopIfTrue="1">
      <formula>(TODAY()&gt;=EDATE(E4,F4)-15)*E4*F4*G4</formula>
    </cfRule>
  </conditionalFormatting>
  <conditionalFormatting sqref="G4:G11">
    <cfRule type="expression" dxfId="16" priority="1" stopIfTrue="1">
      <formula>(TODAY()&lt;=EDATE(E4,F4)-15)*E4*F4*G4</formula>
    </cfRule>
  </conditionalFormatting>
  <pageMargins left="0.70866141732283472" right="0.70866141732283472" top="0.74803149606299213" bottom="0.74803149606299213" header="0.31496062992125984" footer="0.31496062992125984"/>
  <pageSetup paperSize="9" scale="72" orientation="portrait" r:id="rId1"/>
  <colBreaks count="1" manualBreakCount="1">
    <brk id="7" max="1048575" man="1"/>
  </colBreaks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D3D51B-EA0B-41B6-A3E4-1B0F411D4184}">
  <dimension ref="A1:AX210"/>
  <sheetViews>
    <sheetView zoomScale="85" zoomScaleNormal="85" zoomScaleSheetLayoutView="100" workbookViewId="0">
      <selection activeCell="I5" sqref="I5"/>
    </sheetView>
  </sheetViews>
  <sheetFormatPr defaultColWidth="14" defaultRowHeight="15" customHeight="1" zeroHeight="1" x14ac:dyDescent="0.25"/>
  <cols>
    <col min="1" max="1" width="41.5703125" style="10" bestFit="1" customWidth="1"/>
    <col min="2" max="2" width="13.5703125" style="10" bestFit="1" customWidth="1"/>
    <col min="3" max="3" width="53" style="10" bestFit="1" customWidth="1"/>
    <col min="4" max="4" width="18.42578125" style="10" bestFit="1" customWidth="1"/>
    <col min="5" max="5" width="22.7109375" style="10" bestFit="1" customWidth="1"/>
    <col min="6" max="6" width="26.7109375" style="10" bestFit="1" customWidth="1"/>
    <col min="7" max="7" width="24.7109375" style="10" bestFit="1" customWidth="1"/>
    <col min="8" max="8" width="16.42578125" style="10" bestFit="1" customWidth="1"/>
    <col min="9" max="9" width="22.7109375" style="10" customWidth="1"/>
    <col min="10" max="10" width="21" style="10" customWidth="1"/>
    <col min="11" max="11" width="13.140625" style="10" customWidth="1"/>
    <col min="12" max="16" width="14" style="10" customWidth="1"/>
    <col min="17" max="50" width="14" style="6" customWidth="1"/>
    <col min="51" max="16384" width="14" style="6"/>
  </cols>
  <sheetData>
    <row r="1" spans="1:50" ht="25.5" customHeight="1" x14ac:dyDescent="0.3">
      <c r="A1" s="15" t="s">
        <v>11</v>
      </c>
      <c r="E1" s="11">
        <f ca="1">Сводная!M2</f>
        <v>43911</v>
      </c>
      <c r="H1" s="11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</row>
    <row r="2" spans="1:50" ht="22.5" x14ac:dyDescent="0.3">
      <c r="A2" s="15" t="s">
        <v>25</v>
      </c>
      <c r="C2" s="12"/>
      <c r="D2" s="13"/>
      <c r="E2" s="11" t="e">
        <f>Сводная!#REF!</f>
        <v>#REF!</v>
      </c>
      <c r="F2" s="14"/>
      <c r="G2" s="14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</row>
    <row r="3" spans="1:50" ht="25.5" customHeight="1" x14ac:dyDescent="0.25">
      <c r="A3"/>
      <c r="B3" s="32" t="s">
        <v>2</v>
      </c>
      <c r="C3" s="33" t="s">
        <v>0</v>
      </c>
      <c r="D3" s="33" t="s">
        <v>18</v>
      </c>
      <c r="E3" s="33" t="s">
        <v>15</v>
      </c>
      <c r="F3" s="33" t="s">
        <v>16</v>
      </c>
      <c r="G3" s="33" t="s">
        <v>17</v>
      </c>
      <c r="H3" s="34" t="s">
        <v>1</v>
      </c>
      <c r="I3" s="40" t="s">
        <v>29</v>
      </c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</row>
    <row r="4" spans="1:50" ht="23.25" customHeight="1" x14ac:dyDescent="0.3">
      <c r="A4"/>
      <c r="B4" s="30">
        <v>1</v>
      </c>
      <c r="C4" s="17" t="s">
        <v>3</v>
      </c>
      <c r="D4" s="37" t="s">
        <v>28</v>
      </c>
      <c r="E4" s="18">
        <v>43871</v>
      </c>
      <c r="F4" s="16">
        <v>12</v>
      </c>
      <c r="G4" s="19">
        <f>EDATE(Альфимов_Николай_Николаевич[[#This Row],[Дата выдачи]],Альфимов_Николай_Николаевич[[#This Row],[Срок носки, мес]])</f>
        <v>44237</v>
      </c>
      <c r="H4" s="31">
        <f ca="1">IF(Альфимов_Николай_Николаевич[[#This Row],[Дата списания]]&lt;TODAY(),IF(Альфимов_Николай_Николаевич[[#This Row],[Дата выдачи]]="",0,1),0)</f>
        <v>0</v>
      </c>
      <c r="I4" s="38" t="str">
        <f ca="1">IF(AND(LEFT(Альфимов_Николай_Николаевич[[#This Row],[Наименование СИЗ]],5)="Жилет",Альфимов_Николай_Николаевич[[#This Row],[Закупка]]=1),"ДА",IF(AND(LEFT(Альфимов_Николай_Николаевич[[#This Row],[Наименование СИЗ]],5)="Голов",Альфимов_Николай_Николаевич[[#This Row],[Закупка]]=1),"ДА",IF(AND(LEFT(Альфимов_Николай_Николаевич[[#This Row],[Наименование СИЗ]],4)="Плащ",Альфимов_Николай_Николаевич[[#This Row],[Закупка]]=1),"ДА",IF(Альфимов_Николай_Николаевич[[#This Row],[Закупка]]=1,Альфимов_Николай_Николаевич[[#This Row],[Размер]],""))))</f>
        <v/>
      </c>
      <c r="L4" s="20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</row>
    <row r="5" spans="1:50" ht="23.25" customHeight="1" x14ac:dyDescent="0.3">
      <c r="A5"/>
      <c r="B5" s="30">
        <v>2</v>
      </c>
      <c r="C5" s="17" t="s">
        <v>5</v>
      </c>
      <c r="D5" s="37">
        <v>43</v>
      </c>
      <c r="E5" s="18">
        <v>42504</v>
      </c>
      <c r="F5" s="16">
        <v>18</v>
      </c>
      <c r="G5" s="19">
        <f>EDATE(Альфимов_Николай_Николаевич[[#This Row],[Дата выдачи]],Альфимов_Николай_Николаевич[[#This Row],[Срок носки, мес]])</f>
        <v>43053</v>
      </c>
      <c r="H5" s="31">
        <f ca="1">IF(Альфимов_Николай_Николаевич[[#This Row],[Дата списания]]&lt;TODAY(),IF(Альфимов_Николай_Николаевич[[#This Row],[Дата выдачи]]="",0,1),0)</f>
        <v>1</v>
      </c>
      <c r="I5" s="38">
        <f ca="1">IF(AND(LEFT(Альфимов_Николай_Николаевич[[#This Row],[Наименование СИЗ]],5)="Жилет",Альфимов_Николай_Николаевич[[#This Row],[Закупка]]=1),"ДА",IF(AND(LEFT(Альфимов_Николай_Николаевич[[#This Row],[Наименование СИЗ]],5)="Голов",Альфимов_Николай_Николаевич[[#This Row],[Закупка]]=1),"ДА",IF(AND(LEFT(Альфимов_Николай_Николаевич[[#This Row],[Наименование СИЗ]],4)="Плащ",Альфимов_Николай_Николаевич[[#This Row],[Закупка]]=1),"ДА",IF(Альфимов_Николай_Николаевич[[#This Row],[Закупка]]=1,Альфимов_Николай_Николаевич[[#This Row],[Размер]],""))))</f>
        <v>43</v>
      </c>
      <c r="L5" s="20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</row>
    <row r="6" spans="1:50" ht="18.75" x14ac:dyDescent="0.3">
      <c r="A6"/>
      <c r="B6" s="30">
        <v>3</v>
      </c>
      <c r="C6" s="17" t="s">
        <v>8</v>
      </c>
      <c r="D6" s="37">
        <v>52</v>
      </c>
      <c r="E6" s="18">
        <v>42505</v>
      </c>
      <c r="F6" s="16">
        <v>24</v>
      </c>
      <c r="G6" s="19">
        <f>EDATE(Альфимов_Николай_Николаевич[[#This Row],[Дата выдачи]],Альфимов_Николай_Николаевич[[#This Row],[Срок носки, мес]])</f>
        <v>43235</v>
      </c>
      <c r="H6" s="31">
        <f ca="1">IF(Альфимов_Николай_Николаевич[[#This Row],[Дата списания]]&lt;TODAY(),IF(Альфимов_Николай_Николаевич[[#This Row],[Дата выдачи]]="",0,1),0)</f>
        <v>1</v>
      </c>
      <c r="I6" s="38">
        <f ca="1">IF(AND(LEFT(Альфимов_Николай_Николаевич[[#This Row],[Наименование СИЗ]],5)="Жилет",Альфимов_Николай_Николаевич[[#This Row],[Закупка]]=1),"ДА",IF(AND(LEFT(Альфимов_Николай_Николаевич[[#This Row],[Наименование СИЗ]],5)="Голов",Альфимов_Николай_Николаевич[[#This Row],[Закупка]]=1),"ДА",IF(AND(LEFT(Альфимов_Николай_Николаевич[[#This Row],[Наименование СИЗ]],4)="Плащ",Альфимов_Николай_Николаевич[[#This Row],[Закупка]]=1),"ДА",IF(Альфимов_Николай_Николаевич[[#This Row],[Закупка]]=1,Альфимов_Николай_Николаевич[[#This Row],[Размер]],""))))</f>
        <v>52</v>
      </c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</row>
    <row r="7" spans="1:50" ht="18.75" x14ac:dyDescent="0.3">
      <c r="A7"/>
      <c r="B7" s="30">
        <v>4</v>
      </c>
      <c r="C7" s="17" t="s">
        <v>4</v>
      </c>
      <c r="D7" s="37">
        <v>43</v>
      </c>
      <c r="E7" s="18">
        <v>42506</v>
      </c>
      <c r="F7" s="16">
        <v>18</v>
      </c>
      <c r="G7" s="19">
        <f>EDATE(Альфимов_Николай_Николаевич[[#This Row],[Дата выдачи]],Альфимов_Николай_Николаевич[[#This Row],[Срок носки, мес]])</f>
        <v>43055</v>
      </c>
      <c r="H7" s="31">
        <f ca="1">IF(Альфимов_Николай_Николаевич[[#This Row],[Дата списания]]&lt;TODAY(),IF(Альфимов_Николай_Николаевич[[#This Row],[Дата выдачи]]="",0,1),0)</f>
        <v>1</v>
      </c>
      <c r="I7" s="38">
        <f ca="1">IF(AND(LEFT(Альфимов_Николай_Николаевич[[#This Row],[Наименование СИЗ]],5)="Жилет",Альфимов_Николай_Николаевич[[#This Row],[Закупка]]=1),"ДА",IF(AND(LEFT(Альфимов_Николай_Николаевич[[#This Row],[Наименование СИЗ]],5)="Голов",Альфимов_Николай_Николаевич[[#This Row],[Закупка]]=1),"ДА",IF(AND(LEFT(Альфимов_Николай_Николаевич[[#This Row],[Наименование СИЗ]],4)="Плащ",Альфимов_Николай_Николаевич[[#This Row],[Закупка]]=1),"ДА",IF(Альфимов_Николай_Николаевич[[#This Row],[Закупка]]=1,Альфимов_Николай_Николаевич[[#This Row],[Размер]],""))))</f>
        <v>43</v>
      </c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</row>
    <row r="8" spans="1:50" ht="18.75" x14ac:dyDescent="0.3">
      <c r="A8"/>
      <c r="B8" s="30">
        <v>5</v>
      </c>
      <c r="C8" s="21" t="s">
        <v>6</v>
      </c>
      <c r="D8" s="16"/>
      <c r="E8" s="18">
        <v>42507</v>
      </c>
      <c r="F8" s="16">
        <v>24</v>
      </c>
      <c r="G8" s="19">
        <f>EDATE(Альфимов_Николай_Николаевич[[#This Row],[Дата выдачи]],Альфимов_Николай_Николаевич[[#This Row],[Срок носки, мес]])</f>
        <v>43237</v>
      </c>
      <c r="H8" s="31">
        <f ca="1">IF(Альфимов_Николай_Николаевич[[#This Row],[Дата списания]]&lt;TODAY(),IF(Альфимов_Николай_Николаевич[[#This Row],[Дата выдачи]]="",0,1),0)</f>
        <v>1</v>
      </c>
      <c r="I8" s="38" t="str">
        <f ca="1">IF(AND(LEFT(Альфимов_Николай_Николаевич[[#This Row],[Наименование СИЗ]],5)="Жилет",Альфимов_Николай_Николаевич[[#This Row],[Закупка]]=1),"ДА",IF(AND(LEFT(Альфимов_Николай_Николаевич[[#This Row],[Наименование СИЗ]],5)="Голов",Альфимов_Николай_Николаевич[[#This Row],[Закупка]]=1),"ДА",IF(AND(LEFT(Альфимов_Николай_Николаевич[[#This Row],[Наименование СИЗ]],4)="Плащ",Альфимов_Николай_Николаевич[[#This Row],[Закупка]]=1),"ДА",IF(Альфимов_Николай_Николаевич[[#This Row],[Закупка]]=1,Альфимов_Николай_Николаевич[[#This Row],[Размер]],""))))</f>
        <v>ДА</v>
      </c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</row>
    <row r="9" spans="1:50" ht="18.75" x14ac:dyDescent="0.3">
      <c r="A9"/>
      <c r="B9" s="30">
        <v>6</v>
      </c>
      <c r="C9" s="21" t="s">
        <v>7</v>
      </c>
      <c r="D9" s="16">
        <v>44</v>
      </c>
      <c r="E9" s="18">
        <v>42508</v>
      </c>
      <c r="F9" s="16">
        <v>12</v>
      </c>
      <c r="G9" s="19">
        <f>EDATE(Альфимов_Николай_Николаевич[[#This Row],[Дата выдачи]],Альфимов_Николай_Николаевич[[#This Row],[Срок носки, мес]])</f>
        <v>42873</v>
      </c>
      <c r="H9" s="31">
        <f ca="1">IF(Альфимов_Николай_Николаевич[[#This Row],[Дата списания]]&lt;TODAY(),IF(Альфимов_Николай_Николаевич[[#This Row],[Дата выдачи]]="",0,1),0)</f>
        <v>1</v>
      </c>
      <c r="I9" s="38">
        <f ca="1">IF(AND(LEFT(Альфимов_Николай_Николаевич[[#This Row],[Наименование СИЗ]],5)="Жилет",Альфимов_Николай_Николаевич[[#This Row],[Закупка]]=1),"ДА",IF(AND(LEFT(Альфимов_Николай_Николаевич[[#This Row],[Наименование СИЗ]],5)="Голов",Альфимов_Николай_Николаевич[[#This Row],[Закупка]]=1),"ДА",IF(AND(LEFT(Альфимов_Николай_Николаевич[[#This Row],[Наименование СИЗ]],4)="Плащ",Альфимов_Николай_Николаевич[[#This Row],[Закупка]]=1),"ДА",IF(Альфимов_Николай_Николаевич[[#This Row],[Закупка]]=1,Альфимов_Николай_Николаевич[[#This Row],[Размер]],""))))</f>
        <v>44</v>
      </c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</row>
    <row r="10" spans="1:50" ht="18.75" x14ac:dyDescent="0.3">
      <c r="A10"/>
      <c r="B10" s="30">
        <v>7</v>
      </c>
      <c r="C10" s="21" t="s">
        <v>9</v>
      </c>
      <c r="D10" s="16"/>
      <c r="E10" s="18">
        <v>42509</v>
      </c>
      <c r="F10" s="16">
        <v>24</v>
      </c>
      <c r="G10" s="19">
        <f>EDATE(Альфимов_Николай_Николаевич[[#This Row],[Дата выдачи]],Альфимов_Николай_Николаевич[[#This Row],[Срок носки, мес]])</f>
        <v>43239</v>
      </c>
      <c r="H10" s="31">
        <f ca="1">IF(Альфимов_Николай_Николаевич[[#This Row],[Дата списания]]&lt;TODAY(),IF(Альфимов_Николай_Николаевич[[#This Row],[Дата выдачи]]="",0,1),0)</f>
        <v>1</v>
      </c>
      <c r="I10" s="38" t="str">
        <f ca="1">IF(AND(LEFT(Альфимов_Николай_Николаевич[[#This Row],[Наименование СИЗ]],5)="Жилет",Альфимов_Николай_Николаевич[[#This Row],[Закупка]]=1),"ДА",IF(AND(LEFT(Альфимов_Николай_Николаевич[[#This Row],[Наименование СИЗ]],5)="Голов",Альфимов_Николай_Николаевич[[#This Row],[Закупка]]=1),"ДА",IF(AND(LEFT(Альфимов_Николай_Николаевич[[#This Row],[Наименование СИЗ]],4)="Плащ",Альфимов_Николай_Николаевич[[#This Row],[Закупка]]=1),"ДА",IF(Альфимов_Николай_Николаевич[[#This Row],[Закупка]]=1,Альфимов_Николай_Николаевич[[#This Row],[Размер]],""))))</f>
        <v>ДА</v>
      </c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</row>
    <row r="11" spans="1:50" ht="18.75" x14ac:dyDescent="0.3">
      <c r="A11" s="22"/>
      <c r="B11" s="35">
        <v>8</v>
      </c>
      <c r="C11" s="27" t="s">
        <v>10</v>
      </c>
      <c r="D11" s="26"/>
      <c r="E11" s="28">
        <v>42510</v>
      </c>
      <c r="F11" s="26">
        <v>24</v>
      </c>
      <c r="G11" s="29">
        <f>EDATE(Альфимов_Николай_Николаевич[[#This Row],[Дата выдачи]],Альфимов_Николай_Николаевич[[#This Row],[Срок носки, мес]])</f>
        <v>43240</v>
      </c>
      <c r="H11" s="36">
        <f ca="1">IF(Альфимов_Николай_Николаевич[[#This Row],[Дата списания]]&lt;TODAY(),IF(Альфимов_Николай_Николаевич[[#This Row],[Дата выдачи]]="",0,1),0)</f>
        <v>1</v>
      </c>
      <c r="I11" s="38" t="str">
        <f ca="1">IF(AND(LEFT(Альфимов_Николай_Николаевич[[#This Row],[Наименование СИЗ]],5)="Жилет",Альфимов_Николай_Николаевич[[#This Row],[Закупка]]=1),"ДА",IF(AND(LEFT(Альфимов_Николай_Николаевич[[#This Row],[Наименование СИЗ]],5)="Голов",Альфимов_Николай_Николаевич[[#This Row],[Закупка]]=1),"ДА",IF(AND(LEFT(Альфимов_Николай_Николаевич[[#This Row],[Наименование СИЗ]],4)="Плащ",Альфимов_Николай_Николаевич[[#This Row],[Закупка]]=1),"ДА",IF(Альфимов_Николай_Николаевич[[#This Row],[Закупка]]=1,Альфимов_Николай_Николаевич[[#This Row],[Размер]],""))))</f>
        <v>ДА</v>
      </c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</row>
    <row r="12" spans="1:50" x14ac:dyDescent="0.25">
      <c r="A12" s="23"/>
      <c r="B12" s="23"/>
      <c r="C12" s="24"/>
      <c r="D12" s="24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</row>
    <row r="13" spans="1:50" x14ac:dyDescent="0.25">
      <c r="H13" s="23"/>
      <c r="I13" s="23"/>
      <c r="J13" s="25"/>
      <c r="K13" s="25"/>
      <c r="L13" s="20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</row>
    <row r="14" spans="1:50" ht="21.95" customHeight="1" x14ac:dyDescent="0.25"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</row>
    <row r="15" spans="1:50" ht="21.95" customHeight="1" x14ac:dyDescent="0.25"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</row>
    <row r="16" spans="1:50" ht="21.95" customHeight="1" x14ac:dyDescent="0.25"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</row>
    <row r="17" spans="27:50" ht="21.95" customHeight="1" x14ac:dyDescent="0.25"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</row>
    <row r="18" spans="27:50" ht="21.95" customHeight="1" x14ac:dyDescent="0.25"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</row>
    <row r="19" spans="27:50" ht="21.95" customHeight="1" x14ac:dyDescent="0.25"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</row>
    <row r="20" spans="27:50" ht="21.95" customHeight="1" x14ac:dyDescent="0.25"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</row>
    <row r="21" spans="27:50" ht="21.95" customHeight="1" x14ac:dyDescent="0.25"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</row>
    <row r="22" spans="27:50" customFormat="1" ht="21.95" customHeight="1" x14ac:dyDescent="0.25"/>
    <row r="23" spans="27:50" customFormat="1" ht="21.95" customHeight="1" x14ac:dyDescent="0.25"/>
    <row r="24" spans="27:50" customFormat="1" ht="21.95" customHeight="1" x14ac:dyDescent="0.25"/>
    <row r="25" spans="27:50" hidden="1" x14ac:dyDescent="0.25"/>
    <row r="26" spans="27:50" hidden="1" x14ac:dyDescent="0.25"/>
    <row r="27" spans="27:50" hidden="1" x14ac:dyDescent="0.25"/>
    <row r="28" spans="27:50" hidden="1" x14ac:dyDescent="0.25"/>
    <row r="29" spans="27:50" hidden="1" x14ac:dyDescent="0.25"/>
    <row r="30" spans="27:50" hidden="1" x14ac:dyDescent="0.25"/>
    <row r="31" spans="27:50" hidden="1" x14ac:dyDescent="0.25"/>
    <row r="32" spans="27:50" hidden="1" x14ac:dyDescent="0.25"/>
    <row r="33" hidden="1" x14ac:dyDescent="0.25"/>
    <row r="34" hidden="1" x14ac:dyDescent="0.25"/>
    <row r="35" hidden="1" x14ac:dyDescent="0.25"/>
    <row r="36" hidden="1" x14ac:dyDescent="0.25"/>
    <row r="37" hidden="1" x14ac:dyDescent="0.25"/>
    <row r="38" hidden="1" x14ac:dyDescent="0.25"/>
    <row r="39" hidden="1" x14ac:dyDescent="0.25"/>
    <row r="40" hidden="1" x14ac:dyDescent="0.25"/>
    <row r="41" hidden="1" x14ac:dyDescent="0.25"/>
    <row r="42" hidden="1" x14ac:dyDescent="0.25"/>
    <row r="43" hidden="1" x14ac:dyDescent="0.25"/>
    <row r="44" hidden="1" x14ac:dyDescent="0.25"/>
    <row r="45" hidden="1" x14ac:dyDescent="0.25"/>
    <row r="46" hidden="1" x14ac:dyDescent="0.25"/>
    <row r="47" hidden="1" x14ac:dyDescent="0.25"/>
    <row r="48" hidden="1" x14ac:dyDescent="0.25"/>
    <row r="49" hidden="1" x14ac:dyDescent="0.25"/>
    <row r="50" hidden="1" x14ac:dyDescent="0.25"/>
    <row r="51" hidden="1" x14ac:dyDescent="0.25"/>
    <row r="52" hidden="1" x14ac:dyDescent="0.25"/>
    <row r="53" hidden="1" x14ac:dyDescent="0.25"/>
    <row r="54" hidden="1" x14ac:dyDescent="0.25"/>
    <row r="55" hidden="1" x14ac:dyDescent="0.25"/>
    <row r="56" hidden="1" x14ac:dyDescent="0.25"/>
    <row r="57" hidden="1" x14ac:dyDescent="0.25"/>
    <row r="58" hidden="1" x14ac:dyDescent="0.25"/>
    <row r="59" hidden="1" x14ac:dyDescent="0.25"/>
    <row r="60" hidden="1" x14ac:dyDescent="0.25"/>
    <row r="61" hidden="1" x14ac:dyDescent="0.25"/>
    <row r="62" hidden="1" x14ac:dyDescent="0.25"/>
    <row r="63" hidden="1" x14ac:dyDescent="0.25"/>
    <row r="64" hidden="1" x14ac:dyDescent="0.25"/>
    <row r="65" hidden="1" x14ac:dyDescent="0.25"/>
    <row r="66" hidden="1" x14ac:dyDescent="0.25"/>
    <row r="67" hidden="1" x14ac:dyDescent="0.25"/>
    <row r="68" hidden="1" x14ac:dyDescent="0.25"/>
    <row r="69" hidden="1" x14ac:dyDescent="0.25"/>
    <row r="70" hidden="1" x14ac:dyDescent="0.25"/>
    <row r="71" hidden="1" x14ac:dyDescent="0.25"/>
    <row r="72" hidden="1" x14ac:dyDescent="0.25"/>
    <row r="73" hidden="1" x14ac:dyDescent="0.25"/>
    <row r="74" hidden="1" x14ac:dyDescent="0.25"/>
    <row r="75" hidden="1" x14ac:dyDescent="0.25"/>
    <row r="76" hidden="1" x14ac:dyDescent="0.25"/>
    <row r="77" hidden="1" x14ac:dyDescent="0.25"/>
    <row r="78" hidden="1" x14ac:dyDescent="0.25"/>
    <row r="79" hidden="1" x14ac:dyDescent="0.25"/>
    <row r="80" hidden="1" x14ac:dyDescent="0.25"/>
    <row r="81" hidden="1" x14ac:dyDescent="0.25"/>
    <row r="82" hidden="1" x14ac:dyDescent="0.25"/>
    <row r="83" hidden="1" x14ac:dyDescent="0.25"/>
    <row r="84" hidden="1" x14ac:dyDescent="0.25"/>
    <row r="85" hidden="1" x14ac:dyDescent="0.25"/>
    <row r="86" hidden="1" x14ac:dyDescent="0.25"/>
    <row r="87" hidden="1" x14ac:dyDescent="0.25"/>
    <row r="88" hidden="1" x14ac:dyDescent="0.25"/>
    <row r="89" hidden="1" x14ac:dyDescent="0.25"/>
    <row r="90" hidden="1" x14ac:dyDescent="0.25"/>
    <row r="91" hidden="1" x14ac:dyDescent="0.25"/>
    <row r="92" hidden="1" x14ac:dyDescent="0.25"/>
    <row r="93" hidden="1" x14ac:dyDescent="0.25"/>
    <row r="94" hidden="1" x14ac:dyDescent="0.25"/>
    <row r="95" hidden="1" x14ac:dyDescent="0.25"/>
    <row r="96" hidden="1" x14ac:dyDescent="0.25"/>
    <row r="97" hidden="1" x14ac:dyDescent="0.25"/>
    <row r="98" hidden="1" x14ac:dyDescent="0.25"/>
    <row r="99" hidden="1" x14ac:dyDescent="0.25"/>
    <row r="100" hidden="1" x14ac:dyDescent="0.25"/>
    <row r="101" hidden="1" x14ac:dyDescent="0.25"/>
    <row r="102" hidden="1" x14ac:dyDescent="0.25"/>
    <row r="103" hidden="1" x14ac:dyDescent="0.25"/>
    <row r="104" hidden="1" x14ac:dyDescent="0.25"/>
    <row r="105" hidden="1" x14ac:dyDescent="0.25"/>
    <row r="106" hidden="1" x14ac:dyDescent="0.25"/>
    <row r="107" hidden="1" x14ac:dyDescent="0.25"/>
    <row r="108" hidden="1" x14ac:dyDescent="0.25"/>
    <row r="109" hidden="1" x14ac:dyDescent="0.25"/>
    <row r="110" hidden="1" x14ac:dyDescent="0.25"/>
    <row r="111" hidden="1" x14ac:dyDescent="0.25"/>
    <row r="112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  <row r="123" hidden="1" x14ac:dyDescent="0.25"/>
    <row r="124" hidden="1" x14ac:dyDescent="0.25"/>
    <row r="125" hidden="1" x14ac:dyDescent="0.25"/>
    <row r="126" hidden="1" x14ac:dyDescent="0.25"/>
    <row r="127" hidden="1" x14ac:dyDescent="0.25"/>
    <row r="128" hidden="1" x14ac:dyDescent="0.25"/>
    <row r="129" hidden="1" x14ac:dyDescent="0.25"/>
    <row r="130" hidden="1" x14ac:dyDescent="0.25"/>
    <row r="131" hidden="1" x14ac:dyDescent="0.25"/>
    <row r="132" hidden="1" x14ac:dyDescent="0.25"/>
    <row r="133" hidden="1" x14ac:dyDescent="0.25"/>
    <row r="134" hidden="1" x14ac:dyDescent="0.25"/>
    <row r="135" hidden="1" x14ac:dyDescent="0.25"/>
    <row r="136" hidden="1" x14ac:dyDescent="0.25"/>
    <row r="137" hidden="1" x14ac:dyDescent="0.25"/>
    <row r="138" hidden="1" x14ac:dyDescent="0.25"/>
    <row r="139" hidden="1" x14ac:dyDescent="0.25"/>
    <row r="140" hidden="1" x14ac:dyDescent="0.25"/>
    <row r="141" hidden="1" x14ac:dyDescent="0.25"/>
    <row r="142" hidden="1" x14ac:dyDescent="0.25"/>
    <row r="143" hidden="1" x14ac:dyDescent="0.25"/>
    <row r="144" hidden="1" x14ac:dyDescent="0.25"/>
    <row r="145" hidden="1" x14ac:dyDescent="0.25"/>
    <row r="146" hidden="1" x14ac:dyDescent="0.25"/>
    <row r="147" hidden="1" x14ac:dyDescent="0.25"/>
    <row r="148" hidden="1" x14ac:dyDescent="0.25"/>
    <row r="149" hidden="1" x14ac:dyDescent="0.25"/>
    <row r="150" hidden="1" x14ac:dyDescent="0.25"/>
    <row r="151" hidden="1" x14ac:dyDescent="0.25"/>
    <row r="152" hidden="1" x14ac:dyDescent="0.25"/>
    <row r="153" hidden="1" x14ac:dyDescent="0.25"/>
    <row r="154" hidden="1" x14ac:dyDescent="0.25"/>
    <row r="155" hidden="1" x14ac:dyDescent="0.25"/>
    <row r="156" hidden="1" x14ac:dyDescent="0.25"/>
    <row r="157" hidden="1" x14ac:dyDescent="0.25"/>
    <row r="158" hidden="1" x14ac:dyDescent="0.25"/>
    <row r="159" hidden="1" x14ac:dyDescent="0.25"/>
    <row r="160" hidden="1" x14ac:dyDescent="0.25"/>
    <row r="161" hidden="1" x14ac:dyDescent="0.25"/>
    <row r="162" hidden="1" x14ac:dyDescent="0.25"/>
    <row r="163" hidden="1" x14ac:dyDescent="0.25"/>
    <row r="164" hidden="1" x14ac:dyDescent="0.25"/>
    <row r="165" hidden="1" x14ac:dyDescent="0.25"/>
    <row r="166" hidden="1" x14ac:dyDescent="0.25"/>
    <row r="167" hidden="1" x14ac:dyDescent="0.25"/>
    <row r="168" hidden="1" x14ac:dyDescent="0.25"/>
    <row r="169" hidden="1" x14ac:dyDescent="0.25"/>
    <row r="170" hidden="1" x14ac:dyDescent="0.25"/>
    <row r="171" hidden="1" x14ac:dyDescent="0.25"/>
    <row r="172" hidden="1" x14ac:dyDescent="0.25"/>
    <row r="173" hidden="1" x14ac:dyDescent="0.25"/>
    <row r="174" hidden="1" x14ac:dyDescent="0.25"/>
    <row r="175" hidden="1" x14ac:dyDescent="0.25"/>
    <row r="176" hidden="1" x14ac:dyDescent="0.25"/>
    <row r="177" hidden="1" x14ac:dyDescent="0.25"/>
    <row r="178" hidden="1" x14ac:dyDescent="0.25"/>
    <row r="179" hidden="1" x14ac:dyDescent="0.25"/>
    <row r="180" hidden="1" x14ac:dyDescent="0.25"/>
    <row r="181" hidden="1" x14ac:dyDescent="0.25"/>
    <row r="182" hidden="1" x14ac:dyDescent="0.25"/>
    <row r="183" hidden="1" x14ac:dyDescent="0.25"/>
    <row r="184" hidden="1" x14ac:dyDescent="0.25"/>
    <row r="185" hidden="1" x14ac:dyDescent="0.25"/>
    <row r="186" hidden="1" x14ac:dyDescent="0.25"/>
    <row r="187" hidden="1" x14ac:dyDescent="0.25"/>
    <row r="188" hidden="1" x14ac:dyDescent="0.25"/>
    <row r="189" hidden="1" x14ac:dyDescent="0.25"/>
    <row r="190" hidden="1" x14ac:dyDescent="0.25"/>
    <row r="191" hidden="1" x14ac:dyDescent="0.25"/>
    <row r="192" hidden="1" x14ac:dyDescent="0.25"/>
    <row r="193" hidden="1" x14ac:dyDescent="0.25"/>
    <row r="194" hidden="1" x14ac:dyDescent="0.25"/>
    <row r="195" hidden="1" x14ac:dyDescent="0.25"/>
    <row r="196" hidden="1" x14ac:dyDescent="0.25"/>
    <row r="197" hidden="1" x14ac:dyDescent="0.25"/>
    <row r="198" hidden="1" x14ac:dyDescent="0.25"/>
    <row r="199" hidden="1" x14ac:dyDescent="0.25"/>
    <row r="200" hidden="1" x14ac:dyDescent="0.25"/>
    <row r="201" hidden="1" x14ac:dyDescent="0.25"/>
    <row r="202" hidden="1" x14ac:dyDescent="0.25"/>
    <row r="203" hidden="1" x14ac:dyDescent="0.25"/>
    <row r="204" hidden="1" x14ac:dyDescent="0.25"/>
    <row r="205" hidden="1" x14ac:dyDescent="0.25"/>
    <row r="206" hidden="1" x14ac:dyDescent="0.25"/>
    <row r="207" hidden="1" x14ac:dyDescent="0.25"/>
    <row r="208" hidden="1" x14ac:dyDescent="0.25"/>
    <row r="209" hidden="1" x14ac:dyDescent="0.25"/>
    <row r="210" hidden="1" x14ac:dyDescent="0.25"/>
  </sheetData>
  <conditionalFormatting sqref="G4:G11">
    <cfRule type="expression" dxfId="15" priority="2" stopIfTrue="1">
      <formula>(TODAY()&gt;=EDATE(E4,F4)-15)*E4*F4*G4</formula>
    </cfRule>
  </conditionalFormatting>
  <conditionalFormatting sqref="G4:G11">
    <cfRule type="expression" dxfId="14" priority="1" stopIfTrue="1">
      <formula>(TODAY()&lt;=EDATE(E4,F4)-15)*E4*F4*G4</formula>
    </cfRule>
  </conditionalFormatting>
  <pageMargins left="0.70866141732283472" right="0.70866141732283472" top="0.74803149606299213" bottom="0.74803149606299213" header="0.31496062992125984" footer="0.31496062992125984"/>
  <pageSetup paperSize="9" scale="72" orientation="portrait" r:id="rId1"/>
  <colBreaks count="1" manualBreakCount="1">
    <brk id="7" max="1048575" man="1"/>
  </colBreaks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CF4459AE-F1F1-4F85-8D78-1886EBD47B4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Сводная</vt:lpstr>
      <vt:lpstr>Алешин А.В.</vt:lpstr>
      <vt:lpstr>Альфимов Н.Н.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2020-03-21T19:01:39Z</dcterms:modified>
</cp:coreProperties>
</file>