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150" windowHeight="9300" activeTab="1"/>
  </bookViews>
  <sheets>
    <sheet name="Лист2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K41" i="1" l="1"/>
  <c r="K40" i="1"/>
  <c r="K35" i="1"/>
  <c r="K33" i="1"/>
  <c r="D11" i="1"/>
  <c r="K28" i="1"/>
  <c r="B25" i="1" l="1"/>
  <c r="D30" i="1" s="1"/>
  <c r="K27" i="1" l="1"/>
  <c r="K26" i="1"/>
  <c r="G33" i="1"/>
  <c r="K22" i="1" l="1"/>
  <c r="K21" i="1"/>
  <c r="G31" i="1"/>
  <c r="K18" i="1"/>
  <c r="G30" i="1" l="1"/>
  <c r="G29" i="1"/>
  <c r="G27" i="1"/>
  <c r="G21" i="1"/>
  <c r="G20" i="1"/>
  <c r="G18" i="1"/>
  <c r="K19" i="1" s="1"/>
  <c r="B27" i="1"/>
  <c r="G19" i="1" l="1"/>
  <c r="B24" i="1"/>
  <c r="B22" i="1"/>
  <c r="B21" i="1"/>
  <c r="G23" i="1" s="1"/>
  <c r="B20" i="1"/>
  <c r="B19" i="1"/>
  <c r="B18" i="1"/>
  <c r="B23" i="1"/>
  <c r="B30" i="1" l="1"/>
  <c r="G34" i="1"/>
  <c r="B31" i="1" l="1"/>
  <c r="K30" i="1"/>
  <c r="K37" i="1" s="1"/>
  <c r="K38" i="1" s="1"/>
</calcChain>
</file>

<file path=xl/sharedStrings.xml><?xml version="1.0" encoding="utf-8"?>
<sst xmlns="http://schemas.openxmlformats.org/spreadsheetml/2006/main" count="127" uniqueCount="119">
  <si>
    <t>Мірки</t>
  </si>
  <si>
    <t>см</t>
  </si>
  <si>
    <t>Прибавки</t>
  </si>
  <si>
    <t>Поп пройма</t>
  </si>
  <si>
    <t>Поп рукав</t>
  </si>
  <si>
    <r>
      <t>Пшг</t>
    </r>
    <r>
      <rPr>
        <sz val="11"/>
        <color theme="1"/>
        <rFont val="Verdana"/>
        <family val="2"/>
        <charset val="204"/>
      </rPr>
      <t>I</t>
    </r>
  </si>
  <si>
    <t>Пшс</t>
  </si>
  <si>
    <t>Побудова базисної сітки</t>
  </si>
  <si>
    <t>АГ = Вг</t>
  </si>
  <si>
    <r>
      <t>II</t>
    </r>
    <r>
      <rPr>
        <sz val="11"/>
        <color theme="1"/>
        <rFont val="Verdana"/>
        <family val="2"/>
        <charset val="204"/>
      </rPr>
      <t>IVX</t>
    </r>
  </si>
  <si>
    <t>Тс =</t>
  </si>
  <si>
    <t>Пс =</t>
  </si>
  <si>
    <t>Пт =</t>
  </si>
  <si>
    <t>Пг =</t>
  </si>
  <si>
    <t>Цг =</t>
  </si>
  <si>
    <t>Дс =</t>
  </si>
  <si>
    <r>
      <t>Дтп</t>
    </r>
    <r>
      <rPr>
        <sz val="11"/>
        <color theme="1"/>
        <rFont val="Verdana"/>
        <family val="2"/>
        <charset val="204"/>
      </rPr>
      <t>I =</t>
    </r>
  </si>
  <si>
    <t>Вг =</t>
  </si>
  <si>
    <t>Положення лінії грудей</t>
  </si>
  <si>
    <t>Положення лінії талії</t>
  </si>
  <si>
    <t>Положення лінії низу</t>
  </si>
  <si>
    <t>Положення лінії стегон</t>
  </si>
  <si>
    <r>
      <t>АТ = Дтп</t>
    </r>
    <r>
      <rPr>
        <sz val="11"/>
        <color theme="1"/>
        <rFont val="Verdana"/>
        <family val="2"/>
        <charset val="204"/>
      </rPr>
      <t>I</t>
    </r>
  </si>
  <si>
    <t>ТН = Дс</t>
  </si>
  <si>
    <t>ГЦ = Цг</t>
  </si>
  <si>
    <t>Центр грудей</t>
  </si>
  <si>
    <t>Г Г1 =</t>
  </si>
  <si>
    <r>
      <t>Шг</t>
    </r>
    <r>
      <rPr>
        <sz val="11"/>
        <color theme="1"/>
        <rFont val="Verdana"/>
        <family val="2"/>
        <charset val="204"/>
      </rPr>
      <t>I</t>
    </r>
    <r>
      <rPr>
        <sz val="11"/>
        <color theme="1"/>
        <rFont val="Calibri"/>
        <family val="2"/>
      </rPr>
      <t xml:space="preserve"> =</t>
    </r>
  </si>
  <si>
    <t>Г1 Г2 =</t>
  </si>
  <si>
    <t>Оп =</t>
  </si>
  <si>
    <t>Обхват плеча</t>
  </si>
  <si>
    <t>Ширина пройми</t>
  </si>
  <si>
    <t>Г2 Г3 =</t>
  </si>
  <si>
    <t>Шс =</t>
  </si>
  <si>
    <r>
      <t>Сг</t>
    </r>
    <r>
      <rPr>
        <sz val="11"/>
        <color theme="1"/>
        <rFont val="Verdana"/>
        <family val="2"/>
        <charset val="204"/>
      </rPr>
      <t>III =</t>
    </r>
  </si>
  <si>
    <t>Ширина спинки</t>
  </si>
  <si>
    <r>
      <rPr>
        <sz val="11"/>
        <color theme="1"/>
        <rFont val="Vijaya"/>
        <family val="2"/>
      </rPr>
      <t xml:space="preserve"> </t>
    </r>
    <r>
      <rPr>
        <sz val="11"/>
        <color theme="1"/>
        <rFont val="Calibri"/>
        <family val="2"/>
        <scheme val="minor"/>
      </rPr>
      <t>Т1 А1 = Дтс</t>
    </r>
    <r>
      <rPr>
        <sz val="11"/>
        <color theme="1"/>
        <rFont val="Verdana"/>
        <family val="2"/>
        <charset val="204"/>
      </rPr>
      <t>I</t>
    </r>
  </si>
  <si>
    <r>
      <t>Дтс</t>
    </r>
    <r>
      <rPr>
        <sz val="11"/>
        <color theme="1"/>
        <rFont val="Verdana"/>
        <family val="2"/>
        <charset val="204"/>
      </rPr>
      <t>I</t>
    </r>
    <r>
      <rPr>
        <sz val="11"/>
        <color theme="1"/>
        <rFont val="Calibri"/>
        <family val="2"/>
      </rPr>
      <t xml:space="preserve"> =</t>
    </r>
  </si>
  <si>
    <t>Положення лінії горловини</t>
  </si>
  <si>
    <t>Побудова пілочки</t>
  </si>
  <si>
    <t>А А3 =</t>
  </si>
  <si>
    <t>Сш =</t>
  </si>
  <si>
    <t>Ширина горловини пілочки</t>
  </si>
  <si>
    <t xml:space="preserve">А А2 = </t>
  </si>
  <si>
    <t>Глибина горловини пілочки</t>
  </si>
  <si>
    <t>Шп =</t>
  </si>
  <si>
    <t>Впкп =</t>
  </si>
  <si>
    <t>ЦП =</t>
  </si>
  <si>
    <t>А3 П =</t>
  </si>
  <si>
    <t>А3 А4 =</t>
  </si>
  <si>
    <t>Місце розташування нагрудної виточки А4</t>
  </si>
  <si>
    <t>Цб =</t>
  </si>
  <si>
    <t>б б1 =</t>
  </si>
  <si>
    <t>Шг =</t>
  </si>
  <si>
    <t>Ц А5 =</t>
  </si>
  <si>
    <t>Ц А4</t>
  </si>
  <si>
    <t>Вирівнюємо сторони виточки</t>
  </si>
  <si>
    <t>А5 П1 =</t>
  </si>
  <si>
    <t>Ц П1 =</t>
  </si>
  <si>
    <t>Вб =</t>
  </si>
  <si>
    <t>Т2 О =</t>
  </si>
  <si>
    <t xml:space="preserve">Побудова спинки </t>
  </si>
  <si>
    <t>Т1 А7 =</t>
  </si>
  <si>
    <t>Дтс =</t>
  </si>
  <si>
    <t>Глибина горловини</t>
  </si>
  <si>
    <t>А1 А6 =</t>
  </si>
  <si>
    <t>Ширина горловини</t>
  </si>
  <si>
    <t>Т1 Т4 =</t>
  </si>
  <si>
    <t>Будуємо плечовий зріз. Точку П одержуємо на перетині двох дуг</t>
  </si>
  <si>
    <t>Розхил нагрудної виточки</t>
  </si>
  <si>
    <t>Визначаємо нове положення плечового зрізу після побудови нагрудної виточки. Точка П1 знаходиться на перетині двох дуг.</t>
  </si>
  <si>
    <t>Положення розрахункової пройми</t>
  </si>
  <si>
    <t>А6 П2 =</t>
  </si>
  <si>
    <t>Т4 П2 =</t>
  </si>
  <si>
    <t>Впкс</t>
  </si>
  <si>
    <t>Будуємо плечовий зріз.  Точку П2 ставимо на перетині двох дуг</t>
  </si>
  <si>
    <t>А6 А8</t>
  </si>
  <si>
    <t>Плечова виточка</t>
  </si>
  <si>
    <t>А8 А9 =</t>
  </si>
  <si>
    <t>Розхил виточки на станд. статуру</t>
  </si>
  <si>
    <t>А8 в =</t>
  </si>
  <si>
    <t>Довжина виточки</t>
  </si>
  <si>
    <t>А9 П3 =</t>
  </si>
  <si>
    <t>О О5 =</t>
  </si>
  <si>
    <t>5 - 6 см</t>
  </si>
  <si>
    <t>О О2 =</t>
  </si>
  <si>
    <t>Додаткове поглиблення пройми</t>
  </si>
  <si>
    <t>О О4  =</t>
  </si>
  <si>
    <t>Т4 П3 =</t>
  </si>
  <si>
    <r>
      <rPr>
        <sz val="11"/>
        <color theme="1"/>
        <rFont val="Calibri"/>
        <family val="2"/>
        <charset val="204"/>
      </rPr>
      <t>≥≤</t>
    </r>
    <r>
      <rPr>
        <sz val="11"/>
        <color theme="1"/>
        <rFont val="Verdana"/>
        <family val="2"/>
        <charset val="204"/>
      </rPr>
      <t>&lt;&gt;=</t>
    </r>
  </si>
  <si>
    <t>Перевірка</t>
  </si>
  <si>
    <r>
      <t>Г Г3 (Сг</t>
    </r>
    <r>
      <rPr>
        <sz val="11"/>
        <color theme="1"/>
        <rFont val="Verdana"/>
        <family val="2"/>
        <charset val="204"/>
      </rPr>
      <t>III</t>
    </r>
    <r>
      <rPr>
        <sz val="11"/>
        <color theme="1"/>
        <rFont val="Calibri"/>
        <family val="2"/>
        <scheme val="minor"/>
      </rPr>
      <t>+Пг)</t>
    </r>
  </si>
  <si>
    <t>Г Г3    (ГГ1+Г1Г2+Г2Г3)</t>
  </si>
  <si>
    <t>Г Г3    (ГГ1+Г1Г2+Г2Г3)-Г Г3 (СгIII+Пг)</t>
  </si>
  <si>
    <t xml:space="preserve">Корекція </t>
  </si>
  <si>
    <t>Положення бічного зрізу</t>
  </si>
  <si>
    <t>А4 зєднуємо з Ц. А4 Ц - ліва сторона виточки. З т. Ц радіусом ГЦ проводимо дугу і на перетині з лінією А4 Ц               ставимо т. б</t>
  </si>
  <si>
    <t>Плечовий зріз після побудови виточки. Точка П знаходиться на перетині двох дуг.</t>
  </si>
  <si>
    <r>
      <t xml:space="preserve">Перевірка </t>
    </r>
    <r>
      <rPr>
        <sz val="24"/>
        <color theme="1"/>
        <rFont val="Calibri"/>
        <family val="2"/>
        <charset val="204"/>
        <scheme val="minor"/>
      </rPr>
      <t>≤</t>
    </r>
  </si>
  <si>
    <t>О1 О6 =</t>
  </si>
  <si>
    <t>О1 О7 = О6 О7 =</t>
  </si>
  <si>
    <t>О7 посередині між О1 і О6</t>
  </si>
  <si>
    <t>Σ Виточок</t>
  </si>
  <si>
    <t>Ст =</t>
  </si>
  <si>
    <t>Будуємо талієві виточки і бічні зрізи.</t>
  </si>
  <si>
    <t>Т1 Т8 =</t>
  </si>
  <si>
    <t>11 - 12 см</t>
  </si>
  <si>
    <t>або рельєфна лінія розташовується на рівні плечевої виточки</t>
  </si>
  <si>
    <r>
      <rPr>
        <sz val="11"/>
        <color theme="1"/>
        <rFont val="Calibri"/>
        <family val="2"/>
        <charset val="204"/>
      </rPr>
      <t>Σ</t>
    </r>
    <r>
      <rPr>
        <sz val="11"/>
        <color theme="1"/>
        <rFont val="Calibri"/>
        <family val="2"/>
      </rPr>
      <t xml:space="preserve"> зад.</t>
    </r>
  </si>
  <si>
    <t xml:space="preserve">Т8 Т9 = Т8 Т10 =     </t>
  </si>
  <si>
    <t>Σ пер.</t>
  </si>
  <si>
    <t>Σ бічн. =</t>
  </si>
  <si>
    <t>Т11 Т12 = Т11 Т13 =</t>
  </si>
  <si>
    <t>С3 С4  =</t>
  </si>
  <si>
    <t>Сс =</t>
  </si>
  <si>
    <t>полож. бічн. зрізу на лінії стегон</t>
  </si>
  <si>
    <t>С2 С3 =</t>
  </si>
  <si>
    <t xml:space="preserve"> С2 С3 = С2 С4</t>
  </si>
  <si>
    <t>Т5 Т6 =    Т5 Т7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</si>
</sst>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Verdana"/>
      <family val="2"/>
      <charset val="204"/>
    </font>
    <font>
      <sz val="11"/>
      <color theme="1"/>
      <name val="Vijaya"/>
      <family val="2"/>
    </font>
    <font>
      <sz val="11"/>
      <color theme="1"/>
      <name val="Calibri"/>
      <family val="2"/>
      <charset val="204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Fill="1" applyBorder="1" applyAlignment="1"/>
    <xf numFmtId="0" fontId="0" fillId="0" borderId="2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3" xfId="0" applyFill="1" applyBorder="1"/>
    <xf numFmtId="2" fontId="0" fillId="0" borderId="3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15</xdr:row>
      <xdr:rowOff>171449</xdr:rowOff>
    </xdr:from>
    <xdr:ext cx="1228725" cy="1666876"/>
    <xdr:sp macro="" textlink="">
      <xdr:nvSpPr>
        <xdr:cNvPr id="2" name="Выноска со стрелкой влево 1"/>
        <xdr:cNvSpPr/>
      </xdr:nvSpPr>
      <xdr:spPr>
        <a:xfrm>
          <a:off x="14097000" y="3028949"/>
          <a:ext cx="1228725" cy="1666876"/>
        </a:xfrm>
        <a:prstGeom prst="leftArrowCallout">
          <a:avLst>
            <a:gd name="adj1" fmla="val 50000"/>
            <a:gd name="adj2" fmla="val 25000"/>
            <a:gd name="adj3" fmla="val 25000"/>
            <a:gd name="adj4" fmla="val 75000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extrusionH="76200" contourW="12700">
          <a:extrusionClr>
            <a:schemeClr val="accent3">
              <a:lumMod val="75000"/>
            </a:schemeClr>
          </a:extrusionClr>
          <a:contourClr>
            <a:srgbClr val="00B050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  <a:sp3d prstMaterial="softEdge"/>
        </a:bodyPr>
        <a:lstStyle/>
        <a:p>
          <a:pPr algn="l"/>
          <a:r>
            <a:rPr lang="uk-UA" sz="1200" b="0">
              <a:ln>
                <a:noFill/>
              </a:ln>
              <a:solidFill>
                <a:srgbClr val="FF0000"/>
              </a:solidFill>
            </a:rPr>
            <a:t>Перевірка</a:t>
          </a:r>
        </a:p>
        <a:p>
          <a:pPr algn="l"/>
          <a:r>
            <a:rPr lang="uk-UA" sz="1200" b="0">
              <a:ln>
                <a:noFill/>
              </a:ln>
              <a:solidFill>
                <a:srgbClr val="FF0000"/>
              </a:solidFill>
            </a:rPr>
            <a:t>якщо друге число менше, то перше</a:t>
          </a:r>
          <a:r>
            <a:rPr lang="uk-UA" sz="1200" b="0" baseline="0">
              <a:ln>
                <a:noFill/>
              </a:ln>
              <a:solidFill>
                <a:srgbClr val="FF0000"/>
              </a:solidFill>
            </a:rPr>
            <a:t> ставим таке як друге</a:t>
          </a:r>
          <a:endParaRPr lang="uk-UA" sz="1200" b="0">
            <a:ln>
              <a:noFill/>
            </a:ln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41"/>
  <sheetViews>
    <sheetView tabSelected="1" topLeftCell="A13" workbookViewId="0">
      <selection activeCell="D25" sqref="D25"/>
    </sheetView>
  </sheetViews>
  <sheetFormatPr defaultRowHeight="15"/>
  <cols>
    <col min="1" max="1" width="15.28515625" customWidth="1"/>
    <col min="2" max="2" width="7.5703125" customWidth="1"/>
    <col min="3" max="3" width="16.28515625" customWidth="1"/>
    <col min="4" max="4" width="14.140625" customWidth="1"/>
    <col min="5" max="5" width="5.28515625" customWidth="1"/>
    <col min="6" max="6" width="9.140625" customWidth="1"/>
    <col min="7" max="7" width="7.85546875" customWidth="1"/>
    <col min="8" max="8" width="42" customWidth="1"/>
    <col min="9" max="9" width="3.5703125" customWidth="1"/>
    <col min="10" max="10" width="9.5703125" customWidth="1"/>
    <col min="11" max="11" width="9.28515625" customWidth="1"/>
    <col min="12" max="12" width="30.5703125" customWidth="1"/>
    <col min="13" max="13" width="4" customWidth="1"/>
    <col min="14" max="14" width="5.5703125" customWidth="1"/>
  </cols>
  <sheetData>
    <row r="1" spans="1:14">
      <c r="N1" s="1" t="s">
        <v>9</v>
      </c>
    </row>
    <row r="3" spans="1:14">
      <c r="A3" s="21" t="s">
        <v>0</v>
      </c>
      <c r="B3" s="21" t="s">
        <v>1</v>
      </c>
      <c r="C3" s="2"/>
      <c r="D3" s="3"/>
      <c r="E3" s="3"/>
      <c r="F3" s="21" t="s">
        <v>0</v>
      </c>
      <c r="G3" s="22" t="s">
        <v>1</v>
      </c>
      <c r="H3" s="2"/>
      <c r="I3" s="3"/>
      <c r="J3" s="21" t="s">
        <v>0</v>
      </c>
      <c r="K3" s="21" t="s">
        <v>1</v>
      </c>
      <c r="L3" s="2"/>
    </row>
    <row r="4" spans="1:14">
      <c r="A4" s="2" t="s">
        <v>4</v>
      </c>
      <c r="B4" s="21">
        <v>8</v>
      </c>
      <c r="C4" s="2"/>
      <c r="D4" s="3"/>
      <c r="E4" s="3"/>
      <c r="F4" s="2" t="s">
        <v>17</v>
      </c>
      <c r="G4" s="21">
        <v>27</v>
      </c>
      <c r="H4" s="2" t="s">
        <v>18</v>
      </c>
      <c r="I4" s="3"/>
      <c r="J4" s="4" t="s">
        <v>41</v>
      </c>
      <c r="K4" s="22">
        <v>18.2</v>
      </c>
      <c r="L4" s="2"/>
    </row>
    <row r="5" spans="1:14">
      <c r="A5" s="2" t="s">
        <v>3</v>
      </c>
      <c r="C5" s="21">
        <v>6</v>
      </c>
      <c r="F5" s="2" t="s">
        <v>16</v>
      </c>
      <c r="G5" s="21">
        <v>44.4</v>
      </c>
      <c r="H5" s="2" t="s">
        <v>19</v>
      </c>
      <c r="I5" s="3"/>
      <c r="J5" s="2" t="s">
        <v>45</v>
      </c>
      <c r="K5" s="21">
        <v>13.3</v>
      </c>
      <c r="L5" s="2"/>
    </row>
    <row r="6" spans="1:14">
      <c r="A6" s="2" t="s">
        <v>5</v>
      </c>
      <c r="B6" s="21">
        <v>0.5</v>
      </c>
      <c r="C6" s="2"/>
      <c r="D6" s="3"/>
      <c r="E6" s="3"/>
      <c r="F6" s="4" t="s">
        <v>15</v>
      </c>
      <c r="G6" s="21">
        <v>30</v>
      </c>
      <c r="H6" s="2" t="s">
        <v>20</v>
      </c>
      <c r="I6" s="3"/>
      <c r="J6" s="2" t="s">
        <v>46</v>
      </c>
      <c r="K6" s="21">
        <v>24.5</v>
      </c>
      <c r="L6" s="2"/>
    </row>
    <row r="7" spans="1:14">
      <c r="A7" s="2" t="s">
        <v>6</v>
      </c>
      <c r="B7" s="21">
        <v>0.7</v>
      </c>
      <c r="C7" s="2"/>
      <c r="D7" s="3"/>
      <c r="E7" s="3"/>
      <c r="F7" s="4" t="s">
        <v>14</v>
      </c>
      <c r="G7" s="21">
        <v>10</v>
      </c>
      <c r="H7" s="4" t="s">
        <v>25</v>
      </c>
      <c r="I7" s="3"/>
      <c r="J7" s="4" t="s">
        <v>53</v>
      </c>
      <c r="K7" s="21">
        <v>17.3</v>
      </c>
      <c r="L7" s="2"/>
    </row>
    <row r="8" spans="1:14">
      <c r="A8" s="2"/>
      <c r="B8" s="21"/>
      <c r="C8" s="2"/>
      <c r="D8" s="3"/>
      <c r="F8" s="4" t="s">
        <v>27</v>
      </c>
      <c r="G8" s="22">
        <v>21.5</v>
      </c>
      <c r="H8" s="2"/>
      <c r="J8" s="4" t="s">
        <v>59</v>
      </c>
      <c r="K8" s="22">
        <v>20.399999999999999</v>
      </c>
      <c r="L8" s="2"/>
    </row>
    <row r="9" spans="1:14">
      <c r="A9" s="21" t="s">
        <v>2</v>
      </c>
      <c r="B9" s="21" t="s">
        <v>1</v>
      </c>
      <c r="C9" s="2"/>
      <c r="D9" s="3"/>
      <c r="F9" s="4" t="s">
        <v>29</v>
      </c>
      <c r="G9" s="22">
        <v>30.3</v>
      </c>
      <c r="H9" s="2" t="s">
        <v>30</v>
      </c>
      <c r="J9" s="4" t="s">
        <v>103</v>
      </c>
      <c r="K9" s="21">
        <v>38</v>
      </c>
      <c r="L9" s="2"/>
    </row>
    <row r="10" spans="1:14">
      <c r="A10" s="2" t="s">
        <v>13</v>
      </c>
      <c r="B10" s="21">
        <v>5</v>
      </c>
      <c r="C10" s="2"/>
      <c r="D10" s="3"/>
      <c r="F10" s="4" t="s">
        <v>34</v>
      </c>
      <c r="G10" s="22">
        <v>48</v>
      </c>
      <c r="H10" s="2"/>
      <c r="J10" s="2" t="s">
        <v>63</v>
      </c>
      <c r="K10" s="21">
        <v>40.299999999999997</v>
      </c>
      <c r="L10" s="2"/>
    </row>
    <row r="11" spans="1:14">
      <c r="A11" s="2" t="s">
        <v>12</v>
      </c>
      <c r="B11" s="21">
        <v>4</v>
      </c>
      <c r="C11" s="2"/>
      <c r="D11" s="21">
        <f>IF(C36&gt;0,IF(C36&gt;1,IF(C36&gt;2,IF(C36&gt;3,IF(C36&gt;4,IF(C36&lt;5,1,0),2),3),4),5),6)</f>
        <v>6</v>
      </c>
      <c r="F11" s="4" t="s">
        <v>33</v>
      </c>
      <c r="G11" s="22">
        <v>18.3</v>
      </c>
      <c r="H11" s="2"/>
      <c r="J11" s="4" t="s">
        <v>74</v>
      </c>
      <c r="K11" s="22">
        <v>43.9</v>
      </c>
      <c r="L11" s="2"/>
    </row>
    <row r="12" spans="1:14">
      <c r="A12" s="2" t="s">
        <v>11</v>
      </c>
      <c r="B12" s="21">
        <v>3</v>
      </c>
      <c r="C12" s="20"/>
      <c r="D12" s="3"/>
      <c r="F12" s="4" t="s">
        <v>37</v>
      </c>
      <c r="G12" s="22">
        <v>42.9</v>
      </c>
      <c r="H12" s="2" t="s">
        <v>38</v>
      </c>
      <c r="J12" s="28" t="s">
        <v>108</v>
      </c>
      <c r="K12" s="22">
        <v>3</v>
      </c>
      <c r="L12" s="2"/>
    </row>
    <row r="13" spans="1:14" ht="15" customHeight="1">
      <c r="A13" s="4" t="s">
        <v>85</v>
      </c>
      <c r="B13" s="22">
        <v>2</v>
      </c>
      <c r="C13" s="11" t="s">
        <v>86</v>
      </c>
      <c r="D13" s="11"/>
      <c r="F13" s="4" t="s">
        <v>10</v>
      </c>
      <c r="G13" s="22">
        <v>19</v>
      </c>
      <c r="H13" s="2" t="s">
        <v>21</v>
      </c>
      <c r="J13" s="28" t="s">
        <v>110</v>
      </c>
      <c r="K13" s="43">
        <v>2.5</v>
      </c>
      <c r="L13" s="44"/>
    </row>
    <row r="14" spans="1:14" ht="15" customHeight="1">
      <c r="A14" s="4" t="s">
        <v>99</v>
      </c>
      <c r="B14" s="22">
        <v>7</v>
      </c>
      <c r="C14" s="2"/>
      <c r="D14" s="3"/>
      <c r="F14" s="9"/>
      <c r="G14" s="9"/>
      <c r="H14" s="3"/>
      <c r="J14" s="4" t="s">
        <v>114</v>
      </c>
      <c r="K14" s="46">
        <v>52</v>
      </c>
      <c r="L14" s="2"/>
    </row>
    <row r="16" spans="1:14">
      <c r="A16" t="s">
        <v>7</v>
      </c>
      <c r="F16" t="s">
        <v>39</v>
      </c>
      <c r="J16" t="s">
        <v>61</v>
      </c>
    </row>
    <row r="18" spans="1:14">
      <c r="A18" s="2" t="s">
        <v>8</v>
      </c>
      <c r="B18" s="24">
        <f>G4</f>
        <v>27</v>
      </c>
      <c r="C18" s="2"/>
      <c r="D18" s="3"/>
      <c r="F18" s="2" t="s">
        <v>40</v>
      </c>
      <c r="G18" s="24">
        <f>K4/3+0.5</f>
        <v>6.5666666666666664</v>
      </c>
      <c r="H18" s="2" t="s">
        <v>42</v>
      </c>
      <c r="J18" s="2" t="s">
        <v>62</v>
      </c>
      <c r="K18" s="2">
        <f>K10</f>
        <v>40.299999999999997</v>
      </c>
      <c r="L18" s="2" t="s">
        <v>64</v>
      </c>
    </row>
    <row r="19" spans="1:14">
      <c r="A19" s="2" t="s">
        <v>22</v>
      </c>
      <c r="B19" s="24">
        <f>G5</f>
        <v>44.4</v>
      </c>
      <c r="C19" s="2"/>
      <c r="D19" s="3"/>
      <c r="F19" s="2" t="s">
        <v>43</v>
      </c>
      <c r="G19" s="24">
        <f>G18+1</f>
        <v>7.5666666666666664</v>
      </c>
      <c r="H19" s="2" t="s">
        <v>44</v>
      </c>
      <c r="J19" s="2" t="s">
        <v>65</v>
      </c>
      <c r="K19" s="2">
        <f>G18+0.5</f>
        <v>7.0666666666666664</v>
      </c>
      <c r="L19" s="2" t="s">
        <v>66</v>
      </c>
    </row>
    <row r="20" spans="1:14" ht="15" customHeight="1">
      <c r="A20" s="2" t="s">
        <v>23</v>
      </c>
      <c r="B20" s="24">
        <f>G6</f>
        <v>30</v>
      </c>
      <c r="C20" s="2"/>
      <c r="D20" s="3"/>
      <c r="F20" s="2" t="s">
        <v>48</v>
      </c>
      <c r="G20" s="24">
        <f>K5</f>
        <v>13.3</v>
      </c>
      <c r="H20" s="12" t="s">
        <v>68</v>
      </c>
      <c r="J20" s="2" t="s">
        <v>67</v>
      </c>
      <c r="K20" s="2">
        <v>2.5</v>
      </c>
      <c r="L20" s="5"/>
    </row>
    <row r="21" spans="1:14" ht="15" customHeight="1">
      <c r="A21" s="2" t="s">
        <v>24</v>
      </c>
      <c r="B21" s="24">
        <f>G7</f>
        <v>10</v>
      </c>
      <c r="C21" s="2"/>
      <c r="D21" s="3"/>
      <c r="F21" s="2" t="s">
        <v>47</v>
      </c>
      <c r="G21" s="24">
        <f>K6</f>
        <v>24.5</v>
      </c>
      <c r="H21" s="15"/>
      <c r="J21" s="2" t="s">
        <v>72</v>
      </c>
      <c r="K21" s="2">
        <f>K5</f>
        <v>13.3</v>
      </c>
      <c r="L21" s="12" t="s">
        <v>75</v>
      </c>
    </row>
    <row r="22" spans="1:14">
      <c r="A22" s="2" t="s">
        <v>26</v>
      </c>
      <c r="B22" s="24">
        <f>G8+B6</f>
        <v>22</v>
      </c>
      <c r="C22" s="2"/>
      <c r="D22" s="3"/>
      <c r="F22" s="2" t="s">
        <v>49</v>
      </c>
      <c r="G22" s="24">
        <v>4</v>
      </c>
      <c r="H22" s="2" t="s">
        <v>50</v>
      </c>
      <c r="J22" s="2" t="s">
        <v>73</v>
      </c>
      <c r="K22" s="2">
        <f>K11</f>
        <v>43.9</v>
      </c>
      <c r="L22" s="13"/>
    </row>
    <row r="23" spans="1:14" ht="16.5" customHeight="1">
      <c r="A23" s="2" t="s">
        <v>28</v>
      </c>
      <c r="B23" s="24">
        <f>(G9+C5)/2-(1*G10)/10</f>
        <v>13.349999999999998</v>
      </c>
      <c r="C23" s="2" t="s">
        <v>31</v>
      </c>
      <c r="D23" s="3"/>
      <c r="F23" s="16" t="s">
        <v>51</v>
      </c>
      <c r="G23" s="30">
        <f>B21</f>
        <v>10</v>
      </c>
      <c r="H23" s="12" t="s">
        <v>96</v>
      </c>
      <c r="J23" s="4" t="s">
        <v>76</v>
      </c>
      <c r="K23" s="2">
        <v>4</v>
      </c>
      <c r="L23" s="2" t="s">
        <v>77</v>
      </c>
    </row>
    <row r="24" spans="1:14" ht="15" customHeight="1">
      <c r="A24" s="2" t="s">
        <v>32</v>
      </c>
      <c r="B24" s="24">
        <f>G11+B7</f>
        <v>19</v>
      </c>
      <c r="C24" s="2" t="s">
        <v>35</v>
      </c>
      <c r="D24" s="3"/>
      <c r="F24" s="17"/>
      <c r="G24" s="31"/>
      <c r="H24" s="14"/>
      <c r="J24" s="4" t="s">
        <v>78</v>
      </c>
      <c r="K24" s="2">
        <v>2.5</v>
      </c>
      <c r="L24" s="4" t="s">
        <v>79</v>
      </c>
    </row>
    <row r="25" spans="1:14" ht="15" customHeight="1">
      <c r="A25" s="34" t="s">
        <v>91</v>
      </c>
      <c r="B25" s="35">
        <f>G10+B10</f>
        <v>53</v>
      </c>
      <c r="C25" s="38" t="s">
        <v>90</v>
      </c>
      <c r="D25" s="18"/>
      <c r="F25" s="17"/>
      <c r="G25" s="31"/>
      <c r="H25" s="14"/>
      <c r="J25" s="4" t="s">
        <v>80</v>
      </c>
      <c r="K25" s="4">
        <v>11</v>
      </c>
      <c r="L25" s="29" t="s">
        <v>81</v>
      </c>
    </row>
    <row r="26" spans="1:14" ht="15.75" customHeight="1">
      <c r="A26" s="36"/>
      <c r="B26" s="37"/>
      <c r="C26" s="36"/>
      <c r="D26" s="19"/>
      <c r="F26" s="13"/>
      <c r="G26" s="25"/>
      <c r="H26" s="15"/>
      <c r="J26" s="4" t="s">
        <v>82</v>
      </c>
      <c r="K26" s="2">
        <f>K5-K23</f>
        <v>9.3000000000000007</v>
      </c>
      <c r="L26" s="10" t="s">
        <v>97</v>
      </c>
      <c r="M26" s="10"/>
      <c r="N26" s="10"/>
    </row>
    <row r="27" spans="1:14" ht="17.25" customHeight="1">
      <c r="A27" s="34" t="s">
        <v>36</v>
      </c>
      <c r="B27" s="35">
        <f>G12</f>
        <v>42.9</v>
      </c>
      <c r="C27" s="38" t="s">
        <v>38</v>
      </c>
      <c r="D27" s="18"/>
      <c r="F27" s="4" t="s">
        <v>52</v>
      </c>
      <c r="G27" s="24">
        <f>G8-K7</f>
        <v>4.1999999999999993</v>
      </c>
      <c r="H27" s="2" t="s">
        <v>69</v>
      </c>
      <c r="J27" s="28" t="s">
        <v>88</v>
      </c>
      <c r="K27" s="2">
        <f>K11</f>
        <v>43.9</v>
      </c>
      <c r="L27" s="10"/>
      <c r="M27" s="10"/>
      <c r="N27" s="10"/>
    </row>
    <row r="28" spans="1:14">
      <c r="A28" s="36"/>
      <c r="B28" s="37"/>
      <c r="C28" s="36"/>
      <c r="D28" s="19"/>
      <c r="F28" s="4" t="s">
        <v>54</v>
      </c>
      <c r="G28" s="32" t="s">
        <v>55</v>
      </c>
      <c r="H28" s="7" t="s">
        <v>56</v>
      </c>
      <c r="J28" s="33" t="s">
        <v>100</v>
      </c>
      <c r="K28" s="11">
        <f>B14/2</f>
        <v>3.5</v>
      </c>
      <c r="L28" s="11" t="s">
        <v>101</v>
      </c>
    </row>
    <row r="29" spans="1:14" ht="18.75" customHeight="1">
      <c r="B29" s="23"/>
      <c r="F29" s="4" t="s">
        <v>57</v>
      </c>
      <c r="G29" s="24">
        <f>K5-G22</f>
        <v>9.3000000000000007</v>
      </c>
      <c r="H29" s="12" t="s">
        <v>70</v>
      </c>
      <c r="J29" s="10"/>
      <c r="K29" s="11"/>
      <c r="L29" s="11"/>
    </row>
    <row r="30" spans="1:14" ht="32.25" customHeight="1">
      <c r="A30" s="45" t="s">
        <v>92</v>
      </c>
      <c r="B30" s="24">
        <f>B22+B23+B24</f>
        <v>54.349999999999994</v>
      </c>
      <c r="C30" s="2" t="s">
        <v>98</v>
      </c>
      <c r="D30" s="6">
        <f>B25</f>
        <v>53</v>
      </c>
      <c r="F30" s="4" t="s">
        <v>58</v>
      </c>
      <c r="G30" s="24">
        <f>K6</f>
        <v>24.5</v>
      </c>
      <c r="H30" s="13"/>
      <c r="J30" s="39" t="s">
        <v>102</v>
      </c>
      <c r="K30" s="6">
        <f>B30-(K9+B11)-K20</f>
        <v>9.8499999999999943</v>
      </c>
      <c r="L30" s="45" t="s">
        <v>104</v>
      </c>
    </row>
    <row r="31" spans="1:14">
      <c r="A31" s="10" t="s">
        <v>93</v>
      </c>
      <c r="B31" s="26">
        <f>B30-B25</f>
        <v>1.3499999999999943</v>
      </c>
      <c r="C31" s="11" t="s">
        <v>94</v>
      </c>
      <c r="D31" s="19"/>
      <c r="F31" s="4" t="s">
        <v>60</v>
      </c>
      <c r="G31" s="24">
        <f>K8-2</f>
        <v>18.399999999999999</v>
      </c>
      <c r="H31" s="2" t="s">
        <v>71</v>
      </c>
      <c r="J31" s="40" t="s">
        <v>105</v>
      </c>
      <c r="K31" s="40" t="s">
        <v>106</v>
      </c>
      <c r="L31" s="41" t="s">
        <v>107</v>
      </c>
    </row>
    <row r="32" spans="1:14">
      <c r="A32" s="10"/>
      <c r="B32" s="27"/>
      <c r="C32" s="11"/>
      <c r="D32" s="19"/>
      <c r="F32" s="4" t="s">
        <v>83</v>
      </c>
      <c r="G32" s="24" t="s">
        <v>84</v>
      </c>
      <c r="H32" s="2"/>
      <c r="J32" s="40"/>
      <c r="K32" s="40"/>
      <c r="L32" s="41"/>
    </row>
    <row r="33" spans="1:12">
      <c r="A33" s="10"/>
      <c r="B33" s="27"/>
      <c r="C33" s="11"/>
      <c r="D33" s="19"/>
      <c r="F33" s="4" t="s">
        <v>85</v>
      </c>
      <c r="G33" s="24">
        <f>B13</f>
        <v>2</v>
      </c>
      <c r="H33" s="4" t="s">
        <v>86</v>
      </c>
      <c r="J33" s="42" t="s">
        <v>109</v>
      </c>
      <c r="K33" s="11">
        <f>K12/2</f>
        <v>1.5</v>
      </c>
      <c r="L33" s="11"/>
    </row>
    <row r="34" spans="1:12">
      <c r="C34" s="8" t="s">
        <v>89</v>
      </c>
      <c r="D34" s="8"/>
      <c r="F34" s="4" t="s">
        <v>87</v>
      </c>
      <c r="G34" s="24">
        <f>B23/2</f>
        <v>6.6749999999999989</v>
      </c>
      <c r="H34" s="4" t="s">
        <v>95</v>
      </c>
      <c r="J34" s="42"/>
      <c r="K34" s="11"/>
      <c r="L34" s="11"/>
    </row>
    <row r="35" spans="1:12">
      <c r="J35" s="10" t="s">
        <v>118</v>
      </c>
      <c r="K35" s="11">
        <f>K13/2</f>
        <v>1.25</v>
      </c>
      <c r="L35" s="11"/>
    </row>
    <row r="36" spans="1:12">
      <c r="J36" s="10"/>
      <c r="K36" s="11"/>
      <c r="L36" s="11"/>
    </row>
    <row r="37" spans="1:12">
      <c r="J37" s="28" t="s">
        <v>111</v>
      </c>
      <c r="K37" s="6">
        <f>K30-(K12+K13)</f>
        <v>4.3499999999999943</v>
      </c>
      <c r="L37" s="2"/>
    </row>
    <row r="38" spans="1:12">
      <c r="J38" s="10" t="s">
        <v>112</v>
      </c>
      <c r="K38" s="11">
        <f>K37/2</f>
        <v>2.1749999999999972</v>
      </c>
      <c r="L38" s="11"/>
    </row>
    <row r="39" spans="1:12">
      <c r="J39" s="10"/>
      <c r="K39" s="11"/>
      <c r="L39" s="11"/>
    </row>
    <row r="40" spans="1:12">
      <c r="J40" s="2" t="s">
        <v>113</v>
      </c>
      <c r="K40" s="6">
        <f>(K14+B12)-B25</f>
        <v>2</v>
      </c>
      <c r="L40" s="2" t="s">
        <v>115</v>
      </c>
    </row>
    <row r="41" spans="1:12">
      <c r="J41" s="2" t="s">
        <v>116</v>
      </c>
      <c r="K41" s="2">
        <f>K40/2</f>
        <v>1</v>
      </c>
      <c r="L41" s="2" t="s">
        <v>117</v>
      </c>
    </row>
  </sheetData>
  <dataConsolidate/>
  <mergeCells count="32">
    <mergeCell ref="J35:J36"/>
    <mergeCell ref="K35:K36"/>
    <mergeCell ref="L35:L36"/>
    <mergeCell ref="J38:J39"/>
    <mergeCell ref="K38:K39"/>
    <mergeCell ref="L38:L39"/>
    <mergeCell ref="L31:L32"/>
    <mergeCell ref="K31:K32"/>
    <mergeCell ref="J31:J32"/>
    <mergeCell ref="J33:J34"/>
    <mergeCell ref="K33:K34"/>
    <mergeCell ref="L33:L34"/>
    <mergeCell ref="C13:D13"/>
    <mergeCell ref="L26:N27"/>
    <mergeCell ref="J28:J29"/>
    <mergeCell ref="K28:K29"/>
    <mergeCell ref="L28:L29"/>
    <mergeCell ref="A31:A33"/>
    <mergeCell ref="B31:B33"/>
    <mergeCell ref="C31:C33"/>
    <mergeCell ref="H29:H30"/>
    <mergeCell ref="L21:L22"/>
    <mergeCell ref="A27:A28"/>
    <mergeCell ref="B27:B28"/>
    <mergeCell ref="C27:C28"/>
    <mergeCell ref="H23:H26"/>
    <mergeCell ref="G23:G26"/>
    <mergeCell ref="F23:F26"/>
    <mergeCell ref="H20:H21"/>
    <mergeCell ref="A25:A26"/>
    <mergeCell ref="B25:B26"/>
    <mergeCell ref="C25:C26"/>
  </mergeCells>
  <dataValidations count="7">
    <dataValidation type="list" allowBlank="1" showInputMessage="1" showErrorMessage="1" sqref="G13:G14">
      <formula1>"18,19,20"</formula1>
    </dataValidation>
    <dataValidation type="list" allowBlank="1" showInputMessage="1" showErrorMessage="1" sqref="B13">
      <formula1>"2,3,4"</formula1>
    </dataValidation>
    <dataValidation type="decimal" allowBlank="1" showInputMessage="1" showErrorMessage="1" sqref="C5">
      <formula1>0</formula1>
      <formula2>10</formula2>
    </dataValidation>
    <dataValidation type="list" allowBlank="1" showInputMessage="1" showErrorMessage="1" sqref="B14">
      <formula1>"7,8"</formula1>
    </dataValidation>
    <dataValidation type="list" allowBlank="1" showInputMessage="1" showErrorMessage="1" sqref="K12">
      <mc:AlternateContent xmlns:x12ac="http://schemas.microsoft.com/office/spreadsheetml/2011/1/ac" xmlns:mc="http://schemas.openxmlformats.org/markup-compatibility/2006">
        <mc:Choice Requires="x12ac">
          <x12ac:list>3,"3,5"</x12ac:list>
        </mc:Choice>
        <mc:Fallback>
          <formula1>"3,3,5"</formula1>
        </mc:Fallback>
      </mc:AlternateContent>
    </dataValidation>
    <dataValidation type="list" allowBlank="1" showInputMessage="1" showErrorMessage="1" sqref="K13">
      <mc:AlternateContent xmlns:x12ac="http://schemas.microsoft.com/office/spreadsheetml/2011/1/ac" xmlns:mc="http://schemas.openxmlformats.org/markup-compatibility/2006">
        <mc:Choice Requires="x12ac">
          <x12ac:list>2,"2,5"</x12ac:list>
        </mc:Choice>
        <mc:Fallback>
          <formula1>"2,2,5"</formula1>
        </mc:Fallback>
      </mc:AlternateContent>
    </dataValidation>
    <dataValidation type="list" allowBlank="1" showInputMessage="1" showErrorMessage="1" sqref="B12">
      <formula1>"2,3"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2020-03-21T17:57:31Z</dcterms:modified>
</cp:coreProperties>
</file>