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 refMode="R1C1"/>
</workbook>
</file>

<file path=xl/calcChain.xml><?xml version="1.0" encoding="utf-8"?>
<calcChain xmlns="http://schemas.openxmlformats.org/spreadsheetml/2006/main">
  <c r="P58" i="1"/>
  <c r="I58"/>
  <c r="H58"/>
  <c r="P57"/>
  <c r="I57"/>
  <c r="H57"/>
  <c r="A57"/>
  <c r="A58" s="1"/>
  <c r="K56"/>
  <c r="H56"/>
  <c r="O56" s="1"/>
  <c r="P56" s="1"/>
  <c r="K55"/>
  <c r="H55"/>
  <c r="K54"/>
  <c r="H54"/>
  <c r="O54" s="1"/>
  <c r="P54" s="1"/>
  <c r="K53"/>
  <c r="H53"/>
  <c r="O53" s="1"/>
  <c r="P53" s="1"/>
  <c r="K52"/>
  <c r="H52"/>
  <c r="O52" s="1"/>
  <c r="P52" s="1"/>
  <c r="N51"/>
  <c r="K51"/>
  <c r="H51"/>
  <c r="N50"/>
  <c r="K50"/>
  <c r="H50"/>
  <c r="O50" s="1"/>
  <c r="N49"/>
  <c r="K49"/>
  <c r="H49"/>
  <c r="N48"/>
  <c r="K48"/>
  <c r="H48"/>
  <c r="O48" s="1"/>
  <c r="N47"/>
  <c r="K47"/>
  <c r="H47"/>
  <c r="N46"/>
  <c r="K46"/>
  <c r="H46"/>
  <c r="O46" s="1"/>
  <c r="N45"/>
  <c r="K45"/>
  <c r="H45"/>
  <c r="N44"/>
  <c r="K44"/>
  <c r="H44"/>
  <c r="O44" s="1"/>
  <c r="N43"/>
  <c r="K43"/>
  <c r="H43"/>
  <c r="N42"/>
  <c r="K42"/>
  <c r="H42"/>
  <c r="O42" s="1"/>
  <c r="N41"/>
  <c r="K41"/>
  <c r="H41"/>
  <c r="N40"/>
  <c r="K40"/>
  <c r="H40"/>
  <c r="O40" s="1"/>
  <c r="N39"/>
  <c r="K39"/>
  <c r="H39"/>
  <c r="N38"/>
  <c r="K38"/>
  <c r="H38"/>
  <c r="O38" s="1"/>
  <c r="N37"/>
  <c r="K37"/>
  <c r="H37"/>
  <c r="N36"/>
  <c r="K36"/>
  <c r="H36"/>
  <c r="O36" s="1"/>
  <c r="N35"/>
  <c r="K35"/>
  <c r="H35"/>
  <c r="N34"/>
  <c r="K34"/>
  <c r="H34"/>
  <c r="O34" s="1"/>
  <c r="N33"/>
  <c r="K33"/>
  <c r="H33"/>
  <c r="N32"/>
  <c r="K32"/>
  <c r="H32"/>
  <c r="O32" s="1"/>
  <c r="N31"/>
  <c r="K31"/>
  <c r="H31"/>
  <c r="N30"/>
  <c r="K30"/>
  <c r="H30"/>
  <c r="O30" s="1"/>
  <c r="N29"/>
  <c r="K29"/>
  <c r="H29"/>
  <c r="N28"/>
  <c r="K28"/>
  <c r="H28"/>
  <c r="O28" s="1"/>
  <c r="N27"/>
  <c r="K27"/>
  <c r="H27"/>
  <c r="N26"/>
  <c r="K26"/>
  <c r="H26"/>
  <c r="O26" s="1"/>
  <c r="N25"/>
  <c r="K25"/>
  <c r="H25"/>
  <c r="N24"/>
  <c r="K24"/>
  <c r="H24"/>
  <c r="O24" s="1"/>
  <c r="N23"/>
  <c r="K23"/>
  <c r="H23"/>
  <c r="N22"/>
  <c r="K22"/>
  <c r="H22"/>
  <c r="N21"/>
  <c r="K21"/>
  <c r="O21" s="1"/>
  <c r="H21"/>
  <c r="N20"/>
  <c r="K20"/>
  <c r="H20"/>
  <c r="N19"/>
  <c r="K19"/>
  <c r="O19" s="1"/>
  <c r="H19"/>
  <c r="N18"/>
  <c r="K18"/>
  <c r="H18"/>
  <c r="N17"/>
  <c r="K17"/>
  <c r="O17" s="1"/>
  <c r="H17"/>
  <c r="N16"/>
  <c r="K16"/>
  <c r="H16"/>
  <c r="N15"/>
  <c r="K15"/>
  <c r="O15" s="1"/>
  <c r="H15"/>
  <c r="N14"/>
  <c r="K14"/>
  <c r="H14"/>
  <c r="N13"/>
  <c r="K13"/>
  <c r="O13" s="1"/>
  <c r="H13"/>
  <c r="N12"/>
  <c r="K12"/>
  <c r="H12"/>
  <c r="N11"/>
  <c r="K11"/>
  <c r="O11" s="1"/>
  <c r="H11"/>
  <c r="N10"/>
  <c r="K10"/>
  <c r="H10"/>
  <c r="N9"/>
  <c r="K9"/>
  <c r="O9" s="1"/>
  <c r="H9"/>
  <c r="N8"/>
  <c r="K8"/>
  <c r="H8"/>
  <c r="N7"/>
  <c r="K7"/>
  <c r="O7" s="1"/>
  <c r="H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N6"/>
  <c r="K6"/>
  <c r="H6"/>
  <c r="P7" l="1"/>
  <c r="O8"/>
  <c r="P9"/>
  <c r="O10"/>
  <c r="P11"/>
  <c r="O12"/>
  <c r="P13"/>
  <c r="O14"/>
  <c r="P15"/>
  <c r="O16"/>
  <c r="P17"/>
  <c r="O18"/>
  <c r="P19"/>
  <c r="O20"/>
  <c r="P21"/>
  <c r="O22"/>
  <c r="O23"/>
  <c r="O25"/>
  <c r="O27"/>
  <c r="O29"/>
  <c r="O31"/>
  <c r="O33"/>
  <c r="O35"/>
  <c r="O37"/>
  <c r="O39"/>
  <c r="O41"/>
  <c r="O43"/>
  <c r="O45"/>
  <c r="O47"/>
  <c r="O49"/>
  <c r="O51"/>
  <c r="O55"/>
  <c r="P55" s="1"/>
  <c r="P8"/>
  <c r="P10"/>
  <c r="P12"/>
  <c r="P14"/>
  <c r="P16"/>
  <c r="P18"/>
  <c r="P20"/>
  <c r="P22"/>
  <c r="P24"/>
  <c r="P26"/>
  <c r="P28"/>
  <c r="P30"/>
  <c r="P32"/>
  <c r="P34"/>
  <c r="P36"/>
  <c r="P38"/>
  <c r="P40"/>
  <c r="P42"/>
  <c r="P44"/>
  <c r="P46"/>
  <c r="P48"/>
  <c r="P50"/>
  <c r="P23"/>
  <c r="P25"/>
  <c r="P27"/>
  <c r="P29"/>
  <c r="P31"/>
  <c r="P33"/>
  <c r="P35"/>
  <c r="P37"/>
  <c r="P39"/>
  <c r="P41"/>
  <c r="P43"/>
  <c r="P45"/>
  <c r="P47"/>
  <c r="P49"/>
  <c r="P51"/>
  <c r="P6"/>
  <c r="O6"/>
</calcChain>
</file>

<file path=xl/comments1.xml><?xml version="1.0" encoding="utf-8"?>
<comments xmlns="http://schemas.openxmlformats.org/spreadsheetml/2006/main">
  <authors>
    <author>Автор</author>
  </authors>
  <commentList>
    <comment ref="G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180
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180
</t>
        </r>
      </text>
    </comment>
  </commentList>
</comments>
</file>

<file path=xl/sharedStrings.xml><?xml version="1.0" encoding="utf-8"?>
<sst xmlns="http://schemas.openxmlformats.org/spreadsheetml/2006/main" count="182" uniqueCount="126">
  <si>
    <t>№</t>
  </si>
  <si>
    <t xml:space="preserve">Наименавание </t>
  </si>
  <si>
    <t>Основное средство, Инвентарный номер</t>
  </si>
  <si>
    <t>Дата ввода</t>
  </si>
  <si>
    <t>Амортизационная группа</t>
  </si>
  <si>
    <t>На начало периода</t>
  </si>
  <si>
    <t>За период</t>
  </si>
  <si>
    <t>На конец периода</t>
  </si>
  <si>
    <t>Стоимость</t>
  </si>
  <si>
    <t>Срок полезного использования</t>
  </si>
  <si>
    <t>Амортизация (износ)</t>
  </si>
  <si>
    <t>Остаточная стоимость</t>
  </si>
  <si>
    <t>Увеличение стоимости</t>
  </si>
  <si>
    <t>Начисление амортизации (износа)</t>
  </si>
  <si>
    <t>Уменьшение стоимости</t>
  </si>
  <si>
    <t>Списание амортизации (износа)</t>
  </si>
  <si>
    <t>Автомобиль LADA Largus</t>
  </si>
  <si>
    <t>00-000008</t>
  </si>
  <si>
    <t xml:space="preserve">Третья </t>
  </si>
  <si>
    <t>АвтомобильToyota Camry O 764 ВО 05</t>
  </si>
  <si>
    <t>00-000004</t>
  </si>
  <si>
    <t>Вольтамперфазометр ВФМ-3</t>
  </si>
  <si>
    <t>00-000006</t>
  </si>
  <si>
    <t>Четвертая</t>
  </si>
  <si>
    <t>Диван Сонет с пуфом</t>
  </si>
  <si>
    <t>БП-000207</t>
  </si>
  <si>
    <t>28.12.2018</t>
  </si>
  <si>
    <t>ПКУ-6-400/5-0,5 У1 Низковольтный модуль (счетчик 3фазный Меркурий  230)</t>
  </si>
  <si>
    <t>00-000009</t>
  </si>
  <si>
    <t>ПКУ-6-400/5-0,5У1 Высоковольтный модуль (3 шт ТН 2 шт ТТ)</t>
  </si>
  <si>
    <t>00-000010</t>
  </si>
  <si>
    <t>Процессор InteI Core i5-8100 с накопителем (сервер терминал)</t>
  </si>
  <si>
    <t>БП-000206</t>
  </si>
  <si>
    <t xml:space="preserve">Вторая </t>
  </si>
  <si>
    <t>Процессор InteI Core i5-8400 (сервер )</t>
  </si>
  <si>
    <t>БП-000199</t>
  </si>
  <si>
    <t>Трансформатор НАМИТ 10000/100</t>
  </si>
  <si>
    <t>00-000003</t>
  </si>
  <si>
    <t xml:space="preserve">Седьмая </t>
  </si>
  <si>
    <t xml:space="preserve">Трансформатор НТМ 400кВа </t>
  </si>
  <si>
    <t xml:space="preserve"> 00-000007</t>
  </si>
  <si>
    <t>Трансформатор силовой 1000кВа 10 Кв</t>
  </si>
  <si>
    <t>00-000002</t>
  </si>
  <si>
    <t xml:space="preserve">Шестая </t>
  </si>
  <si>
    <t>Трансформаторная подстанция 1000 ЖКХ</t>
  </si>
  <si>
    <t>БП-000175</t>
  </si>
  <si>
    <t>Трансформаторная подстанция 160 Ковровая</t>
  </si>
  <si>
    <t>БП-000191</t>
  </si>
  <si>
    <t>Трансформаторная подстанция 160 Луначарского</t>
  </si>
  <si>
    <t>БП-000205</t>
  </si>
  <si>
    <t>Трансформаторная подстанция 180 Кирова</t>
  </si>
  <si>
    <t>БП-000174</t>
  </si>
  <si>
    <t>Трансформаторная подстанция 180 Нахалкент</t>
  </si>
  <si>
    <t>БП-000196</t>
  </si>
  <si>
    <t>Трансформаторная подстанция 200 Нахалкент</t>
  </si>
  <si>
    <t>БП-000195</t>
  </si>
  <si>
    <t>Трансформаторная подстанция 250 Г.Цадасы</t>
  </si>
  <si>
    <t>БП-000187</t>
  </si>
  <si>
    <t>Трансформаторная подстанция 250 Кутузова</t>
  </si>
  <si>
    <t>БП-000204</t>
  </si>
  <si>
    <t>Трансформаторная подстанция 250 Леваневского</t>
  </si>
  <si>
    <t>БП-000197</t>
  </si>
  <si>
    <t>Трансформаторная подстанция 250 Шалбузова</t>
  </si>
  <si>
    <t>БП-000189</t>
  </si>
  <si>
    <t>Трансформаторная подстанция 400 Белинский</t>
  </si>
  <si>
    <t>БП-000180</t>
  </si>
  <si>
    <t xml:space="preserve">Трансформаторная подстанция 400 Кирова </t>
  </si>
  <si>
    <t>БП-000208</t>
  </si>
  <si>
    <t>31.12.2018</t>
  </si>
  <si>
    <t>Трансформаторная подстанция 400 Ленина</t>
  </si>
  <si>
    <t>БП-000185</t>
  </si>
  <si>
    <t>Трансформаторная подстанция 400 М. Ярагского</t>
  </si>
  <si>
    <t>БП-000188</t>
  </si>
  <si>
    <t>Трансформаторная подстанция 400 п.13 №183(Митарова)</t>
  </si>
  <si>
    <t>БП-000183</t>
  </si>
  <si>
    <t>Трансформаторная подстанция 400 Нахимова</t>
  </si>
  <si>
    <t>БП-000184</t>
  </si>
  <si>
    <t>Трансформаторная подстанция 400 пер.Ильича</t>
  </si>
  <si>
    <t>БП-000177</t>
  </si>
  <si>
    <t>Трансформаторная подстанция 400 Пожарка</t>
  </si>
  <si>
    <t>БП-000182</t>
  </si>
  <si>
    <t>Трансформаторная подстанция 400 Полевая</t>
  </si>
  <si>
    <t>БП-000171</t>
  </si>
  <si>
    <t>Трансформаторная подстанция 400 Сухая речка</t>
  </si>
  <si>
    <t>БП-000203</t>
  </si>
  <si>
    <t>Трансформаторная подстанция 400 ЦГБ</t>
  </si>
  <si>
    <t>БП-000192</t>
  </si>
  <si>
    <t>Трансформаторная подстанция 400 Чкалова</t>
  </si>
  <si>
    <t>БП-000176</t>
  </si>
  <si>
    <t>Трансформаторная подстанция 560 МБОУ СОШ №1</t>
  </si>
  <si>
    <t>БП-000173</t>
  </si>
  <si>
    <t>Трансформаторная подстанция 630 Герцина</t>
  </si>
  <si>
    <t>БП-000194</t>
  </si>
  <si>
    <t>Трансформаторная подстанция 630 Калиниа</t>
  </si>
  <si>
    <t>БП-000172</t>
  </si>
  <si>
    <t>Трансформаторная подстанция 630 Кирпичный</t>
  </si>
  <si>
    <t>БП-000190</t>
  </si>
  <si>
    <t>Трансформаторная подстанция 630 Клуб</t>
  </si>
  <si>
    <t>БП-000193</t>
  </si>
  <si>
    <t>Трансформаторная подстанция 630 Козленка</t>
  </si>
  <si>
    <t>БП-000181</t>
  </si>
  <si>
    <t>Трансформаторная подстанция 630 Пушкина (семейное общ)</t>
  </si>
  <si>
    <t>БП-000178</t>
  </si>
  <si>
    <t>Трансформаторная подстанция 630 Рыбникова</t>
  </si>
  <si>
    <t>БП-000186</t>
  </si>
  <si>
    <t>Трансформаторная подстанция 630 сш №5</t>
  </si>
  <si>
    <t>БП-000179</t>
  </si>
  <si>
    <t>Трансформаторная подстанция Нахимова 400</t>
  </si>
  <si>
    <t>БП-000209</t>
  </si>
  <si>
    <t>Шкаф ЩО -70 1</t>
  </si>
  <si>
    <t>БП -000201</t>
  </si>
  <si>
    <t>Шкаф ЩО -70 2</t>
  </si>
  <si>
    <t>БП-000202</t>
  </si>
  <si>
    <t>Ячейка вводная 0,4 кВ</t>
  </si>
  <si>
    <t>БП-000200</t>
  </si>
  <si>
    <t>Автомобиль УАЗ 39621</t>
  </si>
  <si>
    <t>БП-000210</t>
  </si>
  <si>
    <t>Ноутбук Lenovo</t>
  </si>
  <si>
    <t>БП-000211</t>
  </si>
  <si>
    <t>Трансформаторная подстанция 250 Ленина</t>
  </si>
  <si>
    <t>БП-000213</t>
  </si>
  <si>
    <t>Трансформатор 250 Ленина</t>
  </si>
  <si>
    <t>БП-000214</t>
  </si>
  <si>
    <t>Трансформатор напряжения ЗНОМ35-65</t>
  </si>
  <si>
    <t>БП-000216</t>
  </si>
  <si>
    <t>Расчет амортизации основных средств 2021год</t>
  </si>
</sst>
</file>

<file path=xl/styles.xml><?xml version="1.0" encoding="utf-8"?>
<styleSheet xmlns="http://schemas.openxmlformats.org/spreadsheetml/2006/main">
  <numFmts count="2">
    <numFmt numFmtId="164" formatCode="#,##0.0;[Red]\-#,##0.0"/>
    <numFmt numFmtId="165" formatCode="0.00;[Red]\-0.0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49" fontId="1" fillId="0" borderId="1" xfId="0" applyNumberFormat="1" applyFont="1" applyBorder="1"/>
    <xf numFmtId="0" fontId="1" fillId="0" borderId="1" xfId="0" applyFont="1" applyBorder="1"/>
    <xf numFmtId="14" fontId="5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/>
    <xf numFmtId="164" fontId="5" fillId="2" borderId="1" xfId="0" applyNumberFormat="1" applyFont="1" applyFill="1" applyBorder="1" applyAlignment="1">
      <alignment horizontal="left" vertical="center"/>
    </xf>
    <xf numFmtId="2" fontId="1" fillId="0" borderId="1" xfId="0" applyNumberFormat="1" applyFont="1" applyBorder="1"/>
    <xf numFmtId="49" fontId="1" fillId="0" borderId="1" xfId="0" applyNumberFormat="1" applyFont="1" applyBorder="1" applyAlignment="1"/>
    <xf numFmtId="40" fontId="5" fillId="0" borderId="1" xfId="0" applyNumberFormat="1" applyFont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/>
    <xf numFmtId="0" fontId="1" fillId="2" borderId="1" xfId="0" applyFont="1" applyFill="1" applyBorder="1"/>
    <xf numFmtId="14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40" fontId="5" fillId="0" borderId="1" xfId="0" applyNumberFormat="1" applyFont="1" applyFill="1" applyBorder="1" applyAlignment="1">
      <alignment horizontal="left" vertical="center"/>
    </xf>
    <xf numFmtId="0" fontId="1" fillId="0" borderId="6" xfId="0" applyFont="1" applyBorder="1" applyAlignment="1"/>
    <xf numFmtId="165" fontId="5" fillId="0" borderId="7" xfId="0" applyNumberFormat="1" applyFont="1" applyFill="1" applyBorder="1" applyAlignment="1">
      <alignment horizontal="left" vertical="center"/>
    </xf>
    <xf numFmtId="0" fontId="1" fillId="2" borderId="7" xfId="0" applyFont="1" applyFill="1" applyBorder="1" applyAlignment="1"/>
    <xf numFmtId="0" fontId="1" fillId="0" borderId="8" xfId="0" applyFont="1" applyBorder="1" applyAlignment="1"/>
    <xf numFmtId="2" fontId="1" fillId="2" borderId="7" xfId="0" applyNumberFormat="1" applyFont="1" applyFill="1" applyBorder="1" applyAlignment="1"/>
    <xf numFmtId="2" fontId="5" fillId="2" borderId="7" xfId="0" applyNumberFormat="1" applyFont="1" applyFill="1" applyBorder="1" applyAlignment="1"/>
    <xf numFmtId="2" fontId="5" fillId="2" borderId="1" xfId="0" applyNumberFormat="1" applyFont="1" applyFill="1" applyBorder="1"/>
    <xf numFmtId="0" fontId="1" fillId="0" borderId="1" xfId="0" applyFont="1" applyBorder="1" applyAlignment="1">
      <alignment wrapText="1"/>
    </xf>
    <xf numFmtId="2" fontId="3" fillId="2" borderId="1" xfId="0" applyNumberFormat="1" applyFont="1" applyFill="1" applyBorder="1"/>
    <xf numFmtId="2" fontId="3" fillId="0" borderId="1" xfId="0" applyNumberFormat="1" applyFont="1" applyBorder="1"/>
    <xf numFmtId="14" fontId="5" fillId="3" borderId="1" xfId="0" applyNumberFormat="1" applyFont="1" applyFill="1" applyBorder="1" applyAlignment="1">
      <alignment horizontal="center" vertical="center"/>
    </xf>
    <xf numFmtId="165" fontId="5" fillId="3" borderId="7" xfId="0" applyNumberFormat="1" applyFont="1" applyFill="1" applyBorder="1" applyAlignment="1">
      <alignment horizontal="left" vertical="center"/>
    </xf>
    <xf numFmtId="2" fontId="1" fillId="3" borderId="1" xfId="0" applyNumberFormat="1" applyFont="1" applyFill="1" applyBorder="1"/>
    <xf numFmtId="164" fontId="5" fillId="3" borderId="1" xfId="0" applyNumberFormat="1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/>
    <xf numFmtId="49" fontId="1" fillId="3" borderId="1" xfId="0" applyNumberFormat="1" applyFont="1" applyFill="1" applyBorder="1" applyAlignment="1"/>
    <xf numFmtId="40" fontId="5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/>
    <xf numFmtId="165" fontId="5" fillId="3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41;&#1056;&#1040;&#1047;&#1045;&#1062;%20&#1040;&#1084;&#1086;&#1088;&#1090;&#1080;&#1079;&#1072;&#1094;&#1080;&#1103;%20-%20&#1082;&#1086;&#1087;&#1080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( ПЕРЕЧЕНЬ)"/>
      <sheetName val="ОС(РЕЕСТР)"/>
      <sheetName val="Амортизация 2019 "/>
      <sheetName val="Амортизация 2019(уточненная)"/>
      <sheetName val="Амортизация 2020 "/>
      <sheetName val="Амортизация 2020(уточненная)"/>
      <sheetName val="Амортизация 2021 "/>
    </sheetNames>
    <sheetDataSet>
      <sheetData sheetId="0"/>
      <sheetData sheetId="1"/>
      <sheetData sheetId="2"/>
      <sheetData sheetId="3"/>
      <sheetData sheetId="4"/>
      <sheetData sheetId="5">
        <row r="58">
          <cell r="O58">
            <v>100272.60200000003</v>
          </cell>
          <cell r="P58">
            <v>1750913.838</v>
          </cell>
        </row>
        <row r="59">
          <cell r="O59">
            <v>6614.5835000000006</v>
          </cell>
          <cell r="P59">
            <v>125677.0865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3"/>
  <sheetViews>
    <sheetView tabSelected="1" zoomScale="60" zoomScaleNormal="60" workbookViewId="0">
      <selection activeCell="I70" sqref="I70"/>
    </sheetView>
  </sheetViews>
  <sheetFormatPr defaultRowHeight="15"/>
  <cols>
    <col min="1" max="1" width="5.42578125" customWidth="1"/>
    <col min="2" max="2" width="53.140625" customWidth="1"/>
    <col min="3" max="3" width="15.140625" customWidth="1"/>
    <col min="4" max="4" width="12.140625" bestFit="1" customWidth="1"/>
    <col min="5" max="5" width="11.5703125" customWidth="1"/>
    <col min="6" max="6" width="14" bestFit="1" customWidth="1"/>
    <col min="7" max="7" width="12.42578125" customWidth="1"/>
    <col min="8" max="8" width="15.140625" customWidth="1"/>
    <col min="9" max="9" width="14.140625" customWidth="1"/>
    <col min="10" max="10" width="13.42578125" customWidth="1"/>
    <col min="11" max="11" width="15.28515625" customWidth="1"/>
    <col min="12" max="12" width="14.42578125" customWidth="1"/>
    <col min="13" max="13" width="15.28515625" customWidth="1"/>
    <col min="14" max="14" width="14" bestFit="1" customWidth="1"/>
    <col min="15" max="15" width="16" customWidth="1"/>
    <col min="16" max="16" width="14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>
      <c r="A2" s="1"/>
      <c r="B2" s="37" t="s">
        <v>125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5.7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8" t="s">
        <v>0</v>
      </c>
      <c r="B4" s="39" t="s">
        <v>1</v>
      </c>
      <c r="C4" s="41" t="s">
        <v>2</v>
      </c>
      <c r="D4" s="43" t="s">
        <v>3</v>
      </c>
      <c r="E4" s="43" t="s">
        <v>4</v>
      </c>
      <c r="F4" s="43" t="s">
        <v>5</v>
      </c>
      <c r="G4" s="43"/>
      <c r="H4" s="43"/>
      <c r="I4" s="43"/>
      <c r="J4" s="43" t="s">
        <v>6</v>
      </c>
      <c r="K4" s="43"/>
      <c r="L4" s="43"/>
      <c r="M4" s="43"/>
      <c r="N4" s="43" t="s">
        <v>7</v>
      </c>
      <c r="O4" s="43"/>
      <c r="P4" s="43"/>
    </row>
    <row r="5" spans="1:16" ht="57">
      <c r="A5" s="38"/>
      <c r="B5" s="40"/>
      <c r="C5" s="42"/>
      <c r="D5" s="43"/>
      <c r="E5" s="43"/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8</v>
      </c>
      <c r="O5" s="3" t="s">
        <v>10</v>
      </c>
      <c r="P5" s="3" t="s">
        <v>11</v>
      </c>
    </row>
    <row r="6" spans="1:16" hidden="1">
      <c r="A6" s="4">
        <v>1</v>
      </c>
      <c r="B6" s="5" t="s">
        <v>16</v>
      </c>
      <c r="C6" s="6" t="s">
        <v>17</v>
      </c>
      <c r="D6" s="7">
        <v>43069</v>
      </c>
      <c r="E6" s="4" t="s">
        <v>18</v>
      </c>
      <c r="F6" s="8">
        <v>583408.47</v>
      </c>
      <c r="G6" s="9">
        <v>60</v>
      </c>
      <c r="H6" s="8">
        <f>F6-I6</f>
        <v>233363.32999999996</v>
      </c>
      <c r="I6" s="8">
        <v>350045.14</v>
      </c>
      <c r="J6" s="8"/>
      <c r="K6" s="8">
        <f>F6/G6*12</f>
        <v>116681.694</v>
      </c>
      <c r="L6" s="10"/>
      <c r="M6" s="10"/>
      <c r="N6" s="10">
        <f>F6</f>
        <v>583408.47</v>
      </c>
      <c r="O6" s="10">
        <f>H6+K6</f>
        <v>350045.02399999998</v>
      </c>
      <c r="P6" s="10">
        <f>N6-O6</f>
        <v>233363.446</v>
      </c>
    </row>
    <row r="7" spans="1:16" hidden="1">
      <c r="A7" s="4">
        <f>A6+1</f>
        <v>2</v>
      </c>
      <c r="B7" s="5" t="s">
        <v>19</v>
      </c>
      <c r="C7" s="6" t="s">
        <v>20</v>
      </c>
      <c r="D7" s="7">
        <v>42863</v>
      </c>
      <c r="E7" s="4" t="s">
        <v>18</v>
      </c>
      <c r="F7" s="8">
        <v>1443577.97</v>
      </c>
      <c r="G7" s="9">
        <v>60</v>
      </c>
      <c r="H7" s="8">
        <f>F7-I7</f>
        <v>745848.56400000001</v>
      </c>
      <c r="I7" s="8">
        <v>697729.40599999996</v>
      </c>
      <c r="J7" s="8"/>
      <c r="K7" s="8">
        <f t="shared" ref="K7:K62" si="0">F7/G7*12</f>
        <v>288715.59399999998</v>
      </c>
      <c r="L7" s="10"/>
      <c r="M7" s="10"/>
      <c r="N7" s="10">
        <f t="shared" ref="N7:N51" si="1">F7</f>
        <v>1443577.97</v>
      </c>
      <c r="O7" s="10">
        <f t="shared" ref="O7:O62" si="2">H7+K7</f>
        <v>1034564.1580000001</v>
      </c>
      <c r="P7" s="10">
        <f t="shared" ref="P7:P62" si="3">N7-O7</f>
        <v>409013.81199999992</v>
      </c>
    </row>
    <row r="8" spans="1:16" hidden="1">
      <c r="A8" s="4">
        <f t="shared" ref="A8:A58" si="4">A7+1</f>
        <v>3</v>
      </c>
      <c r="B8" s="5" t="s">
        <v>21</v>
      </c>
      <c r="C8" s="6" t="s">
        <v>22</v>
      </c>
      <c r="D8" s="7">
        <v>42899</v>
      </c>
      <c r="E8" s="4" t="s">
        <v>23</v>
      </c>
      <c r="F8" s="8">
        <v>46194.92</v>
      </c>
      <c r="G8" s="9">
        <v>84</v>
      </c>
      <c r="H8" s="8">
        <f>F8-I8</f>
        <v>16498.194285714297</v>
      </c>
      <c r="I8" s="8">
        <v>29696.725714285702</v>
      </c>
      <c r="J8" s="8"/>
      <c r="K8" s="8">
        <f t="shared" si="0"/>
        <v>6599.2742857142848</v>
      </c>
      <c r="L8" s="10"/>
      <c r="M8" s="10"/>
      <c r="N8" s="10">
        <f t="shared" si="1"/>
        <v>46194.92</v>
      </c>
      <c r="O8" s="10">
        <f>H8+K8</f>
        <v>23097.468571428581</v>
      </c>
      <c r="P8" s="10">
        <f t="shared" si="3"/>
        <v>23097.451428571418</v>
      </c>
    </row>
    <row r="9" spans="1:16" hidden="1">
      <c r="A9" s="4">
        <f t="shared" si="4"/>
        <v>4</v>
      </c>
      <c r="B9" s="5" t="s">
        <v>24</v>
      </c>
      <c r="C9" s="6" t="s">
        <v>25</v>
      </c>
      <c r="D9" s="7" t="s">
        <v>26</v>
      </c>
      <c r="E9" s="4" t="s">
        <v>23</v>
      </c>
      <c r="F9" s="8">
        <v>52808.47</v>
      </c>
      <c r="G9" s="9">
        <v>84</v>
      </c>
      <c r="H9" s="8">
        <f>F9-I9</f>
        <v>7544.0671428571441</v>
      </c>
      <c r="I9" s="8">
        <v>45264.402857142857</v>
      </c>
      <c r="J9" s="8"/>
      <c r="K9" s="8">
        <f t="shared" si="0"/>
        <v>7544.0671428571441</v>
      </c>
      <c r="L9" s="10"/>
      <c r="M9" s="10"/>
      <c r="N9" s="10">
        <f t="shared" si="1"/>
        <v>52808.47</v>
      </c>
      <c r="O9" s="10">
        <f t="shared" si="2"/>
        <v>15088.134285714288</v>
      </c>
      <c r="P9" s="10">
        <f t="shared" si="3"/>
        <v>37720.335714285713</v>
      </c>
    </row>
    <row r="10" spans="1:16" hidden="1">
      <c r="A10" s="4">
        <f t="shared" si="4"/>
        <v>5</v>
      </c>
      <c r="B10" s="5" t="s">
        <v>27</v>
      </c>
      <c r="C10" s="6" t="s">
        <v>28</v>
      </c>
      <c r="D10" s="7">
        <v>43060</v>
      </c>
      <c r="E10" s="4" t="s">
        <v>23</v>
      </c>
      <c r="F10" s="8">
        <v>35000</v>
      </c>
      <c r="G10" s="9">
        <v>84</v>
      </c>
      <c r="H10" s="8">
        <f>F10-I10</f>
        <v>10416.709999999999</v>
      </c>
      <c r="I10" s="8">
        <v>24583.29</v>
      </c>
      <c r="J10" s="8"/>
      <c r="K10" s="8">
        <f t="shared" si="0"/>
        <v>5000</v>
      </c>
      <c r="L10" s="10"/>
      <c r="M10" s="10"/>
      <c r="N10" s="10">
        <f t="shared" si="1"/>
        <v>35000</v>
      </c>
      <c r="O10" s="10">
        <f t="shared" si="2"/>
        <v>15416.71</v>
      </c>
      <c r="P10" s="10">
        <f t="shared" si="3"/>
        <v>19583.29</v>
      </c>
    </row>
    <row r="11" spans="1:16" hidden="1">
      <c r="A11" s="4">
        <f t="shared" si="4"/>
        <v>6</v>
      </c>
      <c r="B11" s="5" t="s">
        <v>29</v>
      </c>
      <c r="C11" s="6" t="s">
        <v>30</v>
      </c>
      <c r="D11" s="7">
        <v>43060</v>
      </c>
      <c r="E11" s="4" t="s">
        <v>23</v>
      </c>
      <c r="F11" s="8">
        <v>73474.58</v>
      </c>
      <c r="G11" s="9">
        <v>84</v>
      </c>
      <c r="H11" s="8">
        <f t="shared" ref="H11:H56" si="5">F11-I11</f>
        <v>21867.468571428573</v>
      </c>
      <c r="I11" s="8">
        <v>51607.111428571428</v>
      </c>
      <c r="J11" s="8"/>
      <c r="K11" s="8">
        <f t="shared" si="0"/>
        <v>10496.368571428571</v>
      </c>
      <c r="L11" s="10"/>
      <c r="M11" s="10"/>
      <c r="N11" s="10">
        <f t="shared" si="1"/>
        <v>73474.58</v>
      </c>
      <c r="O11" s="10">
        <f t="shared" si="2"/>
        <v>32363.837142857144</v>
      </c>
      <c r="P11" s="10">
        <f t="shared" si="3"/>
        <v>41110.742857142861</v>
      </c>
    </row>
    <row r="12" spans="1:16" hidden="1">
      <c r="A12" s="4">
        <f t="shared" si="4"/>
        <v>7</v>
      </c>
      <c r="B12" s="11" t="s">
        <v>31</v>
      </c>
      <c r="C12" s="4" t="s">
        <v>32</v>
      </c>
      <c r="D12" s="7">
        <v>43404</v>
      </c>
      <c r="E12" s="12" t="s">
        <v>33</v>
      </c>
      <c r="F12" s="8">
        <v>42695.08</v>
      </c>
      <c r="G12" s="9">
        <v>36</v>
      </c>
      <c r="H12" s="8">
        <f t="shared" si="5"/>
        <v>16603.633333333335</v>
      </c>
      <c r="I12" s="8">
        <v>26091.446666666667</v>
      </c>
      <c r="J12" s="8"/>
      <c r="K12" s="8">
        <f t="shared" si="0"/>
        <v>14231.693333333335</v>
      </c>
      <c r="L12" s="10"/>
      <c r="M12" s="10"/>
      <c r="N12" s="10">
        <f t="shared" si="1"/>
        <v>42695.08</v>
      </c>
      <c r="O12" s="10">
        <f t="shared" si="2"/>
        <v>30835.326666666668</v>
      </c>
      <c r="P12" s="10">
        <f t="shared" si="3"/>
        <v>11859.753333333334</v>
      </c>
    </row>
    <row r="13" spans="1:16" hidden="1">
      <c r="A13" s="4">
        <f t="shared" si="4"/>
        <v>8</v>
      </c>
      <c r="B13" s="11" t="s">
        <v>34</v>
      </c>
      <c r="C13" s="6" t="s">
        <v>35</v>
      </c>
      <c r="D13" s="13">
        <v>43271</v>
      </c>
      <c r="E13" s="14" t="s">
        <v>33</v>
      </c>
      <c r="F13" s="8">
        <v>56567.8</v>
      </c>
      <c r="G13" s="9">
        <v>36</v>
      </c>
      <c r="H13" s="8">
        <f t="shared" si="5"/>
        <v>28283.913333333334</v>
      </c>
      <c r="I13" s="8">
        <v>28283.886666666669</v>
      </c>
      <c r="J13" s="8"/>
      <c r="K13" s="8">
        <f t="shared" si="0"/>
        <v>18855.933333333334</v>
      </c>
      <c r="L13" s="10"/>
      <c r="M13" s="10"/>
      <c r="N13" s="10">
        <f t="shared" si="1"/>
        <v>56567.8</v>
      </c>
      <c r="O13" s="10">
        <f t="shared" si="2"/>
        <v>47139.846666666665</v>
      </c>
      <c r="P13" s="10">
        <f t="shared" si="3"/>
        <v>9427.9533333333384</v>
      </c>
    </row>
    <row r="14" spans="1:16" hidden="1">
      <c r="A14" s="4">
        <f t="shared" si="4"/>
        <v>9</v>
      </c>
      <c r="B14" s="15" t="s">
        <v>36</v>
      </c>
      <c r="C14" s="16" t="s">
        <v>37</v>
      </c>
      <c r="D14" s="17">
        <v>42634</v>
      </c>
      <c r="E14" s="18" t="s">
        <v>38</v>
      </c>
      <c r="F14" s="8">
        <v>52300</v>
      </c>
      <c r="G14" s="9">
        <v>240</v>
      </c>
      <c r="H14" s="8">
        <f t="shared" si="5"/>
        <v>10169.559999999998</v>
      </c>
      <c r="I14" s="8">
        <v>42130.44</v>
      </c>
      <c r="J14" s="8"/>
      <c r="K14" s="8">
        <f t="shared" si="0"/>
        <v>2615</v>
      </c>
      <c r="L14" s="10"/>
      <c r="M14" s="10"/>
      <c r="N14" s="10">
        <f t="shared" si="1"/>
        <v>52300</v>
      </c>
      <c r="O14" s="10">
        <f t="shared" si="2"/>
        <v>12784.559999999998</v>
      </c>
      <c r="P14" s="10">
        <f t="shared" si="3"/>
        <v>39515.440000000002</v>
      </c>
    </row>
    <row r="15" spans="1:16" hidden="1">
      <c r="A15" s="4">
        <f t="shared" si="4"/>
        <v>10</v>
      </c>
      <c r="B15" s="18" t="s">
        <v>39</v>
      </c>
      <c r="C15" s="16" t="s">
        <v>40</v>
      </c>
      <c r="D15" s="17">
        <v>42853</v>
      </c>
      <c r="E15" s="18" t="s">
        <v>38</v>
      </c>
      <c r="F15" s="8">
        <v>139830.51</v>
      </c>
      <c r="G15" s="9">
        <v>240</v>
      </c>
      <c r="H15" s="8">
        <f t="shared" si="5"/>
        <v>22528.325500000006</v>
      </c>
      <c r="I15" s="8">
        <v>117302.1845</v>
      </c>
      <c r="J15" s="8"/>
      <c r="K15" s="8">
        <f t="shared" si="0"/>
        <v>6991.5255000000016</v>
      </c>
      <c r="L15" s="10"/>
      <c r="M15" s="10"/>
      <c r="N15" s="10">
        <f t="shared" si="1"/>
        <v>139830.51</v>
      </c>
      <c r="O15" s="10">
        <f t="shared" si="2"/>
        <v>29519.85100000001</v>
      </c>
      <c r="P15" s="10">
        <f t="shared" si="3"/>
        <v>110310.659</v>
      </c>
    </row>
    <row r="16" spans="1:16" hidden="1">
      <c r="A16" s="4">
        <f t="shared" si="4"/>
        <v>11</v>
      </c>
      <c r="B16" s="5" t="s">
        <v>41</v>
      </c>
      <c r="C16" s="6" t="s">
        <v>42</v>
      </c>
      <c r="D16" s="7">
        <v>42716</v>
      </c>
      <c r="E16" s="4" t="s">
        <v>43</v>
      </c>
      <c r="F16" s="8">
        <v>400000</v>
      </c>
      <c r="G16" s="9">
        <v>180</v>
      </c>
      <c r="H16" s="8">
        <f t="shared" si="5"/>
        <v>79999.946666666656</v>
      </c>
      <c r="I16" s="8">
        <v>320000.05333333334</v>
      </c>
      <c r="J16" s="8"/>
      <c r="K16" s="8">
        <f t="shared" si="0"/>
        <v>26666.666666666664</v>
      </c>
      <c r="L16" s="10"/>
      <c r="M16" s="10"/>
      <c r="N16" s="10">
        <f t="shared" si="1"/>
        <v>400000</v>
      </c>
      <c r="O16" s="10">
        <f t="shared" si="2"/>
        <v>106666.61333333331</v>
      </c>
      <c r="P16" s="10">
        <f t="shared" si="3"/>
        <v>293333.38666666672</v>
      </c>
    </row>
    <row r="17" spans="1:16" hidden="1">
      <c r="A17" s="4">
        <f t="shared" si="4"/>
        <v>12</v>
      </c>
      <c r="B17" s="5" t="s">
        <v>44</v>
      </c>
      <c r="C17" s="6" t="s">
        <v>45</v>
      </c>
      <c r="D17" s="7">
        <v>43241</v>
      </c>
      <c r="E17" s="4" t="s">
        <v>38</v>
      </c>
      <c r="F17" s="8">
        <v>403066.95</v>
      </c>
      <c r="G17" s="9">
        <v>240</v>
      </c>
      <c r="H17" s="8">
        <f t="shared" si="5"/>
        <v>31909.497499999998</v>
      </c>
      <c r="I17" s="8">
        <v>371157.45250000001</v>
      </c>
      <c r="J17" s="8"/>
      <c r="K17" s="8">
        <f t="shared" si="0"/>
        <v>20153.3475</v>
      </c>
      <c r="L17" s="10"/>
      <c r="M17" s="10"/>
      <c r="N17" s="10">
        <f t="shared" si="1"/>
        <v>403066.95</v>
      </c>
      <c r="O17" s="10">
        <f t="shared" si="2"/>
        <v>52062.845000000001</v>
      </c>
      <c r="P17" s="10">
        <f t="shared" si="3"/>
        <v>351004.10499999998</v>
      </c>
    </row>
    <row r="18" spans="1:16" hidden="1">
      <c r="A18" s="4">
        <f t="shared" si="4"/>
        <v>13</v>
      </c>
      <c r="B18" s="5" t="s">
        <v>46</v>
      </c>
      <c r="C18" s="6" t="s">
        <v>47</v>
      </c>
      <c r="D18" s="7">
        <v>43241</v>
      </c>
      <c r="E18" s="4" t="s">
        <v>38</v>
      </c>
      <c r="F18" s="8">
        <v>58606.36</v>
      </c>
      <c r="G18" s="9">
        <v>240</v>
      </c>
      <c r="H18" s="8">
        <f t="shared" si="5"/>
        <v>4639.648000000001</v>
      </c>
      <c r="I18" s="8">
        <v>53966.712</v>
      </c>
      <c r="J18" s="8"/>
      <c r="K18" s="8">
        <f t="shared" si="0"/>
        <v>2930.3179999999998</v>
      </c>
      <c r="L18" s="10"/>
      <c r="M18" s="10"/>
      <c r="N18" s="10">
        <f t="shared" si="1"/>
        <v>58606.36</v>
      </c>
      <c r="O18" s="10">
        <f t="shared" si="2"/>
        <v>7569.9660000000003</v>
      </c>
      <c r="P18" s="10">
        <f t="shared" si="3"/>
        <v>51036.394</v>
      </c>
    </row>
    <row r="19" spans="1:16" hidden="1">
      <c r="A19" s="4">
        <f t="shared" si="4"/>
        <v>14</v>
      </c>
      <c r="B19" s="11" t="s">
        <v>48</v>
      </c>
      <c r="C19" s="6" t="s">
        <v>49</v>
      </c>
      <c r="D19" s="7">
        <v>43287</v>
      </c>
      <c r="E19" s="12" t="s">
        <v>38</v>
      </c>
      <c r="F19" s="8">
        <v>346945.76</v>
      </c>
      <c r="G19" s="9">
        <v>240</v>
      </c>
      <c r="H19" s="8">
        <f t="shared" si="5"/>
        <v>24575.337999999989</v>
      </c>
      <c r="I19" s="8">
        <v>322370.42200000002</v>
      </c>
      <c r="J19" s="8"/>
      <c r="K19" s="8">
        <f t="shared" si="0"/>
        <v>17347.288</v>
      </c>
      <c r="L19" s="10"/>
      <c r="M19" s="10"/>
      <c r="N19" s="10">
        <f t="shared" si="1"/>
        <v>346945.76</v>
      </c>
      <c r="O19" s="10">
        <f t="shared" si="2"/>
        <v>41922.625999999989</v>
      </c>
      <c r="P19" s="10">
        <f t="shared" si="3"/>
        <v>305023.13400000002</v>
      </c>
    </row>
    <row r="20" spans="1:16" hidden="1">
      <c r="A20" s="4">
        <f t="shared" si="4"/>
        <v>15</v>
      </c>
      <c r="B20" s="5" t="s">
        <v>50</v>
      </c>
      <c r="C20" s="4" t="s">
        <v>51</v>
      </c>
      <c r="D20" s="7">
        <v>43241</v>
      </c>
      <c r="E20" s="4" t="s">
        <v>38</v>
      </c>
      <c r="F20" s="8">
        <v>65944.070000000007</v>
      </c>
      <c r="G20" s="9">
        <v>240</v>
      </c>
      <c r="H20" s="8">
        <f t="shared" si="5"/>
        <v>5220.5935000000027</v>
      </c>
      <c r="I20" s="8">
        <v>60723.476500000004</v>
      </c>
      <c r="J20" s="8"/>
      <c r="K20" s="8">
        <f t="shared" si="0"/>
        <v>3297.2035000000005</v>
      </c>
      <c r="L20" s="10"/>
      <c r="M20" s="10"/>
      <c r="N20" s="10">
        <f t="shared" si="1"/>
        <v>65944.070000000007</v>
      </c>
      <c r="O20" s="10">
        <f t="shared" si="2"/>
        <v>8517.7970000000023</v>
      </c>
      <c r="P20" s="10">
        <f t="shared" si="3"/>
        <v>57426.273000000001</v>
      </c>
    </row>
    <row r="21" spans="1:16" hidden="1">
      <c r="A21" s="4">
        <f t="shared" si="4"/>
        <v>16</v>
      </c>
      <c r="B21" s="5" t="s">
        <v>52</v>
      </c>
      <c r="C21" s="6" t="s">
        <v>53</v>
      </c>
      <c r="D21" s="7">
        <v>43241</v>
      </c>
      <c r="E21" s="4" t="s">
        <v>38</v>
      </c>
      <c r="F21" s="8">
        <v>65944.490000000005</v>
      </c>
      <c r="G21" s="9">
        <v>240</v>
      </c>
      <c r="H21" s="8">
        <f t="shared" si="5"/>
        <v>5220.6145000000033</v>
      </c>
      <c r="I21" s="8">
        <v>60723.875500000002</v>
      </c>
      <c r="J21" s="8"/>
      <c r="K21" s="8">
        <f t="shared" si="0"/>
        <v>3297.2245000000003</v>
      </c>
      <c r="L21" s="10"/>
      <c r="M21" s="10"/>
      <c r="N21" s="10">
        <f t="shared" si="1"/>
        <v>65944.490000000005</v>
      </c>
      <c r="O21" s="10">
        <f t="shared" si="2"/>
        <v>8517.8390000000036</v>
      </c>
      <c r="P21" s="10">
        <f t="shared" si="3"/>
        <v>57426.650999999998</v>
      </c>
    </row>
    <row r="22" spans="1:16" hidden="1">
      <c r="A22" s="4">
        <f t="shared" si="4"/>
        <v>17</v>
      </c>
      <c r="B22" s="5" t="s">
        <v>54</v>
      </c>
      <c r="C22" s="6" t="s">
        <v>55</v>
      </c>
      <c r="D22" s="7">
        <v>43241</v>
      </c>
      <c r="E22" s="4" t="s">
        <v>38</v>
      </c>
      <c r="F22" s="8">
        <v>62124.15</v>
      </c>
      <c r="G22" s="9">
        <v>240</v>
      </c>
      <c r="H22" s="8">
        <f t="shared" si="5"/>
        <v>4918.161874999998</v>
      </c>
      <c r="I22" s="8">
        <v>57205.988125000003</v>
      </c>
      <c r="J22" s="8"/>
      <c r="K22" s="8">
        <f t="shared" si="0"/>
        <v>3106.2074999999995</v>
      </c>
      <c r="L22" s="10"/>
      <c r="M22" s="10"/>
      <c r="N22" s="10">
        <f t="shared" si="1"/>
        <v>62124.15</v>
      </c>
      <c r="O22" s="10">
        <f t="shared" si="2"/>
        <v>8024.3693749999975</v>
      </c>
      <c r="P22" s="10">
        <f t="shared" si="3"/>
        <v>54099.780625000007</v>
      </c>
    </row>
    <row r="23" spans="1:16" hidden="1">
      <c r="A23" s="4">
        <f t="shared" si="4"/>
        <v>18</v>
      </c>
      <c r="B23" s="5" t="s">
        <v>56</v>
      </c>
      <c r="C23" s="6" t="s">
        <v>57</v>
      </c>
      <c r="D23" s="7">
        <v>43241</v>
      </c>
      <c r="E23" s="4" t="s">
        <v>38</v>
      </c>
      <c r="F23" s="8">
        <v>65851.69</v>
      </c>
      <c r="G23" s="9">
        <v>240</v>
      </c>
      <c r="H23" s="8">
        <f t="shared" si="5"/>
        <v>5213.2445000000007</v>
      </c>
      <c r="I23" s="8">
        <v>60638.445500000002</v>
      </c>
      <c r="J23" s="8"/>
      <c r="K23" s="8">
        <f t="shared" si="0"/>
        <v>3292.5844999999999</v>
      </c>
      <c r="L23" s="10"/>
      <c r="M23" s="10"/>
      <c r="N23" s="10">
        <f t="shared" si="1"/>
        <v>65851.69</v>
      </c>
      <c r="O23" s="10">
        <f t="shared" si="2"/>
        <v>8505.8290000000015</v>
      </c>
      <c r="P23" s="10">
        <f t="shared" si="3"/>
        <v>57345.861000000004</v>
      </c>
    </row>
    <row r="24" spans="1:16" hidden="1">
      <c r="A24" s="4">
        <f t="shared" si="4"/>
        <v>19</v>
      </c>
      <c r="B24" s="11" t="s">
        <v>58</v>
      </c>
      <c r="C24" s="6" t="s">
        <v>59</v>
      </c>
      <c r="D24" s="13">
        <v>43294</v>
      </c>
      <c r="E24" s="19" t="s">
        <v>38</v>
      </c>
      <c r="F24" s="8">
        <v>392186.44</v>
      </c>
      <c r="G24" s="9">
        <v>240</v>
      </c>
      <c r="H24" s="8">
        <f t="shared" si="5"/>
        <v>27779.872833333327</v>
      </c>
      <c r="I24" s="8">
        <v>364406.56716666667</v>
      </c>
      <c r="J24" s="8"/>
      <c r="K24" s="8">
        <f t="shared" si="0"/>
        <v>19609.322</v>
      </c>
      <c r="L24" s="10"/>
      <c r="M24" s="10"/>
      <c r="N24" s="10">
        <f t="shared" si="1"/>
        <v>392186.44</v>
      </c>
      <c r="O24" s="10">
        <f t="shared" si="2"/>
        <v>47389.194833333328</v>
      </c>
      <c r="P24" s="10">
        <f t="shared" si="3"/>
        <v>344797.24516666669</v>
      </c>
    </row>
    <row r="25" spans="1:16" hidden="1">
      <c r="A25" s="4">
        <f t="shared" si="4"/>
        <v>20</v>
      </c>
      <c r="B25" s="5" t="s">
        <v>60</v>
      </c>
      <c r="C25" s="6" t="s">
        <v>61</v>
      </c>
      <c r="D25" s="7">
        <v>43241</v>
      </c>
      <c r="E25" s="4" t="s">
        <v>38</v>
      </c>
      <c r="F25" s="8">
        <v>65852.12</v>
      </c>
      <c r="G25" s="9">
        <v>240</v>
      </c>
      <c r="H25" s="8">
        <f t="shared" si="5"/>
        <v>5213.2660000000033</v>
      </c>
      <c r="I25" s="8">
        <v>60638.853999999992</v>
      </c>
      <c r="J25" s="8"/>
      <c r="K25" s="8">
        <f t="shared" si="0"/>
        <v>3292.6059999999998</v>
      </c>
      <c r="L25" s="10"/>
      <c r="M25" s="10"/>
      <c r="N25" s="10">
        <f t="shared" si="1"/>
        <v>65852.12</v>
      </c>
      <c r="O25" s="10">
        <f t="shared" si="2"/>
        <v>8505.872000000003</v>
      </c>
      <c r="P25" s="10">
        <f t="shared" si="3"/>
        <v>57346.247999999992</v>
      </c>
    </row>
    <row r="26" spans="1:16" hidden="1">
      <c r="A26" s="4">
        <f t="shared" si="4"/>
        <v>21</v>
      </c>
      <c r="B26" s="5" t="s">
        <v>62</v>
      </c>
      <c r="C26" s="6" t="s">
        <v>63</v>
      </c>
      <c r="D26" s="7">
        <v>43241</v>
      </c>
      <c r="E26" s="4" t="s">
        <v>38</v>
      </c>
      <c r="F26" s="8">
        <v>65851.69</v>
      </c>
      <c r="G26" s="9">
        <v>240</v>
      </c>
      <c r="H26" s="8">
        <f t="shared" si="5"/>
        <v>5213.2445000000007</v>
      </c>
      <c r="I26" s="8">
        <v>60638.445500000002</v>
      </c>
      <c r="J26" s="8"/>
      <c r="K26" s="8">
        <f t="shared" si="0"/>
        <v>3292.5844999999999</v>
      </c>
      <c r="L26" s="10"/>
      <c r="M26" s="10"/>
      <c r="N26" s="10">
        <f t="shared" si="1"/>
        <v>65851.69</v>
      </c>
      <c r="O26" s="10">
        <f t="shared" si="2"/>
        <v>8505.8290000000015</v>
      </c>
      <c r="P26" s="10">
        <f t="shared" si="3"/>
        <v>57345.861000000004</v>
      </c>
    </row>
    <row r="27" spans="1:16" hidden="1">
      <c r="A27" s="4">
        <f t="shared" si="4"/>
        <v>22</v>
      </c>
      <c r="B27" s="5" t="s">
        <v>64</v>
      </c>
      <c r="C27" s="6" t="s">
        <v>65</v>
      </c>
      <c r="D27" s="7">
        <v>43241</v>
      </c>
      <c r="E27" s="4" t="s">
        <v>38</v>
      </c>
      <c r="F27" s="8">
        <v>347450</v>
      </c>
      <c r="G27" s="9">
        <v>240</v>
      </c>
      <c r="H27" s="8">
        <f t="shared" si="5"/>
        <v>27506.469999999972</v>
      </c>
      <c r="I27" s="8">
        <v>319943.53000000003</v>
      </c>
      <c r="J27" s="8"/>
      <c r="K27" s="8">
        <f t="shared" si="0"/>
        <v>17372.5</v>
      </c>
      <c r="L27" s="10"/>
      <c r="M27" s="10"/>
      <c r="N27" s="10">
        <f t="shared" si="1"/>
        <v>347450</v>
      </c>
      <c r="O27" s="10">
        <f t="shared" si="2"/>
        <v>44878.969999999972</v>
      </c>
      <c r="P27" s="10">
        <f t="shared" si="3"/>
        <v>302571.03000000003</v>
      </c>
    </row>
    <row r="28" spans="1:16" hidden="1">
      <c r="A28" s="4">
        <f t="shared" si="4"/>
        <v>23</v>
      </c>
      <c r="B28" s="5" t="s">
        <v>66</v>
      </c>
      <c r="C28" s="6" t="s">
        <v>67</v>
      </c>
      <c r="D28" s="7" t="s">
        <v>68</v>
      </c>
      <c r="E28" s="4" t="s">
        <v>38</v>
      </c>
      <c r="F28" s="8">
        <v>861555.85</v>
      </c>
      <c r="G28" s="9">
        <v>240</v>
      </c>
      <c r="H28" s="8">
        <f t="shared" si="5"/>
        <v>43077.792499999981</v>
      </c>
      <c r="I28" s="8">
        <v>818478.0575</v>
      </c>
      <c r="J28" s="8"/>
      <c r="K28" s="8">
        <f t="shared" si="0"/>
        <v>43077.792499999996</v>
      </c>
      <c r="L28" s="10"/>
      <c r="M28" s="10"/>
      <c r="N28" s="10">
        <f t="shared" si="1"/>
        <v>861555.85</v>
      </c>
      <c r="O28" s="10">
        <f t="shared" si="2"/>
        <v>86155.584999999977</v>
      </c>
      <c r="P28" s="10">
        <f t="shared" si="3"/>
        <v>775400.26500000001</v>
      </c>
    </row>
    <row r="29" spans="1:16" hidden="1">
      <c r="A29" s="4">
        <f t="shared" si="4"/>
        <v>24</v>
      </c>
      <c r="B29" s="5" t="s">
        <v>69</v>
      </c>
      <c r="C29" s="6" t="s">
        <v>70</v>
      </c>
      <c r="D29" s="7">
        <v>43241</v>
      </c>
      <c r="E29" s="4" t="s">
        <v>38</v>
      </c>
      <c r="F29" s="8">
        <v>74453.39</v>
      </c>
      <c r="G29" s="9">
        <v>240</v>
      </c>
      <c r="H29" s="8">
        <f t="shared" si="5"/>
        <v>5894.2094999999972</v>
      </c>
      <c r="I29" s="8">
        <v>68559.180500000002</v>
      </c>
      <c r="J29" s="8"/>
      <c r="K29" s="8">
        <f t="shared" si="0"/>
        <v>3722.6695</v>
      </c>
      <c r="L29" s="10"/>
      <c r="M29" s="10"/>
      <c r="N29" s="10">
        <f t="shared" si="1"/>
        <v>74453.39</v>
      </c>
      <c r="O29" s="10">
        <f t="shared" si="2"/>
        <v>9616.8789999999972</v>
      </c>
      <c r="P29" s="10">
        <f t="shared" si="3"/>
        <v>64836.510999999999</v>
      </c>
    </row>
    <row r="30" spans="1:16" hidden="1">
      <c r="A30" s="4">
        <f t="shared" si="4"/>
        <v>25</v>
      </c>
      <c r="B30" s="5" t="s">
        <v>71</v>
      </c>
      <c r="C30" s="6" t="s">
        <v>72</v>
      </c>
      <c r="D30" s="7">
        <v>43241</v>
      </c>
      <c r="E30" s="4" t="s">
        <v>38</v>
      </c>
      <c r="F30" s="8">
        <v>74453.39</v>
      </c>
      <c r="G30" s="9">
        <v>240</v>
      </c>
      <c r="H30" s="8">
        <f t="shared" si="5"/>
        <v>5894.2094999999972</v>
      </c>
      <c r="I30" s="8">
        <v>68559.180500000002</v>
      </c>
      <c r="J30" s="8"/>
      <c r="K30" s="8">
        <f t="shared" si="0"/>
        <v>3722.6695</v>
      </c>
      <c r="L30" s="10"/>
      <c r="M30" s="10"/>
      <c r="N30" s="10">
        <f t="shared" si="1"/>
        <v>74453.39</v>
      </c>
      <c r="O30" s="10">
        <f t="shared" si="2"/>
        <v>9616.8789999999972</v>
      </c>
      <c r="P30" s="10">
        <f t="shared" si="3"/>
        <v>64836.510999999999</v>
      </c>
    </row>
    <row r="31" spans="1:16" hidden="1">
      <c r="A31" s="4">
        <f t="shared" si="4"/>
        <v>26</v>
      </c>
      <c r="B31" s="5" t="s">
        <v>73</v>
      </c>
      <c r="C31" s="6" t="s">
        <v>74</v>
      </c>
      <c r="D31" s="7">
        <v>43241</v>
      </c>
      <c r="E31" s="4" t="s">
        <v>38</v>
      </c>
      <c r="F31" s="8">
        <v>74453.39</v>
      </c>
      <c r="G31" s="9">
        <v>240</v>
      </c>
      <c r="H31" s="8">
        <f t="shared" si="5"/>
        <v>5894.2094999999972</v>
      </c>
      <c r="I31" s="8">
        <v>68559.180500000002</v>
      </c>
      <c r="J31" s="8"/>
      <c r="K31" s="8">
        <f t="shared" si="0"/>
        <v>3722.6695</v>
      </c>
      <c r="L31" s="10"/>
      <c r="M31" s="10"/>
      <c r="N31" s="10">
        <f t="shared" si="1"/>
        <v>74453.39</v>
      </c>
      <c r="O31" s="10">
        <f t="shared" si="2"/>
        <v>9616.8789999999972</v>
      </c>
      <c r="P31" s="10">
        <f t="shared" si="3"/>
        <v>64836.510999999999</v>
      </c>
    </row>
    <row r="32" spans="1:16" hidden="1">
      <c r="A32" s="4">
        <f t="shared" si="4"/>
        <v>27</v>
      </c>
      <c r="B32" s="5" t="s">
        <v>75</v>
      </c>
      <c r="C32" s="6" t="s">
        <v>76</v>
      </c>
      <c r="D32" s="7">
        <v>43241</v>
      </c>
      <c r="E32" s="4" t="s">
        <v>38</v>
      </c>
      <c r="F32" s="8">
        <v>74453.39</v>
      </c>
      <c r="G32" s="9">
        <v>240</v>
      </c>
      <c r="H32" s="8">
        <f t="shared" si="5"/>
        <v>5894.2094999999972</v>
      </c>
      <c r="I32" s="8">
        <v>68559.180500000002</v>
      </c>
      <c r="J32" s="8"/>
      <c r="K32" s="8">
        <f t="shared" si="0"/>
        <v>3722.6695</v>
      </c>
      <c r="L32" s="10"/>
      <c r="M32" s="10"/>
      <c r="N32" s="10">
        <f t="shared" si="1"/>
        <v>74453.39</v>
      </c>
      <c r="O32" s="10">
        <f t="shared" si="2"/>
        <v>9616.8789999999972</v>
      </c>
      <c r="P32" s="10">
        <f t="shared" si="3"/>
        <v>64836.510999999999</v>
      </c>
    </row>
    <row r="33" spans="1:16" hidden="1">
      <c r="A33" s="4">
        <f t="shared" si="4"/>
        <v>28</v>
      </c>
      <c r="B33" s="5" t="s">
        <v>77</v>
      </c>
      <c r="C33" s="6" t="s">
        <v>78</v>
      </c>
      <c r="D33" s="7">
        <v>43241</v>
      </c>
      <c r="E33" s="4" t="s">
        <v>38</v>
      </c>
      <c r="F33" s="8">
        <v>280106.78000000003</v>
      </c>
      <c r="G33" s="9">
        <v>240</v>
      </c>
      <c r="H33" s="8">
        <f t="shared" si="5"/>
        <v>22175.108999999997</v>
      </c>
      <c r="I33" s="8">
        <v>257931.67100000003</v>
      </c>
      <c r="J33" s="8"/>
      <c r="K33" s="8">
        <f t="shared" si="0"/>
        <v>14005.339000000004</v>
      </c>
      <c r="L33" s="10"/>
      <c r="M33" s="10"/>
      <c r="N33" s="10">
        <f t="shared" si="1"/>
        <v>280106.78000000003</v>
      </c>
      <c r="O33" s="10">
        <f t="shared" si="2"/>
        <v>36180.448000000004</v>
      </c>
      <c r="P33" s="10">
        <f t="shared" si="3"/>
        <v>243926.33200000002</v>
      </c>
    </row>
    <row r="34" spans="1:16" hidden="1">
      <c r="A34" s="4">
        <f t="shared" si="4"/>
        <v>29</v>
      </c>
      <c r="B34" s="5" t="s">
        <v>79</v>
      </c>
      <c r="C34" s="4" t="s">
        <v>80</v>
      </c>
      <c r="D34" s="7">
        <v>43241</v>
      </c>
      <c r="E34" s="4" t="s">
        <v>38</v>
      </c>
      <c r="F34" s="8">
        <v>74453.39</v>
      </c>
      <c r="G34" s="9">
        <v>240</v>
      </c>
      <c r="H34" s="8">
        <f t="shared" si="5"/>
        <v>5894.2094999999972</v>
      </c>
      <c r="I34" s="8">
        <v>68559.180500000002</v>
      </c>
      <c r="J34" s="8"/>
      <c r="K34" s="8">
        <f t="shared" si="0"/>
        <v>3722.6695</v>
      </c>
      <c r="L34" s="10"/>
      <c r="M34" s="10"/>
      <c r="N34" s="10">
        <f t="shared" si="1"/>
        <v>74453.39</v>
      </c>
      <c r="O34" s="10">
        <f t="shared" si="2"/>
        <v>9616.8789999999972</v>
      </c>
      <c r="P34" s="10">
        <f t="shared" si="3"/>
        <v>64836.510999999999</v>
      </c>
    </row>
    <row r="35" spans="1:16" hidden="1">
      <c r="A35" s="4">
        <f t="shared" si="4"/>
        <v>30</v>
      </c>
      <c r="B35" s="5" t="s">
        <v>81</v>
      </c>
      <c r="C35" s="6" t="s">
        <v>82</v>
      </c>
      <c r="D35" s="7">
        <v>43241</v>
      </c>
      <c r="E35" s="4" t="s">
        <v>38</v>
      </c>
      <c r="F35" s="8">
        <v>360083.05</v>
      </c>
      <c r="G35" s="9">
        <v>240</v>
      </c>
      <c r="H35" s="8">
        <f t="shared" si="5"/>
        <v>28506.602499999979</v>
      </c>
      <c r="I35" s="8">
        <v>331576.44750000001</v>
      </c>
      <c r="J35" s="8"/>
      <c r="K35" s="8">
        <f t="shared" si="0"/>
        <v>18004.1525</v>
      </c>
      <c r="L35" s="10"/>
      <c r="M35" s="10"/>
      <c r="N35" s="10">
        <f t="shared" si="1"/>
        <v>360083.05</v>
      </c>
      <c r="O35" s="10">
        <f t="shared" si="2"/>
        <v>46510.754999999976</v>
      </c>
      <c r="P35" s="10">
        <f t="shared" si="3"/>
        <v>313572.29500000004</v>
      </c>
    </row>
    <row r="36" spans="1:16" hidden="1">
      <c r="A36" s="4">
        <f t="shared" si="4"/>
        <v>31</v>
      </c>
      <c r="B36" s="11" t="s">
        <v>83</v>
      </c>
      <c r="C36" s="6" t="s">
        <v>84</v>
      </c>
      <c r="D36" s="13">
        <v>43196</v>
      </c>
      <c r="E36" s="19" t="s">
        <v>38</v>
      </c>
      <c r="F36" s="8">
        <v>204084.59</v>
      </c>
      <c r="G36" s="9">
        <v>240</v>
      </c>
      <c r="H36" s="8">
        <f t="shared" si="5"/>
        <v>17007.029500000004</v>
      </c>
      <c r="I36" s="8">
        <v>187077.56049999999</v>
      </c>
      <c r="J36" s="8"/>
      <c r="K36" s="8">
        <f t="shared" si="0"/>
        <v>10204.229499999999</v>
      </c>
      <c r="L36" s="10"/>
      <c r="M36" s="10"/>
      <c r="N36" s="10">
        <f t="shared" si="1"/>
        <v>204084.59</v>
      </c>
      <c r="O36" s="10">
        <f t="shared" si="2"/>
        <v>27211.259000000005</v>
      </c>
      <c r="P36" s="10">
        <f t="shared" si="3"/>
        <v>176873.33100000001</v>
      </c>
    </row>
    <row r="37" spans="1:16" hidden="1">
      <c r="A37" s="4">
        <f t="shared" si="4"/>
        <v>32</v>
      </c>
      <c r="B37" s="5" t="s">
        <v>85</v>
      </c>
      <c r="C37" s="6" t="s">
        <v>86</v>
      </c>
      <c r="D37" s="7">
        <v>43241</v>
      </c>
      <c r="E37" s="4" t="s">
        <v>38</v>
      </c>
      <c r="F37" s="8">
        <v>302958.05</v>
      </c>
      <c r="G37" s="9">
        <v>240</v>
      </c>
      <c r="H37" s="8">
        <f t="shared" si="5"/>
        <v>23984.212500000023</v>
      </c>
      <c r="I37" s="8">
        <v>278973.83749999997</v>
      </c>
      <c r="J37" s="8"/>
      <c r="K37" s="8">
        <f t="shared" si="0"/>
        <v>15147.902499999998</v>
      </c>
      <c r="L37" s="10"/>
      <c r="M37" s="10"/>
      <c r="N37" s="10">
        <f t="shared" si="1"/>
        <v>302958.05</v>
      </c>
      <c r="O37" s="10">
        <f t="shared" si="2"/>
        <v>39132.11500000002</v>
      </c>
      <c r="P37" s="10">
        <f t="shared" si="3"/>
        <v>263825.93499999994</v>
      </c>
    </row>
    <row r="38" spans="1:16" hidden="1">
      <c r="A38" s="4">
        <f t="shared" si="4"/>
        <v>33</v>
      </c>
      <c r="B38" s="5" t="s">
        <v>87</v>
      </c>
      <c r="C38" s="6" t="s">
        <v>88</v>
      </c>
      <c r="D38" s="7">
        <v>43241</v>
      </c>
      <c r="E38" s="4" t="s">
        <v>38</v>
      </c>
      <c r="F38" s="8">
        <v>74453.39</v>
      </c>
      <c r="G38" s="9">
        <v>240</v>
      </c>
      <c r="H38" s="8">
        <f t="shared" si="5"/>
        <v>5894.2094999999972</v>
      </c>
      <c r="I38" s="8">
        <v>68559.180500000002</v>
      </c>
      <c r="J38" s="8"/>
      <c r="K38" s="8">
        <f t="shared" si="0"/>
        <v>3722.6695</v>
      </c>
      <c r="L38" s="10"/>
      <c r="M38" s="10"/>
      <c r="N38" s="10">
        <f t="shared" si="1"/>
        <v>74453.39</v>
      </c>
      <c r="O38" s="10">
        <f t="shared" si="2"/>
        <v>9616.8789999999972</v>
      </c>
      <c r="P38" s="10">
        <f t="shared" si="3"/>
        <v>64836.510999999999</v>
      </c>
    </row>
    <row r="39" spans="1:16" hidden="1">
      <c r="A39" s="4">
        <f t="shared" si="4"/>
        <v>34</v>
      </c>
      <c r="B39" s="5" t="s">
        <v>89</v>
      </c>
      <c r="C39" s="6" t="s">
        <v>90</v>
      </c>
      <c r="D39" s="7">
        <v>43241</v>
      </c>
      <c r="E39" s="4" t="s">
        <v>38</v>
      </c>
      <c r="F39" s="8">
        <v>338360.17</v>
      </c>
      <c r="G39" s="9">
        <v>240</v>
      </c>
      <c r="H39" s="8">
        <f t="shared" si="5"/>
        <v>26786.818499999994</v>
      </c>
      <c r="I39" s="8">
        <v>311573.35149999999</v>
      </c>
      <c r="J39" s="8"/>
      <c r="K39" s="8">
        <f t="shared" si="0"/>
        <v>16918.008499999996</v>
      </c>
      <c r="L39" s="10"/>
      <c r="M39" s="10"/>
      <c r="N39" s="10">
        <f t="shared" si="1"/>
        <v>338360.17</v>
      </c>
      <c r="O39" s="10">
        <f t="shared" si="2"/>
        <v>43704.82699999999</v>
      </c>
      <c r="P39" s="10">
        <f t="shared" si="3"/>
        <v>294655.34299999999</v>
      </c>
    </row>
    <row r="40" spans="1:16" hidden="1">
      <c r="A40" s="4">
        <f t="shared" si="4"/>
        <v>35</v>
      </c>
      <c r="B40" s="5" t="s">
        <v>91</v>
      </c>
      <c r="C40" s="6" t="s">
        <v>92</v>
      </c>
      <c r="D40" s="7">
        <v>43241</v>
      </c>
      <c r="E40" s="4" t="s">
        <v>38</v>
      </c>
      <c r="F40" s="8">
        <v>83833.47</v>
      </c>
      <c r="G40" s="9">
        <v>240</v>
      </c>
      <c r="H40" s="8">
        <f t="shared" si="5"/>
        <v>6636.8435000000027</v>
      </c>
      <c r="I40" s="8">
        <v>77196.626499999998</v>
      </c>
      <c r="J40" s="8"/>
      <c r="K40" s="8">
        <f t="shared" si="0"/>
        <v>4191.6734999999999</v>
      </c>
      <c r="L40" s="10"/>
      <c r="M40" s="10"/>
      <c r="N40" s="10">
        <f t="shared" si="1"/>
        <v>83833.47</v>
      </c>
      <c r="O40" s="10">
        <f t="shared" si="2"/>
        <v>10828.517000000003</v>
      </c>
      <c r="P40" s="10">
        <f t="shared" si="3"/>
        <v>73004.952999999994</v>
      </c>
    </row>
    <row r="41" spans="1:16" hidden="1">
      <c r="A41" s="4">
        <f t="shared" si="4"/>
        <v>36</v>
      </c>
      <c r="B41" s="5" t="s">
        <v>93</v>
      </c>
      <c r="C41" s="6" t="s">
        <v>94</v>
      </c>
      <c r="D41" s="7">
        <v>43241</v>
      </c>
      <c r="E41" s="4" t="s">
        <v>38</v>
      </c>
      <c r="F41" s="8">
        <v>83833.05</v>
      </c>
      <c r="G41" s="9">
        <v>240</v>
      </c>
      <c r="H41" s="8">
        <f t="shared" si="5"/>
        <v>6636.7525000000023</v>
      </c>
      <c r="I41" s="8">
        <v>77196.297500000001</v>
      </c>
      <c r="J41" s="8"/>
      <c r="K41" s="8">
        <f t="shared" si="0"/>
        <v>4191.6525000000001</v>
      </c>
      <c r="L41" s="10"/>
      <c r="M41" s="10"/>
      <c r="N41" s="10">
        <f t="shared" si="1"/>
        <v>83833.05</v>
      </c>
      <c r="O41" s="10">
        <f t="shared" si="2"/>
        <v>10828.405000000002</v>
      </c>
      <c r="P41" s="10">
        <f t="shared" si="3"/>
        <v>73004.645000000004</v>
      </c>
    </row>
    <row r="42" spans="1:16" hidden="1">
      <c r="A42" s="4">
        <f t="shared" si="4"/>
        <v>37</v>
      </c>
      <c r="B42" s="5" t="s">
        <v>95</v>
      </c>
      <c r="C42" s="4" t="s">
        <v>96</v>
      </c>
      <c r="D42" s="7">
        <v>43241</v>
      </c>
      <c r="E42" s="4" t="s">
        <v>38</v>
      </c>
      <c r="F42" s="8">
        <v>83833.05</v>
      </c>
      <c r="G42" s="9">
        <v>240</v>
      </c>
      <c r="H42" s="8">
        <f t="shared" si="5"/>
        <v>6636.7525000000023</v>
      </c>
      <c r="I42" s="8">
        <v>77196.297500000001</v>
      </c>
      <c r="J42" s="8"/>
      <c r="K42" s="8">
        <f t="shared" si="0"/>
        <v>4191.6525000000001</v>
      </c>
      <c r="L42" s="10"/>
      <c r="M42" s="10"/>
      <c r="N42" s="10">
        <f t="shared" si="1"/>
        <v>83833.05</v>
      </c>
      <c r="O42" s="10">
        <f t="shared" si="2"/>
        <v>10828.405000000002</v>
      </c>
      <c r="P42" s="10">
        <f t="shared" si="3"/>
        <v>73004.645000000004</v>
      </c>
    </row>
    <row r="43" spans="1:16" hidden="1">
      <c r="A43" s="4">
        <f t="shared" si="4"/>
        <v>38</v>
      </c>
      <c r="B43" s="5" t="s">
        <v>97</v>
      </c>
      <c r="C43" s="6" t="s">
        <v>98</v>
      </c>
      <c r="D43" s="7">
        <v>43241</v>
      </c>
      <c r="E43" s="4" t="s">
        <v>38</v>
      </c>
      <c r="F43" s="8">
        <v>83833.47</v>
      </c>
      <c r="G43" s="9">
        <v>240</v>
      </c>
      <c r="H43" s="8">
        <f t="shared" si="5"/>
        <v>6636.8435000000027</v>
      </c>
      <c r="I43" s="8">
        <v>77196.626499999998</v>
      </c>
      <c r="J43" s="8"/>
      <c r="K43" s="8">
        <f t="shared" si="0"/>
        <v>4191.6734999999999</v>
      </c>
      <c r="L43" s="10"/>
      <c r="M43" s="10"/>
      <c r="N43" s="10">
        <f t="shared" si="1"/>
        <v>83833.47</v>
      </c>
      <c r="O43" s="10">
        <f t="shared" si="2"/>
        <v>10828.517000000003</v>
      </c>
      <c r="P43" s="10">
        <f t="shared" si="3"/>
        <v>73004.952999999994</v>
      </c>
    </row>
    <row r="44" spans="1:16" hidden="1">
      <c r="A44" s="4">
        <f t="shared" si="4"/>
        <v>39</v>
      </c>
      <c r="B44" s="5" t="s">
        <v>99</v>
      </c>
      <c r="C44" s="6" t="s">
        <v>100</v>
      </c>
      <c r="D44" s="7">
        <v>43241</v>
      </c>
      <c r="E44" s="4" t="s">
        <v>38</v>
      </c>
      <c r="F44" s="8">
        <v>289486.44</v>
      </c>
      <c r="G44" s="9">
        <v>240</v>
      </c>
      <c r="H44" s="8">
        <f t="shared" si="5"/>
        <v>22917.652000000002</v>
      </c>
      <c r="I44" s="8">
        <v>266568.788</v>
      </c>
      <c r="J44" s="8"/>
      <c r="K44" s="8">
        <f t="shared" si="0"/>
        <v>14474.322</v>
      </c>
      <c r="L44" s="10"/>
      <c r="M44" s="10"/>
      <c r="N44" s="10">
        <f t="shared" si="1"/>
        <v>289486.44</v>
      </c>
      <c r="O44" s="10">
        <f t="shared" si="2"/>
        <v>37391.974000000002</v>
      </c>
      <c r="P44" s="10">
        <f t="shared" si="3"/>
        <v>252094.46600000001</v>
      </c>
    </row>
    <row r="45" spans="1:16" hidden="1">
      <c r="A45" s="4">
        <f t="shared" si="4"/>
        <v>40</v>
      </c>
      <c r="B45" s="5" t="s">
        <v>101</v>
      </c>
      <c r="C45" s="6" t="s">
        <v>102</v>
      </c>
      <c r="D45" s="7">
        <v>43241</v>
      </c>
      <c r="E45" s="4" t="s">
        <v>38</v>
      </c>
      <c r="F45" s="8">
        <v>418020.34</v>
      </c>
      <c r="G45" s="9">
        <v>240</v>
      </c>
      <c r="H45" s="8">
        <f t="shared" si="5"/>
        <v>33093.266999999993</v>
      </c>
      <c r="I45" s="8">
        <v>384927.07300000003</v>
      </c>
      <c r="J45" s="8"/>
      <c r="K45" s="8">
        <f t="shared" si="0"/>
        <v>20901.017</v>
      </c>
      <c r="L45" s="10"/>
      <c r="M45" s="10"/>
      <c r="N45" s="10">
        <f t="shared" si="1"/>
        <v>418020.34</v>
      </c>
      <c r="O45" s="10">
        <f t="shared" si="2"/>
        <v>53994.283999999992</v>
      </c>
      <c r="P45" s="10">
        <f t="shared" si="3"/>
        <v>364026.05600000004</v>
      </c>
    </row>
    <row r="46" spans="1:16" hidden="1">
      <c r="A46" s="4">
        <f t="shared" si="4"/>
        <v>41</v>
      </c>
      <c r="B46" s="5" t="s">
        <v>103</v>
      </c>
      <c r="C46" s="6" t="s">
        <v>104</v>
      </c>
      <c r="D46" s="7">
        <v>43241</v>
      </c>
      <c r="E46" s="4" t="s">
        <v>38</v>
      </c>
      <c r="F46" s="8">
        <v>83833.05</v>
      </c>
      <c r="G46" s="9">
        <v>240</v>
      </c>
      <c r="H46" s="8">
        <f t="shared" si="5"/>
        <v>6636.7525000000023</v>
      </c>
      <c r="I46" s="8">
        <v>77196.297500000001</v>
      </c>
      <c r="J46" s="8"/>
      <c r="K46" s="8">
        <f t="shared" si="0"/>
        <v>4191.6525000000001</v>
      </c>
      <c r="L46" s="10"/>
      <c r="M46" s="10"/>
      <c r="N46" s="10">
        <f t="shared" si="1"/>
        <v>83833.05</v>
      </c>
      <c r="O46" s="10">
        <f t="shared" si="2"/>
        <v>10828.405000000002</v>
      </c>
      <c r="P46" s="10">
        <f t="shared" si="3"/>
        <v>73004.645000000004</v>
      </c>
    </row>
    <row r="47" spans="1:16" hidden="1">
      <c r="A47" s="4">
        <f t="shared" si="4"/>
        <v>42</v>
      </c>
      <c r="B47" s="5" t="s">
        <v>105</v>
      </c>
      <c r="C47" s="6" t="s">
        <v>106</v>
      </c>
      <c r="D47" s="7">
        <v>43241</v>
      </c>
      <c r="E47" s="4" t="s">
        <v>38</v>
      </c>
      <c r="F47" s="8">
        <v>312337.28999999998</v>
      </c>
      <c r="G47" s="9">
        <v>240</v>
      </c>
      <c r="H47" s="8">
        <f t="shared" si="5"/>
        <v>24726.73450000002</v>
      </c>
      <c r="I47" s="8">
        <v>287610.55549999996</v>
      </c>
      <c r="J47" s="8"/>
      <c r="K47" s="8">
        <f t="shared" si="0"/>
        <v>15616.864499999998</v>
      </c>
      <c r="L47" s="10"/>
      <c r="M47" s="10"/>
      <c r="N47" s="10">
        <f t="shared" si="1"/>
        <v>312337.28999999998</v>
      </c>
      <c r="O47" s="10">
        <f t="shared" si="2"/>
        <v>40343.599000000017</v>
      </c>
      <c r="P47" s="10">
        <f t="shared" si="3"/>
        <v>271993.69099999999</v>
      </c>
    </row>
    <row r="48" spans="1:16" hidden="1">
      <c r="A48" s="4">
        <f t="shared" si="4"/>
        <v>43</v>
      </c>
      <c r="B48" s="5" t="s">
        <v>107</v>
      </c>
      <c r="C48" s="6" t="s">
        <v>108</v>
      </c>
      <c r="D48" s="7" t="s">
        <v>68</v>
      </c>
      <c r="E48" s="4" t="s">
        <v>38</v>
      </c>
      <c r="F48" s="8">
        <v>443775.42</v>
      </c>
      <c r="G48" s="9">
        <v>240</v>
      </c>
      <c r="H48" s="8">
        <f t="shared" si="5"/>
        <v>22188.771000000008</v>
      </c>
      <c r="I48" s="8">
        <v>421586.64899999998</v>
      </c>
      <c r="J48" s="8"/>
      <c r="K48" s="8">
        <f t="shared" si="0"/>
        <v>22188.771000000001</v>
      </c>
      <c r="L48" s="10"/>
      <c r="M48" s="10"/>
      <c r="N48" s="10">
        <f t="shared" si="1"/>
        <v>443775.42</v>
      </c>
      <c r="O48" s="10">
        <f t="shared" si="2"/>
        <v>44377.542000000009</v>
      </c>
      <c r="P48" s="10">
        <f t="shared" si="3"/>
        <v>399397.87799999997</v>
      </c>
    </row>
    <row r="49" spans="1:16" hidden="1">
      <c r="A49" s="4">
        <f t="shared" si="4"/>
        <v>44</v>
      </c>
      <c r="B49" s="11" t="s">
        <v>109</v>
      </c>
      <c r="C49" s="6" t="s">
        <v>110</v>
      </c>
      <c r="D49" s="13">
        <v>43311</v>
      </c>
      <c r="E49" s="19" t="s">
        <v>38</v>
      </c>
      <c r="F49" s="8">
        <v>45000</v>
      </c>
      <c r="G49" s="9">
        <v>240</v>
      </c>
      <c r="H49" s="8">
        <f t="shared" si="5"/>
        <v>3187.5</v>
      </c>
      <c r="I49" s="8">
        <v>41812.5</v>
      </c>
      <c r="J49" s="8"/>
      <c r="K49" s="8">
        <f t="shared" si="0"/>
        <v>2250</v>
      </c>
      <c r="L49" s="10"/>
      <c r="M49" s="10"/>
      <c r="N49" s="10">
        <f>F49</f>
        <v>45000</v>
      </c>
      <c r="O49" s="10">
        <f t="shared" si="2"/>
        <v>5437.5</v>
      </c>
      <c r="P49" s="10">
        <f t="shared" si="3"/>
        <v>39562.5</v>
      </c>
    </row>
    <row r="50" spans="1:16" hidden="1">
      <c r="A50" s="4">
        <f t="shared" si="4"/>
        <v>45</v>
      </c>
      <c r="B50" s="11" t="s">
        <v>111</v>
      </c>
      <c r="C50" s="6" t="s">
        <v>112</v>
      </c>
      <c r="D50" s="13">
        <v>43311</v>
      </c>
      <c r="E50" s="14" t="s">
        <v>38</v>
      </c>
      <c r="F50" s="8">
        <v>45000</v>
      </c>
      <c r="G50" s="9">
        <v>240</v>
      </c>
      <c r="H50" s="8">
        <f t="shared" si="5"/>
        <v>3187.5</v>
      </c>
      <c r="I50" s="8">
        <v>41812.5</v>
      </c>
      <c r="J50" s="8"/>
      <c r="K50" s="8">
        <f t="shared" si="0"/>
        <v>2250</v>
      </c>
      <c r="L50" s="10"/>
      <c r="M50" s="10"/>
      <c r="N50" s="10">
        <f t="shared" si="1"/>
        <v>45000</v>
      </c>
      <c r="O50" s="10">
        <f t="shared" si="2"/>
        <v>5437.5</v>
      </c>
      <c r="P50" s="10">
        <f t="shared" si="3"/>
        <v>39562.5</v>
      </c>
    </row>
    <row r="51" spans="1:16" hidden="1">
      <c r="A51" s="4">
        <f t="shared" si="4"/>
        <v>46</v>
      </c>
      <c r="B51" s="20" t="s">
        <v>113</v>
      </c>
      <c r="C51" s="5" t="s">
        <v>114</v>
      </c>
      <c r="D51" s="7">
        <v>43311</v>
      </c>
      <c r="E51" s="21" t="s">
        <v>38</v>
      </c>
      <c r="F51" s="8">
        <v>50000</v>
      </c>
      <c r="G51" s="9">
        <v>240</v>
      </c>
      <c r="H51" s="8">
        <f t="shared" si="5"/>
        <v>3541.6500000000015</v>
      </c>
      <c r="I51" s="8">
        <v>46458.35</v>
      </c>
      <c r="J51" s="22"/>
      <c r="K51" s="8">
        <f t="shared" si="0"/>
        <v>2500</v>
      </c>
      <c r="L51" s="10"/>
      <c r="M51" s="10"/>
      <c r="N51" s="10">
        <f t="shared" si="1"/>
        <v>50000</v>
      </c>
      <c r="O51" s="10">
        <f t="shared" si="2"/>
        <v>6041.6500000000015</v>
      </c>
      <c r="P51" s="10">
        <f t="shared" si="3"/>
        <v>43958.35</v>
      </c>
    </row>
    <row r="52" spans="1:16" hidden="1">
      <c r="A52" s="4">
        <f t="shared" si="4"/>
        <v>47</v>
      </c>
      <c r="B52" s="23" t="s">
        <v>115</v>
      </c>
      <c r="C52" s="5" t="s">
        <v>116</v>
      </c>
      <c r="D52" s="7">
        <v>43554</v>
      </c>
      <c r="E52" s="4" t="s">
        <v>18</v>
      </c>
      <c r="F52" s="8">
        <v>95000</v>
      </c>
      <c r="G52" s="9">
        <v>60</v>
      </c>
      <c r="H52" s="8">
        <f t="shared" si="5"/>
        <v>14250</v>
      </c>
      <c r="I52" s="8">
        <v>80750</v>
      </c>
      <c r="J52" s="24"/>
      <c r="K52" s="8">
        <f t="shared" si="0"/>
        <v>19000</v>
      </c>
      <c r="L52" s="10"/>
      <c r="M52" s="10"/>
      <c r="N52" s="25">
        <v>95000</v>
      </c>
      <c r="O52" s="10">
        <f t="shared" si="2"/>
        <v>33250</v>
      </c>
      <c r="P52" s="10">
        <f t="shared" si="3"/>
        <v>61750</v>
      </c>
    </row>
    <row r="53" spans="1:16" hidden="1">
      <c r="A53" s="4">
        <f t="shared" si="4"/>
        <v>48</v>
      </c>
      <c r="B53" s="23" t="s">
        <v>117</v>
      </c>
      <c r="C53" s="5" t="s">
        <v>118</v>
      </c>
      <c r="D53" s="7">
        <v>43549</v>
      </c>
      <c r="E53" s="12" t="s">
        <v>33</v>
      </c>
      <c r="F53" s="8">
        <v>44616.67</v>
      </c>
      <c r="G53" s="9">
        <v>36</v>
      </c>
      <c r="H53" s="8">
        <f t="shared" si="5"/>
        <v>11154.167499999996</v>
      </c>
      <c r="I53" s="8">
        <v>33462.502500000002</v>
      </c>
      <c r="J53" s="24"/>
      <c r="K53" s="8">
        <f t="shared" si="0"/>
        <v>14872.223333333332</v>
      </c>
      <c r="L53" s="10"/>
      <c r="M53" s="10"/>
      <c r="N53" s="25">
        <v>44616.67</v>
      </c>
      <c r="O53" s="10">
        <f t="shared" si="2"/>
        <v>26026.390833333327</v>
      </c>
      <c r="P53" s="10">
        <f t="shared" si="3"/>
        <v>18590.279166666671</v>
      </c>
    </row>
    <row r="54" spans="1:16" hidden="1">
      <c r="A54" s="4">
        <f t="shared" si="4"/>
        <v>49</v>
      </c>
      <c r="B54" s="23" t="s">
        <v>119</v>
      </c>
      <c r="C54" s="5" t="s">
        <v>120</v>
      </c>
      <c r="D54" s="7">
        <v>43495</v>
      </c>
      <c r="E54" s="21" t="s">
        <v>38</v>
      </c>
      <c r="F54" s="8">
        <v>281140</v>
      </c>
      <c r="G54" s="9">
        <v>240</v>
      </c>
      <c r="H54" s="8">
        <f t="shared" si="5"/>
        <v>12885.583333333314</v>
      </c>
      <c r="I54" s="8">
        <v>268254.41666666669</v>
      </c>
      <c r="J54" s="24"/>
      <c r="K54" s="8">
        <f t="shared" si="0"/>
        <v>14057</v>
      </c>
      <c r="L54" s="10"/>
      <c r="M54" s="10"/>
      <c r="N54" s="25">
        <v>281140</v>
      </c>
      <c r="O54" s="10">
        <f t="shared" si="2"/>
        <v>26942.583333333314</v>
      </c>
      <c r="P54" s="10">
        <f t="shared" si="3"/>
        <v>254197.41666666669</v>
      </c>
    </row>
    <row r="55" spans="1:16" hidden="1">
      <c r="A55" s="4">
        <f t="shared" si="4"/>
        <v>50</v>
      </c>
      <c r="B55" s="23" t="s">
        <v>121</v>
      </c>
      <c r="C55" s="5" t="s">
        <v>122</v>
      </c>
      <c r="D55" s="7">
        <v>43496</v>
      </c>
      <c r="E55" s="21" t="s">
        <v>38</v>
      </c>
      <c r="F55" s="8">
        <v>118644.07</v>
      </c>
      <c r="G55" s="9">
        <v>240</v>
      </c>
      <c r="H55" s="8">
        <f t="shared" si="5"/>
        <v>5437.8532083333412</v>
      </c>
      <c r="I55" s="8">
        <v>113206.21679166667</v>
      </c>
      <c r="J55" s="8"/>
      <c r="K55" s="8">
        <f t="shared" si="0"/>
        <v>5932.2035000000005</v>
      </c>
      <c r="L55" s="10"/>
      <c r="M55" s="10"/>
      <c r="N55" s="26">
        <v>118644.07</v>
      </c>
      <c r="O55" s="10">
        <f>H55+K55</f>
        <v>11370.056708333341</v>
      </c>
      <c r="P55" s="10">
        <f>N55-O55</f>
        <v>107274.01329166666</v>
      </c>
    </row>
    <row r="56" spans="1:16" hidden="1">
      <c r="A56" s="4">
        <f t="shared" si="4"/>
        <v>51</v>
      </c>
      <c r="B56" s="23" t="s">
        <v>123</v>
      </c>
      <c r="C56" s="5" t="s">
        <v>124</v>
      </c>
      <c r="D56" s="7">
        <v>43600</v>
      </c>
      <c r="E56" s="21" t="s">
        <v>38</v>
      </c>
      <c r="F56" s="8">
        <v>77335</v>
      </c>
      <c r="G56" s="9">
        <v>240</v>
      </c>
      <c r="H56" s="8">
        <f t="shared" si="5"/>
        <v>2255.6041666666715</v>
      </c>
      <c r="I56" s="8">
        <v>75079.395833333328</v>
      </c>
      <c r="J56" s="8"/>
      <c r="K56" s="8">
        <f t="shared" si="0"/>
        <v>3866.75</v>
      </c>
      <c r="L56" s="10"/>
      <c r="M56" s="10"/>
      <c r="N56" s="26">
        <v>77335</v>
      </c>
      <c r="O56" s="10">
        <f t="shared" si="2"/>
        <v>6122.3541666666715</v>
      </c>
      <c r="P56" s="10">
        <f t="shared" si="3"/>
        <v>71212.645833333328</v>
      </c>
    </row>
    <row r="57" spans="1:16">
      <c r="A57" s="44">
        <f t="shared" si="4"/>
        <v>52</v>
      </c>
      <c r="B57" s="45" t="s">
        <v>31</v>
      </c>
      <c r="C57" s="44" t="s">
        <v>32</v>
      </c>
      <c r="D57" s="30">
        <v>43404</v>
      </c>
      <c r="E57" s="46" t="s">
        <v>33</v>
      </c>
      <c r="F57" s="32">
        <v>42695.08</v>
      </c>
      <c r="G57" s="33">
        <v>36</v>
      </c>
      <c r="H57" s="8">
        <f>'[1]Амортизация 2020(уточненная)'!O58</f>
        <v>100272.60200000003</v>
      </c>
      <c r="I57" s="8">
        <f>'[1]Амортизация 2020(уточненная)'!P58</f>
        <v>1750913.838</v>
      </c>
      <c r="J57" s="32"/>
      <c r="K57" s="32">
        <v>11859.75</v>
      </c>
      <c r="L57" s="32">
        <v>42695.08</v>
      </c>
      <c r="M57" s="32">
        <v>14231.71</v>
      </c>
      <c r="N57" s="32">
        <v>0</v>
      </c>
      <c r="O57" s="32">
        <v>0</v>
      </c>
      <c r="P57" s="32">
        <f t="shared" si="3"/>
        <v>0</v>
      </c>
    </row>
    <row r="58" spans="1:16">
      <c r="A58" s="44">
        <f t="shared" si="4"/>
        <v>53</v>
      </c>
      <c r="B58" s="45" t="s">
        <v>34</v>
      </c>
      <c r="C58" s="47" t="s">
        <v>35</v>
      </c>
      <c r="D58" s="30">
        <v>43271</v>
      </c>
      <c r="E58" s="48" t="s">
        <v>33</v>
      </c>
      <c r="F58" s="32">
        <v>56567.8</v>
      </c>
      <c r="G58" s="33">
        <v>36</v>
      </c>
      <c r="H58" s="8">
        <f>'[1]Амортизация 2020(уточненная)'!O59</f>
        <v>6614.5835000000006</v>
      </c>
      <c r="I58" s="8">
        <f>'[1]Амортизация 2020(уточненная)'!P59</f>
        <v>125677.0865</v>
      </c>
      <c r="J58" s="32"/>
      <c r="K58" s="32">
        <v>9427.9500000000007</v>
      </c>
      <c r="L58" s="32">
        <v>56567.8</v>
      </c>
      <c r="M58" s="32">
        <v>17284.61</v>
      </c>
      <c r="N58" s="32">
        <v>0</v>
      </c>
      <c r="O58" s="32">
        <v>0</v>
      </c>
      <c r="P58" s="32">
        <f t="shared" si="3"/>
        <v>0</v>
      </c>
    </row>
    <row r="59" spans="1:16">
      <c r="A59" s="4"/>
      <c r="B59" s="27"/>
      <c r="C59" s="5"/>
      <c r="D59" s="30"/>
      <c r="E59" s="31"/>
      <c r="F59" s="32"/>
      <c r="G59" s="33"/>
      <c r="H59" s="8"/>
      <c r="I59" s="8"/>
      <c r="J59" s="8"/>
      <c r="K59" s="8"/>
      <c r="L59" s="10"/>
      <c r="M59" s="10"/>
      <c r="N59" s="26"/>
      <c r="O59" s="10"/>
      <c r="P59" s="10"/>
    </row>
    <row r="60" spans="1:16">
      <c r="A60" s="4"/>
      <c r="B60" s="4"/>
      <c r="C60" s="5"/>
      <c r="D60" s="30"/>
      <c r="E60" s="31"/>
      <c r="F60" s="32"/>
      <c r="G60" s="33"/>
      <c r="H60" s="8"/>
      <c r="I60" s="8"/>
      <c r="J60" s="8"/>
      <c r="K60" s="8"/>
      <c r="L60" s="10"/>
      <c r="M60" s="10"/>
      <c r="N60" s="26"/>
      <c r="O60" s="10"/>
      <c r="P60" s="10"/>
    </row>
    <row r="61" spans="1:16">
      <c r="A61" s="4"/>
      <c r="B61" s="27"/>
      <c r="C61" s="5"/>
      <c r="D61" s="30"/>
      <c r="E61" s="31"/>
      <c r="F61" s="32"/>
      <c r="G61" s="33"/>
      <c r="H61" s="8"/>
      <c r="I61" s="8"/>
      <c r="J61" s="8"/>
      <c r="K61" s="8"/>
      <c r="L61" s="10"/>
      <c r="M61" s="10"/>
      <c r="N61" s="26"/>
      <c r="O61" s="10"/>
      <c r="P61" s="10"/>
    </row>
    <row r="62" spans="1:16">
      <c r="A62" s="4"/>
      <c r="B62" s="4"/>
      <c r="C62" s="5"/>
      <c r="D62" s="30"/>
      <c r="E62" s="31"/>
      <c r="F62" s="32"/>
      <c r="G62" s="33"/>
      <c r="H62" s="8"/>
      <c r="I62" s="8"/>
      <c r="J62" s="8"/>
      <c r="K62" s="8"/>
      <c r="L62" s="10"/>
      <c r="M62" s="10"/>
      <c r="N62" s="26"/>
      <c r="O62" s="10"/>
      <c r="P62" s="10"/>
    </row>
    <row r="63" spans="1:16">
      <c r="A63" s="34"/>
      <c r="B63" s="35"/>
      <c r="C63" s="35"/>
      <c r="D63" s="35"/>
      <c r="E63" s="36"/>
      <c r="F63" s="28"/>
      <c r="G63" s="28"/>
      <c r="H63" s="28"/>
      <c r="I63" s="28"/>
      <c r="J63" s="28"/>
      <c r="K63" s="28"/>
      <c r="L63" s="29"/>
      <c r="M63" s="29"/>
      <c r="N63" s="29"/>
      <c r="O63" s="29"/>
      <c r="P63" s="29"/>
    </row>
  </sheetData>
  <mergeCells count="10">
    <mergeCell ref="A63:E63"/>
    <mergeCell ref="B2:P2"/>
    <mergeCell ref="A4:A5"/>
    <mergeCell ref="B4:B5"/>
    <mergeCell ref="C4:C5"/>
    <mergeCell ref="D4:D5"/>
    <mergeCell ref="E4:E5"/>
    <mergeCell ref="F4:I4"/>
    <mergeCell ref="J4:M4"/>
    <mergeCell ref="N4:P4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2020-04-13T19:50:26Z</dcterms:modified>
</cp:coreProperties>
</file>