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600" windowHeight="7650" tabRatio="922" activeTab="1"/>
  </bookViews>
  <sheets>
    <sheet name="СЕНТЯБРЬ" sheetId="10" r:id="rId1"/>
    <sheet name="ЛИДЕРЫ" sheetId="26" r:id="rId2"/>
    <sheet name="ГОДОВАЯ" sheetId="39" r:id="rId3"/>
  </sheets>
  <calcPr calcId="145621"/>
</workbook>
</file>

<file path=xl/calcChain.xml><?xml version="1.0" encoding="utf-8"?>
<calcChain xmlns="http://schemas.openxmlformats.org/spreadsheetml/2006/main">
  <c r="AP7" i="10" l="1"/>
  <c r="AP8" i="10"/>
  <c r="AP9" i="10" s="1"/>
  <c r="AP11" i="10" s="1"/>
  <c r="AP12" i="10" s="1"/>
  <c r="AP10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6" i="10"/>
  <c r="AO6" i="10"/>
  <c r="C18" i="10" l="1"/>
  <c r="AL35" i="10" l="1"/>
  <c r="AL36" i="10"/>
  <c r="AL37" i="10"/>
  <c r="AL38" i="10"/>
  <c r="C8" i="10"/>
  <c r="C9" i="10"/>
  <c r="C10" i="10"/>
  <c r="C11" i="10"/>
  <c r="C12" i="10"/>
  <c r="C13" i="10"/>
  <c r="C14" i="10"/>
  <c r="C15" i="10"/>
  <c r="C16" i="10"/>
  <c r="C17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7" i="10"/>
  <c r="AO35" i="10" l="1"/>
  <c r="AO38" i="10"/>
  <c r="AO37" i="10"/>
  <c r="AO36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C33" i="39"/>
  <c r="C34" i="39"/>
  <c r="C35" i="39"/>
  <c r="C36" i="39"/>
  <c r="C30" i="39" l="1"/>
  <c r="AO32" i="10"/>
  <c r="C26" i="39"/>
  <c r="AO28" i="10"/>
  <c r="C22" i="39"/>
  <c r="AO24" i="10"/>
  <c r="C18" i="39"/>
  <c r="AO20" i="10"/>
  <c r="C29" i="39"/>
  <c r="AO31" i="10"/>
  <c r="C25" i="39"/>
  <c r="AO27" i="10"/>
  <c r="C21" i="39"/>
  <c r="AO23" i="10"/>
  <c r="C17" i="39"/>
  <c r="AO19" i="10"/>
  <c r="C32" i="39"/>
  <c r="AO34" i="10"/>
  <c r="C28" i="39"/>
  <c r="AO30" i="10"/>
  <c r="C24" i="39"/>
  <c r="AO26" i="10"/>
  <c r="C20" i="39"/>
  <c r="AO22" i="10"/>
  <c r="C31" i="39"/>
  <c r="AO33" i="10"/>
  <c r="C27" i="39"/>
  <c r="AO29" i="10"/>
  <c r="C23" i="39"/>
  <c r="AO25" i="10"/>
  <c r="C19" i="39"/>
  <c r="AO21" i="10"/>
  <c r="C14" i="39"/>
  <c r="AO16" i="10"/>
  <c r="C10" i="39"/>
  <c r="AO12" i="10"/>
  <c r="C6" i="39"/>
  <c r="C13" i="39"/>
  <c r="AO15" i="10"/>
  <c r="C9" i="39"/>
  <c r="C16" i="39"/>
  <c r="AO18" i="10"/>
  <c r="C12" i="39"/>
  <c r="C8" i="39"/>
  <c r="AO10" i="10"/>
  <c r="C15" i="39"/>
  <c r="AO17" i="10"/>
  <c r="C11" i="39"/>
  <c r="AO13" i="10"/>
  <c r="C7" i="39"/>
  <c r="AO9" i="10"/>
  <c r="AL7" i="10"/>
  <c r="AO8" i="10" s="1"/>
  <c r="AL6" i="10"/>
  <c r="AO11" i="10" l="1"/>
  <c r="AO7" i="10"/>
  <c r="B4" i="26"/>
  <c r="AO14" i="10"/>
  <c r="C5" i="39"/>
  <c r="B5" i="26" l="1"/>
  <c r="D4" i="26"/>
  <c r="F4" i="26" l="1"/>
  <c r="F5" i="26" s="1"/>
  <c r="D5" i="26"/>
</calcChain>
</file>

<file path=xl/sharedStrings.xml><?xml version="1.0" encoding="utf-8"?>
<sst xmlns="http://schemas.openxmlformats.org/spreadsheetml/2006/main" count="33" uniqueCount="28">
  <si>
    <t>Месяц/Дата:</t>
  </si>
  <si>
    <t>№</t>
  </si>
  <si>
    <t>Д</t>
  </si>
  <si>
    <t>Итог</t>
  </si>
  <si>
    <t>С</t>
  </si>
  <si>
    <t>Ш</t>
  </si>
  <si>
    <t>балла/ов</t>
  </si>
  <si>
    <t>I место</t>
  </si>
  <si>
    <t>II место</t>
  </si>
  <si>
    <t>III место</t>
  </si>
  <si>
    <t>Ф.И.О. активиста АСФ</t>
  </si>
  <si>
    <t>Сентябрь</t>
  </si>
  <si>
    <t>Неопределен</t>
  </si>
  <si>
    <t>Страница 1</t>
  </si>
  <si>
    <t>*</t>
  </si>
  <si>
    <t>иванов</t>
  </si>
  <si>
    <t>петров</t>
  </si>
  <si>
    <t>фролов</t>
  </si>
  <si>
    <t>печатный</t>
  </si>
  <si>
    <t>прохоров</t>
  </si>
  <si>
    <t>Ф.И.О.</t>
  </si>
  <si>
    <t>шевцов</t>
  </si>
  <si>
    <t>титаренко</t>
  </si>
  <si>
    <t>прогорелый</t>
  </si>
  <si>
    <t>асхаков</t>
  </si>
  <si>
    <t>ломакин</t>
  </si>
  <si>
    <t>ломанкин</t>
  </si>
  <si>
    <t>архоров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</si>
</sst>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T Lakes Compressed"/>
      <charset val="204"/>
    </font>
    <font>
      <b/>
      <sz val="11"/>
      <color theme="1"/>
      <name val="TT Lakes Compressed"/>
      <charset val="204"/>
    </font>
    <font>
      <sz val="26"/>
      <color theme="1"/>
      <name val="TT Lakes Compressed"/>
      <charset val="204"/>
    </font>
    <font>
      <sz val="11"/>
      <color theme="1"/>
      <name val="TT Lakes Compressed"/>
      <charset val="204"/>
    </font>
    <font>
      <b/>
      <sz val="10"/>
      <color theme="1"/>
      <name val="TT Lakes Compressed"/>
      <charset val="204"/>
    </font>
    <font>
      <sz val="10"/>
      <color theme="1"/>
      <name val="TT Lakes Compressed"/>
      <charset val="204"/>
    </font>
    <font>
      <sz val="10"/>
      <color theme="0"/>
      <name val="TT Lakes Compressed"/>
      <charset val="204"/>
    </font>
    <font>
      <b/>
      <i/>
      <sz val="12"/>
      <color theme="1"/>
      <name val="TT Lakes Compressed"/>
      <charset val="204"/>
    </font>
    <font>
      <b/>
      <sz val="2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4987D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6" fillId="0" borderId="0" xfId="0" applyFont="1" applyProtection="1"/>
    <xf numFmtId="0" fontId="7" fillId="0" borderId="0" xfId="0" applyFont="1" applyProtection="1"/>
    <xf numFmtId="0" fontId="9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1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/>
    <xf numFmtId="0" fontId="17" fillId="2" borderId="18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right" vertical="center" wrapText="1"/>
    </xf>
    <xf numFmtId="0" fontId="19" fillId="0" borderId="31" xfId="2" applyNumberFormat="1" applyFont="1" applyBorder="1" applyAlignment="1" applyProtection="1">
      <alignment horizontal="left" vertical="center" wrapText="1"/>
      <protection locked="0"/>
    </xf>
    <xf numFmtId="1" fontId="18" fillId="0" borderId="7" xfId="0" applyNumberFormat="1" applyFont="1" applyBorder="1" applyAlignment="1" applyProtection="1">
      <alignment horizontal="center" vertical="center" wrapText="1"/>
    </xf>
    <xf numFmtId="0" fontId="19" fillId="0" borderId="24" xfId="2" applyNumberFormat="1" applyFont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 applyProtection="1">
      <alignment horizontal="right" vertical="center" wrapText="1"/>
    </xf>
    <xf numFmtId="0" fontId="19" fillId="0" borderId="37" xfId="2" applyNumberFormat="1" applyFont="1" applyBorder="1" applyAlignment="1" applyProtection="1">
      <alignment horizontal="left" vertical="center" wrapText="1"/>
      <protection locked="0"/>
    </xf>
    <xf numFmtId="0" fontId="17" fillId="2" borderId="13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vertical="center"/>
    </xf>
    <xf numFmtId="0" fontId="14" fillId="0" borderId="4" xfId="0" applyFont="1" applyFill="1" applyBorder="1" applyAlignment="1" applyProtection="1">
      <alignment horizontal="right"/>
    </xf>
    <xf numFmtId="1" fontId="16" fillId="0" borderId="20" xfId="0" applyNumberFormat="1" applyFont="1" applyFill="1" applyBorder="1" applyAlignment="1" applyProtection="1">
      <alignment vertical="center"/>
    </xf>
    <xf numFmtId="0" fontId="16" fillId="0" borderId="20" xfId="0" applyFont="1" applyFill="1" applyBorder="1" applyAlignment="1" applyProtection="1">
      <alignment horizontal="right" vertical="center"/>
    </xf>
    <xf numFmtId="0" fontId="18" fillId="0" borderId="0" xfId="0" applyFont="1" applyProtection="1"/>
    <xf numFmtId="0" fontId="18" fillId="0" borderId="0" xfId="0" applyFont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Protection="1"/>
    <xf numFmtId="0" fontId="18" fillId="0" borderId="0" xfId="0" applyFont="1" applyFill="1" applyAlignment="1" applyProtection="1">
      <alignment horizontal="center" vertical="center"/>
    </xf>
    <xf numFmtId="14" fontId="18" fillId="0" borderId="0" xfId="0" applyNumberFormat="1" applyFont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40" xfId="0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 applyProtection="1">
      <alignment horizontal="center" vertical="center" wrapText="1"/>
    </xf>
    <xf numFmtId="0" fontId="17" fillId="0" borderId="31" xfId="0" applyFont="1" applyFill="1" applyBorder="1" applyAlignment="1" applyProtection="1">
      <alignment horizontal="center" vertical="center" wrapText="1"/>
    </xf>
    <xf numFmtId="0" fontId="18" fillId="0" borderId="0" xfId="0" applyFont="1" applyBorder="1" applyProtection="1"/>
    <xf numFmtId="0" fontId="3" fillId="0" borderId="30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right" vertical="center" wrapText="1"/>
    </xf>
    <xf numFmtId="0" fontId="19" fillId="0" borderId="8" xfId="2" applyNumberFormat="1" applyFont="1" applyFill="1" applyBorder="1" applyAlignment="1" applyProtection="1">
      <alignment horizontal="left" vertical="center" wrapText="1"/>
    </xf>
    <xf numFmtId="0" fontId="18" fillId="0" borderId="38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right" vertical="center" wrapText="1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Fill="1" applyBorder="1" applyAlignment="1" applyProtection="1">
      <alignment horizontal="center" vertical="center" wrapText="1"/>
      <protection locked="0"/>
    </xf>
    <xf numFmtId="0" fontId="18" fillId="0" borderId="28" xfId="0" applyFont="1" applyFill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  <protection locked="0"/>
    </xf>
    <xf numFmtId="0" fontId="19" fillId="0" borderId="9" xfId="2" applyNumberFormat="1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vertical="center" wrapText="1"/>
    </xf>
    <xf numFmtId="0" fontId="24" fillId="0" borderId="3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2" fontId="18" fillId="0" borderId="0" xfId="0" applyNumberFormat="1" applyFont="1" applyProtection="1"/>
    <xf numFmtId="2" fontId="18" fillId="0" borderId="0" xfId="0" applyNumberFormat="1" applyFont="1" applyFill="1" applyProtection="1"/>
    <xf numFmtId="0" fontId="17" fillId="0" borderId="19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18" fillId="0" borderId="29" xfId="0" applyFont="1" applyFill="1" applyBorder="1" applyAlignment="1" applyProtection="1">
      <alignment horizontal="center"/>
    </xf>
    <xf numFmtId="0" fontId="18" fillId="0" borderId="23" xfId="0" applyFont="1" applyFill="1" applyBorder="1" applyAlignment="1" applyProtection="1">
      <alignment horizontal="center"/>
    </xf>
    <xf numFmtId="0" fontId="18" fillId="0" borderId="15" xfId="0" applyFont="1" applyFill="1" applyBorder="1" applyAlignment="1" applyProtection="1">
      <alignment horizontal="center"/>
    </xf>
    <xf numFmtId="2" fontId="18" fillId="0" borderId="14" xfId="0" applyNumberFormat="1" applyFont="1" applyFill="1" applyBorder="1" applyAlignment="1" applyProtection="1">
      <alignment horizontal="center"/>
    </xf>
    <xf numFmtId="2" fontId="18" fillId="0" borderId="21" xfId="0" applyNumberFormat="1" applyFont="1" applyFill="1" applyBorder="1" applyAlignment="1" applyProtection="1">
      <alignment horizontal="center"/>
    </xf>
    <xf numFmtId="2" fontId="18" fillId="0" borderId="16" xfId="0" applyNumberFormat="1" applyFont="1" applyFill="1" applyBorder="1" applyAlignment="1" applyProtection="1">
      <alignment horizontal="center"/>
    </xf>
    <xf numFmtId="0" fontId="25" fillId="0" borderId="22" xfId="0" applyFont="1" applyFill="1" applyBorder="1" applyAlignment="1" applyProtection="1">
      <alignment horizontal="right" vertical="center"/>
    </xf>
    <xf numFmtId="0" fontId="25" fillId="0" borderId="22" xfId="0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 vertical="center" wrapText="1"/>
    </xf>
    <xf numFmtId="0" fontId="16" fillId="0" borderId="29" xfId="0" applyFont="1" applyFill="1" applyBorder="1" applyAlignment="1" applyProtection="1">
      <alignment horizontal="center" vertical="center" wrapTex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2" fontId="16" fillId="0" borderId="12" xfId="0" applyNumberFormat="1" applyFont="1" applyFill="1" applyBorder="1" applyAlignment="1" applyProtection="1">
      <alignment horizontal="center" vertical="center" textRotation="90" wrapText="1"/>
    </xf>
    <xf numFmtId="2" fontId="16" fillId="0" borderId="8" xfId="0" applyNumberFormat="1" applyFont="1" applyFill="1" applyBorder="1" applyAlignment="1" applyProtection="1">
      <alignment horizontal="center" vertical="center" textRotation="90" wrapText="1"/>
    </xf>
    <xf numFmtId="0" fontId="22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 wrapText="1"/>
    </xf>
    <xf numFmtId="0" fontId="15" fillId="0" borderId="26" xfId="0" applyFont="1" applyFill="1" applyBorder="1" applyAlignment="1" applyProtection="1">
      <alignment horizontal="center" vertical="center" wrapText="1"/>
    </xf>
    <xf numFmtId="0" fontId="15" fillId="0" borderId="33" xfId="0" applyFont="1" applyFill="1" applyBorder="1" applyAlignment="1" applyProtection="1">
      <alignment horizontal="center" vertical="center" wrapText="1"/>
    </xf>
    <xf numFmtId="0" fontId="17" fillId="0" borderId="34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right" vertical="center"/>
    </xf>
    <xf numFmtId="0" fontId="12" fillId="0" borderId="22" xfId="0" applyFont="1" applyFill="1" applyBorder="1" applyAlignment="1" applyProtection="1">
      <alignment horizontal="right" vertical="center"/>
    </xf>
    <xf numFmtId="0" fontId="15" fillId="0" borderId="29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right" vertical="center" wrapText="1"/>
    </xf>
    <xf numFmtId="0" fontId="11" fillId="0" borderId="22" xfId="0" applyFont="1" applyFill="1" applyBorder="1" applyAlignment="1" applyProtection="1">
      <alignment horizontal="right" vertical="center" wrapText="1"/>
    </xf>
    <xf numFmtId="0" fontId="16" fillId="3" borderId="17" xfId="0" applyFont="1" applyFill="1" applyBorder="1" applyAlignment="1" applyProtection="1">
      <alignment horizontal="center" vertical="center" wrapText="1"/>
    </xf>
    <xf numFmtId="0" fontId="16" fillId="3" borderId="18" xfId="0" applyFont="1" applyFill="1" applyBorder="1" applyAlignment="1" applyProtection="1">
      <alignment horizontal="center" vertical="center" wrapText="1"/>
    </xf>
    <xf numFmtId="0" fontId="16" fillId="2" borderId="14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</xf>
    <xf numFmtId="3" fontId="19" fillId="0" borderId="0" xfId="0" applyNumberFormat="1" applyFont="1" applyBorder="1" applyAlignment="1" applyProtection="1">
      <alignment horizontal="center" vertical="center"/>
    </xf>
    <xf numFmtId="1" fontId="16" fillId="0" borderId="24" xfId="0" applyNumberFormat="1" applyFont="1" applyFill="1" applyBorder="1" applyAlignment="1" applyProtection="1">
      <alignment horizontal="left" vertical="center"/>
    </xf>
    <xf numFmtId="1" fontId="16" fillId="0" borderId="5" xfId="0" applyNumberFormat="1" applyFont="1" applyFill="1" applyBorder="1" applyAlignment="1" applyProtection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colors>
    <mruColors>
      <color rgb="FFF8AB6C"/>
      <color rgb="FFC2FFA3"/>
      <color rgb="FFFF7171"/>
      <color rgb="FFFFFFD1"/>
      <color rgb="FFFFCC99"/>
      <color rgb="FFF6903C"/>
      <color rgb="FF7DBEFF"/>
      <color rgb="FF9999FF"/>
      <color rgb="FFFF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AP39"/>
  <sheetViews>
    <sheetView topLeftCell="A3" zoomScaleNormal="100" zoomScaleSheetLayoutView="50" workbookViewId="0">
      <selection activeCell="AP6" sqref="AP6"/>
    </sheetView>
  </sheetViews>
  <sheetFormatPr defaultColWidth="8.5703125" defaultRowHeight="15" customHeight="1"/>
  <cols>
    <col min="1" max="1" width="1.42578125" style="31" customWidth="1"/>
    <col min="2" max="2" width="3.5703125" style="69" customWidth="1"/>
    <col min="3" max="3" width="31.28515625" style="70" customWidth="1"/>
    <col min="4" max="34" width="3.140625" style="31" customWidth="1"/>
    <col min="35" max="35" width="2.85546875" style="31" customWidth="1"/>
    <col min="36" max="36" width="3.140625" style="31" customWidth="1"/>
    <col min="37" max="37" width="3" style="31" customWidth="1"/>
    <col min="38" max="38" width="3.28515625" style="71" customWidth="1"/>
    <col min="39" max="39" width="1.42578125" style="72" customWidth="1"/>
    <col min="40" max="40" width="5.7109375" style="31" customWidth="1"/>
    <col min="41" max="41" width="8.85546875" style="32" customWidth="1"/>
    <col min="42" max="42" width="30.42578125" style="31" customWidth="1"/>
    <col min="43" max="16384" width="8.5703125" style="31"/>
  </cols>
  <sheetData>
    <row r="1" spans="1:42" ht="8.4499999999999993" customHeight="1">
      <c r="A1" s="75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8"/>
    </row>
    <row r="2" spans="1:42" ht="42.95" customHeight="1">
      <c r="A2" s="7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79"/>
    </row>
    <row r="3" spans="1:42" s="35" customFormat="1" ht="8.4499999999999993" customHeight="1" thickBot="1">
      <c r="A3" s="7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79"/>
      <c r="AO3" s="36"/>
    </row>
    <row r="4" spans="1:42" ht="16.350000000000001" customHeight="1" thickBot="1">
      <c r="A4" s="76"/>
      <c r="B4" s="85" t="s">
        <v>1</v>
      </c>
      <c r="C4" s="83" t="s">
        <v>10</v>
      </c>
      <c r="D4" s="87" t="s">
        <v>0</v>
      </c>
      <c r="E4" s="88"/>
      <c r="F4" s="88"/>
      <c r="G4" s="88"/>
      <c r="H4" s="88"/>
      <c r="I4" s="88"/>
      <c r="J4" s="88"/>
      <c r="K4" s="88"/>
      <c r="L4" s="88"/>
      <c r="M4" s="88"/>
      <c r="N4" s="89"/>
      <c r="O4" s="92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4"/>
      <c r="AL4" s="90" t="s">
        <v>3</v>
      </c>
      <c r="AM4" s="79"/>
      <c r="AO4" s="37"/>
    </row>
    <row r="5" spans="1:42" ht="15" customHeight="1">
      <c r="A5" s="76"/>
      <c r="B5" s="86"/>
      <c r="C5" s="84"/>
      <c r="D5" s="38">
        <v>1</v>
      </c>
      <c r="E5" s="39">
        <v>2</v>
      </c>
      <c r="F5" s="39">
        <v>3</v>
      </c>
      <c r="G5" s="39">
        <v>4</v>
      </c>
      <c r="H5" s="39">
        <v>5</v>
      </c>
      <c r="I5" s="39">
        <v>6</v>
      </c>
      <c r="J5" s="39">
        <v>7</v>
      </c>
      <c r="K5" s="39">
        <v>8</v>
      </c>
      <c r="L5" s="39">
        <v>9</v>
      </c>
      <c r="M5" s="39">
        <v>10</v>
      </c>
      <c r="N5" s="39">
        <v>11</v>
      </c>
      <c r="O5" s="39">
        <v>12</v>
      </c>
      <c r="P5" s="39">
        <v>13</v>
      </c>
      <c r="Q5" s="39">
        <v>14</v>
      </c>
      <c r="R5" s="39">
        <v>15</v>
      </c>
      <c r="S5" s="39">
        <v>16</v>
      </c>
      <c r="T5" s="39">
        <v>17</v>
      </c>
      <c r="U5" s="39">
        <v>18</v>
      </c>
      <c r="V5" s="39">
        <v>19</v>
      </c>
      <c r="W5" s="39">
        <v>20</v>
      </c>
      <c r="X5" s="39">
        <v>21</v>
      </c>
      <c r="Y5" s="39">
        <v>22</v>
      </c>
      <c r="Z5" s="39">
        <v>23</v>
      </c>
      <c r="AA5" s="39">
        <v>24</v>
      </c>
      <c r="AB5" s="39">
        <v>25</v>
      </c>
      <c r="AC5" s="39">
        <v>26</v>
      </c>
      <c r="AD5" s="39">
        <v>27</v>
      </c>
      <c r="AE5" s="39">
        <v>28</v>
      </c>
      <c r="AF5" s="40">
        <v>29</v>
      </c>
      <c r="AG5" s="40">
        <v>30</v>
      </c>
      <c r="AH5" s="41" t="s">
        <v>14</v>
      </c>
      <c r="AI5" s="42" t="s">
        <v>4</v>
      </c>
      <c r="AJ5" s="43" t="s">
        <v>2</v>
      </c>
      <c r="AK5" s="73" t="s">
        <v>5</v>
      </c>
      <c r="AL5" s="91"/>
      <c r="AM5" s="79"/>
      <c r="AO5" s="37"/>
    </row>
    <row r="6" spans="1:42" s="44" customFormat="1" ht="15" customHeight="1">
      <c r="A6" s="76"/>
      <c r="B6" s="45">
        <v>0</v>
      </c>
      <c r="C6" s="46" t="s">
        <v>12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8"/>
      <c r="AJ6" s="47"/>
      <c r="AK6" s="49"/>
      <c r="AL6" s="50">
        <f>SUM(D6:AJ6)-AK6</f>
        <v>0</v>
      </c>
      <c r="AM6" s="79"/>
      <c r="AO6" s="114" t="b">
        <f>IF(AL6,RANK(AL6,AL$7:AL$38))</f>
        <v>0</v>
      </c>
      <c r="AP6" s="31" t="str">
        <f>IF(AL6,IFERROR(LOOKUP(,-1/(AO6=AO$5:AO5),AP$5:AP5)&amp;", ","")&amp;C6,C$6)</f>
        <v>Неопределен</v>
      </c>
    </row>
    <row r="7" spans="1:42" ht="15" customHeight="1">
      <c r="A7" s="76"/>
      <c r="B7" s="51">
        <v>1</v>
      </c>
      <c r="C7" s="52" t="str">
        <f>INDEX(ГОДОВАЯ!B5,)</f>
        <v>иванов</v>
      </c>
      <c r="D7" s="53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5"/>
      <c r="AI7" s="56"/>
      <c r="AJ7" s="57">
        <v>8</v>
      </c>
      <c r="AK7" s="58"/>
      <c r="AL7" s="59">
        <f>SUM(D7:AJ7)-AK7</f>
        <v>8</v>
      </c>
      <c r="AM7" s="79"/>
      <c r="AO7" s="114">
        <f>IF(AL7,RANK(AL7,AL$7:AL$38))</f>
        <v>1</v>
      </c>
      <c r="AP7" s="31" t="str">
        <f>IF(AL7,IFERROR(LOOKUP(,-1/(AO7=AO$5:AO6),AP$5:AP6)&amp;", ","")&amp;C7,C$6)</f>
        <v>иванов</v>
      </c>
    </row>
    <row r="8" spans="1:42" ht="14.85" customHeight="1">
      <c r="A8" s="76"/>
      <c r="B8" s="60">
        <v>2</v>
      </c>
      <c r="C8" s="52" t="str">
        <f>INDEX(ГОДОВАЯ!B6,)</f>
        <v>петров</v>
      </c>
      <c r="D8" s="5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5"/>
      <c r="AI8" s="61"/>
      <c r="AJ8" s="62">
        <v>7</v>
      </c>
      <c r="AK8" s="63"/>
      <c r="AL8" s="64">
        <f t="shared" ref="AL8:AL38" si="0">SUM(D8:AJ8)-AK8</f>
        <v>7</v>
      </c>
      <c r="AM8" s="79"/>
      <c r="AO8" s="114">
        <f t="shared" ref="AO8:AO38" si="1">IF(AL8,RANK(AL8,AL$7:AL$38))</f>
        <v>4</v>
      </c>
      <c r="AP8" s="31" t="str">
        <f>IF(AL8,IFERROR(LOOKUP(,-1/(AO8=AO$5:AO7),AP$5:AP7)&amp;", ","")&amp;C8,C$6)</f>
        <v>петров</v>
      </c>
    </row>
    <row r="9" spans="1:42" ht="14.85" customHeight="1">
      <c r="A9" s="76"/>
      <c r="B9" s="60">
        <v>3</v>
      </c>
      <c r="C9" s="52" t="str">
        <f>INDEX(ГОДОВАЯ!B7,)</f>
        <v>фролов</v>
      </c>
      <c r="D9" s="5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5"/>
      <c r="AI9" s="61"/>
      <c r="AJ9" s="62">
        <v>7</v>
      </c>
      <c r="AK9" s="63"/>
      <c r="AL9" s="64">
        <f t="shared" si="0"/>
        <v>7</v>
      </c>
      <c r="AM9" s="79"/>
      <c r="AO9" s="114">
        <f t="shared" si="1"/>
        <v>4</v>
      </c>
      <c r="AP9" s="31" t="str">
        <f>IF(AL9,IFERROR(LOOKUP(,-1/(AO9=AO$5:AO8),AP$5:AP8)&amp;", ","")&amp;C9,C$6)</f>
        <v>петров, фролов</v>
      </c>
    </row>
    <row r="10" spans="1:42" ht="14.85" customHeight="1">
      <c r="A10" s="76"/>
      <c r="B10" s="60">
        <v>4</v>
      </c>
      <c r="C10" s="52" t="str">
        <f>INDEX(ГОДОВАЯ!B8,)</f>
        <v>печатный</v>
      </c>
      <c r="D10" s="53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5"/>
      <c r="AI10" s="61"/>
      <c r="AJ10" s="62">
        <v>8</v>
      </c>
      <c r="AK10" s="63"/>
      <c r="AL10" s="64">
        <f t="shared" si="0"/>
        <v>8</v>
      </c>
      <c r="AM10" s="79"/>
      <c r="AO10" s="114">
        <f t="shared" si="1"/>
        <v>1</v>
      </c>
      <c r="AP10" s="31" t="str">
        <f>IF(AL10,IFERROR(LOOKUP(,-1/(AO10=AO$5:AO9),AP$5:AP9)&amp;", ","")&amp;C10,C$6)</f>
        <v>иванов, печатный</v>
      </c>
    </row>
    <row r="11" spans="1:42" ht="14.85" customHeight="1">
      <c r="A11" s="76"/>
      <c r="B11" s="51">
        <v>5</v>
      </c>
      <c r="C11" s="52" t="str">
        <f>INDEX(ГОДОВАЯ!B9,)</f>
        <v>прохоров</v>
      </c>
      <c r="D11" s="5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5"/>
      <c r="AI11" s="61"/>
      <c r="AJ11" s="62">
        <v>7</v>
      </c>
      <c r="AK11" s="63"/>
      <c r="AL11" s="64">
        <f t="shared" si="0"/>
        <v>7</v>
      </c>
      <c r="AM11" s="79"/>
      <c r="AO11" s="114">
        <f t="shared" si="1"/>
        <v>4</v>
      </c>
      <c r="AP11" s="31" t="str">
        <f>IF(AL11,IFERROR(LOOKUP(,-1/(AO11=AO$5:AO10),AP$5:AP10)&amp;", ","")&amp;C11,C$6)</f>
        <v>петров, фролов, прохоров</v>
      </c>
    </row>
    <row r="12" spans="1:42" ht="14.85" customHeight="1">
      <c r="A12" s="76"/>
      <c r="B12" s="60">
        <v>6</v>
      </c>
      <c r="C12" s="52" t="str">
        <f>INDEX(ГОДОВАЯ!B10,)</f>
        <v>шевцов</v>
      </c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61"/>
      <c r="AJ12" s="62">
        <v>7</v>
      </c>
      <c r="AK12" s="63"/>
      <c r="AL12" s="64">
        <f t="shared" si="0"/>
        <v>7</v>
      </c>
      <c r="AM12" s="79"/>
      <c r="AO12" s="114">
        <f t="shared" si="1"/>
        <v>4</v>
      </c>
      <c r="AP12" s="31" t="str">
        <f>IF(AL12,IFERROR(LOOKUP(,-1/(AO12=AO$5:AO11),AP$5:AP11)&amp;", ","")&amp;C12,C$6)</f>
        <v>петров, фролов, прохоров, шевцов</v>
      </c>
    </row>
    <row r="13" spans="1:42" ht="14.85" customHeight="1">
      <c r="A13" s="76"/>
      <c r="B13" s="60">
        <v>7</v>
      </c>
      <c r="C13" s="52" t="str">
        <f>INDEX(ГОДОВАЯ!B11,)</f>
        <v>титаренко</v>
      </c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5"/>
      <c r="AI13" s="61"/>
      <c r="AJ13" s="62"/>
      <c r="AK13" s="63"/>
      <c r="AL13" s="64">
        <f t="shared" si="0"/>
        <v>0</v>
      </c>
      <c r="AM13" s="79"/>
      <c r="AO13" s="114" t="b">
        <f t="shared" si="1"/>
        <v>0</v>
      </c>
      <c r="AP13" s="31" t="str">
        <f>IF(AL13,IFERROR(LOOKUP(,-1/(AO13=AO$5:AO12),AP$5:AP12)&amp;", ","")&amp;C13,C$6)</f>
        <v>Неопределен</v>
      </c>
    </row>
    <row r="14" spans="1:42" ht="14.85" customHeight="1">
      <c r="A14" s="76"/>
      <c r="B14" s="60">
        <v>8</v>
      </c>
      <c r="C14" s="52" t="str">
        <f>INDEX(ГОДОВАЯ!B12,)</f>
        <v>прогорелый</v>
      </c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  <c r="AI14" s="61"/>
      <c r="AJ14" s="62">
        <v>8</v>
      </c>
      <c r="AK14" s="63"/>
      <c r="AL14" s="64">
        <f t="shared" si="0"/>
        <v>8</v>
      </c>
      <c r="AM14" s="79"/>
      <c r="AO14" s="114">
        <f t="shared" si="1"/>
        <v>1</v>
      </c>
      <c r="AP14" s="31" t="str">
        <f>IF(AL14,IFERROR(LOOKUP(,-1/(AO14=AO$5:AO13),AP$5:AP13)&amp;", ","")&amp;C14,C$6)</f>
        <v>иванов, печатный, прогорелый</v>
      </c>
    </row>
    <row r="15" spans="1:42" ht="14.85" customHeight="1">
      <c r="A15" s="76"/>
      <c r="B15" s="51">
        <v>9</v>
      </c>
      <c r="C15" s="52" t="str">
        <f>INDEX(ГОДОВАЯ!B13,)</f>
        <v>асхаков</v>
      </c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61"/>
      <c r="AJ15" s="62"/>
      <c r="AK15" s="63"/>
      <c r="AL15" s="64">
        <f t="shared" si="0"/>
        <v>0</v>
      </c>
      <c r="AM15" s="79"/>
      <c r="AO15" s="114" t="b">
        <f t="shared" si="1"/>
        <v>0</v>
      </c>
      <c r="AP15" s="31" t="str">
        <f>IF(AL15,IFERROR(LOOKUP(,-1/(AO15=AO$5:AO14),AP$5:AP14)&amp;", ","")&amp;C15,C$6)</f>
        <v>Неопределен</v>
      </c>
    </row>
    <row r="16" spans="1:42" ht="14.85" customHeight="1">
      <c r="A16" s="76"/>
      <c r="B16" s="51">
        <v>10</v>
      </c>
      <c r="C16" s="52" t="str">
        <f>INDEX(ГОДОВАЯ!B14,)</f>
        <v>ломакин</v>
      </c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5"/>
      <c r="AI16" s="61"/>
      <c r="AJ16" s="62"/>
      <c r="AK16" s="63"/>
      <c r="AL16" s="64">
        <f t="shared" si="0"/>
        <v>0</v>
      </c>
      <c r="AM16" s="79"/>
      <c r="AO16" s="114" t="b">
        <f t="shared" si="1"/>
        <v>0</v>
      </c>
      <c r="AP16" s="31" t="str">
        <f>IF(AL16,IFERROR(LOOKUP(,-1/(AO16=AO$5:AO15),AP$5:AP15)&amp;", ","")&amp;C16,C$6)</f>
        <v>Неопределен</v>
      </c>
    </row>
    <row r="17" spans="1:42" ht="14.85" customHeight="1">
      <c r="A17" s="76"/>
      <c r="B17" s="60">
        <v>11</v>
      </c>
      <c r="C17" s="52" t="str">
        <f>INDEX(ГОДОВАЯ!B15,)</f>
        <v>ломанкин</v>
      </c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5"/>
      <c r="AI17" s="61"/>
      <c r="AJ17" s="62"/>
      <c r="AK17" s="63"/>
      <c r="AL17" s="64">
        <f t="shared" si="0"/>
        <v>0</v>
      </c>
      <c r="AM17" s="79"/>
      <c r="AO17" s="114" t="b">
        <f t="shared" si="1"/>
        <v>0</v>
      </c>
      <c r="AP17" s="31" t="str">
        <f>IF(AL17,IFERROR(LOOKUP(,-1/(AO17=AO$5:AO16),AP$5:AP16)&amp;", ","")&amp;C17,C$6)</f>
        <v>Неопределен</v>
      </c>
    </row>
    <row r="18" spans="1:42" ht="14.85" customHeight="1">
      <c r="A18" s="76"/>
      <c r="B18" s="60">
        <v>12</v>
      </c>
      <c r="C18" s="52" t="str">
        <f>INDEX(ГОДОВАЯ!B16,)</f>
        <v>архоров</v>
      </c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5"/>
      <c r="AI18" s="61"/>
      <c r="AJ18" s="62"/>
      <c r="AK18" s="63"/>
      <c r="AL18" s="64">
        <f t="shared" si="0"/>
        <v>0</v>
      </c>
      <c r="AM18" s="79"/>
      <c r="AO18" s="114" t="b">
        <f t="shared" si="1"/>
        <v>0</v>
      </c>
      <c r="AP18" s="31" t="str">
        <f>IF(AL18,IFERROR(LOOKUP(,-1/(AO18=AO$5:AO17),AP$5:AP17)&amp;", ","")&amp;C18,C$6)</f>
        <v>Неопределен</v>
      </c>
    </row>
    <row r="19" spans="1:42" ht="14.85" customHeight="1">
      <c r="A19" s="76"/>
      <c r="B19" s="60">
        <v>13</v>
      </c>
      <c r="C19" s="52">
        <f>INDEX(ГОДОВАЯ!B17,)</f>
        <v>0</v>
      </c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5"/>
      <c r="AI19" s="61"/>
      <c r="AJ19" s="62"/>
      <c r="AK19" s="63"/>
      <c r="AL19" s="64">
        <f t="shared" si="0"/>
        <v>0</v>
      </c>
      <c r="AM19" s="79"/>
      <c r="AO19" s="114" t="b">
        <f t="shared" si="1"/>
        <v>0</v>
      </c>
      <c r="AP19" s="31" t="str">
        <f>IF(AL19,IFERROR(LOOKUP(,-1/(AO19=AO$5:AO18),AP$5:AP18)&amp;", ","")&amp;C19,C$6)</f>
        <v>Неопределен</v>
      </c>
    </row>
    <row r="20" spans="1:42" ht="14.85" customHeight="1">
      <c r="A20" s="76"/>
      <c r="B20" s="51">
        <v>14</v>
      </c>
      <c r="C20" s="52">
        <f>INDEX(ГОДОВАЯ!B18,)</f>
        <v>0</v>
      </c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61"/>
      <c r="AJ20" s="62"/>
      <c r="AK20" s="63"/>
      <c r="AL20" s="64">
        <f t="shared" si="0"/>
        <v>0</v>
      </c>
      <c r="AM20" s="79"/>
      <c r="AO20" s="114" t="b">
        <f t="shared" si="1"/>
        <v>0</v>
      </c>
      <c r="AP20" s="31" t="str">
        <f>IF(AL20,IFERROR(LOOKUP(,-1/(AO20=AO$5:AO19),AP$5:AP19)&amp;", ","")&amp;C20,C$6)</f>
        <v>Неопределен</v>
      </c>
    </row>
    <row r="21" spans="1:42" ht="14.85" customHeight="1">
      <c r="A21" s="76"/>
      <c r="B21" s="60">
        <v>15</v>
      </c>
      <c r="C21" s="52">
        <f>INDEX(ГОДОВАЯ!B19,)</f>
        <v>0</v>
      </c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5"/>
      <c r="AI21" s="61"/>
      <c r="AJ21" s="62"/>
      <c r="AK21" s="63"/>
      <c r="AL21" s="64">
        <f t="shared" si="0"/>
        <v>0</v>
      </c>
      <c r="AM21" s="79"/>
      <c r="AO21" s="114" t="b">
        <f t="shared" si="1"/>
        <v>0</v>
      </c>
      <c r="AP21" s="31" t="str">
        <f>IF(AL21,IFERROR(LOOKUP(,-1/(AO21=AO$5:AO20),AP$5:AP20)&amp;", ","")&amp;C21,C$6)</f>
        <v>Неопределен</v>
      </c>
    </row>
    <row r="22" spans="1:42" ht="14.85" customHeight="1">
      <c r="A22" s="76"/>
      <c r="B22" s="60">
        <v>16</v>
      </c>
      <c r="C22" s="52">
        <f>INDEX(ГОДОВАЯ!B20,)</f>
        <v>0</v>
      </c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5"/>
      <c r="AI22" s="61"/>
      <c r="AJ22" s="62"/>
      <c r="AK22" s="63"/>
      <c r="AL22" s="64">
        <f t="shared" si="0"/>
        <v>0</v>
      </c>
      <c r="AM22" s="79"/>
      <c r="AO22" s="114" t="b">
        <f t="shared" si="1"/>
        <v>0</v>
      </c>
      <c r="AP22" s="31" t="str">
        <f>IF(AL22,IFERROR(LOOKUP(,-1/(AO22=AO$5:AO21),AP$5:AP21)&amp;", ","")&amp;C22,C$6)</f>
        <v>Неопределен</v>
      </c>
    </row>
    <row r="23" spans="1:42" ht="14.85" customHeight="1">
      <c r="A23" s="76"/>
      <c r="B23" s="60">
        <v>17</v>
      </c>
      <c r="C23" s="52">
        <f>INDEX(ГОДОВАЯ!B21,)</f>
        <v>0</v>
      </c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5"/>
      <c r="AI23" s="61"/>
      <c r="AJ23" s="62"/>
      <c r="AK23" s="63"/>
      <c r="AL23" s="64">
        <f t="shared" si="0"/>
        <v>0</v>
      </c>
      <c r="AM23" s="79"/>
      <c r="AO23" s="114" t="b">
        <f t="shared" si="1"/>
        <v>0</v>
      </c>
      <c r="AP23" s="31" t="str">
        <f>IF(AL23,IFERROR(LOOKUP(,-1/(AO23=AO$5:AO22),AP$5:AP22)&amp;", ","")&amp;C23,C$6)</f>
        <v>Неопределен</v>
      </c>
    </row>
    <row r="24" spans="1:42" ht="14.85" customHeight="1">
      <c r="A24" s="76"/>
      <c r="B24" s="51">
        <v>18</v>
      </c>
      <c r="C24" s="52">
        <f>INDEX(ГОДОВАЯ!B22,)</f>
        <v>0</v>
      </c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5"/>
      <c r="AI24" s="61"/>
      <c r="AJ24" s="62"/>
      <c r="AK24" s="63"/>
      <c r="AL24" s="64">
        <f t="shared" si="0"/>
        <v>0</v>
      </c>
      <c r="AM24" s="79"/>
      <c r="AO24" s="114" t="b">
        <f t="shared" si="1"/>
        <v>0</v>
      </c>
      <c r="AP24" s="31" t="str">
        <f>IF(AL24,IFERROR(LOOKUP(,-1/(AO24=AO$5:AO23),AP$5:AP23)&amp;", ","")&amp;C24,C$6)</f>
        <v>Неопределен</v>
      </c>
    </row>
    <row r="25" spans="1:42" ht="14.85" customHeight="1">
      <c r="A25" s="76"/>
      <c r="B25" s="51">
        <v>19</v>
      </c>
      <c r="C25" s="52">
        <f>INDEX(ГОДОВАЯ!B23,)</f>
        <v>0</v>
      </c>
      <c r="D25" s="53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5"/>
      <c r="AI25" s="61"/>
      <c r="AJ25" s="62"/>
      <c r="AK25" s="63"/>
      <c r="AL25" s="64">
        <f t="shared" si="0"/>
        <v>0</v>
      </c>
      <c r="AM25" s="79"/>
      <c r="AO25" s="114" t="b">
        <f t="shared" si="1"/>
        <v>0</v>
      </c>
      <c r="AP25" s="31" t="str">
        <f>IF(AL25,IFERROR(LOOKUP(,-1/(AO25=AO$5:AO24),AP$5:AP24)&amp;", ","")&amp;C25,C$6)</f>
        <v>Неопределен</v>
      </c>
    </row>
    <row r="26" spans="1:42" ht="14.85" customHeight="1">
      <c r="A26" s="76"/>
      <c r="B26" s="60">
        <v>20</v>
      </c>
      <c r="C26" s="52">
        <f>INDEX(ГОДОВАЯ!B24,)</f>
        <v>0</v>
      </c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5"/>
      <c r="AI26" s="61"/>
      <c r="AJ26" s="62"/>
      <c r="AK26" s="63"/>
      <c r="AL26" s="64">
        <f t="shared" si="0"/>
        <v>0</v>
      </c>
      <c r="AM26" s="79"/>
      <c r="AO26" s="114" t="b">
        <f t="shared" si="1"/>
        <v>0</v>
      </c>
      <c r="AP26" s="31" t="str">
        <f>IF(AL26,IFERROR(LOOKUP(,-1/(AO26=AO$5:AO25),AP$5:AP25)&amp;", ","")&amp;C26,C$6)</f>
        <v>Неопределен</v>
      </c>
    </row>
    <row r="27" spans="1:42" ht="14.85" customHeight="1">
      <c r="A27" s="76"/>
      <c r="B27" s="60">
        <v>21</v>
      </c>
      <c r="C27" s="52">
        <f>INDEX(ГОДОВАЯ!B25,)</f>
        <v>0</v>
      </c>
      <c r="D27" s="53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61"/>
      <c r="AJ27" s="62"/>
      <c r="AK27" s="63"/>
      <c r="AL27" s="64">
        <f t="shared" si="0"/>
        <v>0</v>
      </c>
      <c r="AM27" s="79"/>
      <c r="AO27" s="114" t="b">
        <f t="shared" si="1"/>
        <v>0</v>
      </c>
      <c r="AP27" s="31" t="str">
        <f>IF(AL27,IFERROR(LOOKUP(,-1/(AO27=AO$5:AO26),AP$5:AP26)&amp;", ","")&amp;C27,C$6)</f>
        <v>Неопределен</v>
      </c>
    </row>
    <row r="28" spans="1:42" ht="14.85" customHeight="1">
      <c r="A28" s="76"/>
      <c r="B28" s="60">
        <v>22</v>
      </c>
      <c r="C28" s="52">
        <f>INDEX(ГОДОВАЯ!B26,)</f>
        <v>0</v>
      </c>
      <c r="D28" s="53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5"/>
      <c r="AI28" s="61"/>
      <c r="AJ28" s="62"/>
      <c r="AK28" s="63"/>
      <c r="AL28" s="64">
        <f t="shared" si="0"/>
        <v>0</v>
      </c>
      <c r="AM28" s="79"/>
      <c r="AO28" s="114" t="b">
        <f t="shared" si="1"/>
        <v>0</v>
      </c>
      <c r="AP28" s="31" t="str">
        <f>IF(AL28,IFERROR(LOOKUP(,-1/(AO28=AO$5:AO27),AP$5:AP27)&amp;", ","")&amp;C28,C$6)</f>
        <v>Неопределен</v>
      </c>
    </row>
    <row r="29" spans="1:42" ht="14.85" customHeight="1">
      <c r="A29" s="76"/>
      <c r="B29" s="51">
        <v>23</v>
      </c>
      <c r="C29" s="52">
        <f>INDEX(ГОДОВАЯ!B27,)</f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5"/>
      <c r="AI29" s="61"/>
      <c r="AJ29" s="62"/>
      <c r="AK29" s="63"/>
      <c r="AL29" s="64">
        <f t="shared" si="0"/>
        <v>0</v>
      </c>
      <c r="AM29" s="79"/>
      <c r="AO29" s="114" t="b">
        <f t="shared" si="1"/>
        <v>0</v>
      </c>
      <c r="AP29" s="31" t="str">
        <f>IF(AL29,IFERROR(LOOKUP(,-1/(AO29=AO$5:AO28),AP$5:AP28)&amp;", ","")&amp;C29,C$6)</f>
        <v>Неопределен</v>
      </c>
    </row>
    <row r="30" spans="1:42" ht="14.85" customHeight="1">
      <c r="A30" s="76"/>
      <c r="B30" s="60">
        <v>24</v>
      </c>
      <c r="C30" s="52">
        <f>INDEX(ГОДОВАЯ!B28,)</f>
        <v>0</v>
      </c>
      <c r="D30" s="53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5"/>
      <c r="AI30" s="61"/>
      <c r="AJ30" s="62"/>
      <c r="AK30" s="63"/>
      <c r="AL30" s="64">
        <f t="shared" si="0"/>
        <v>0</v>
      </c>
      <c r="AM30" s="79"/>
      <c r="AO30" s="114" t="b">
        <f t="shared" si="1"/>
        <v>0</v>
      </c>
      <c r="AP30" s="31" t="str">
        <f>IF(AL30,IFERROR(LOOKUP(,-1/(AO30=AO$5:AO29),AP$5:AP29)&amp;", ","")&amp;C30,C$6)</f>
        <v>Неопределен</v>
      </c>
    </row>
    <row r="31" spans="1:42" ht="14.85" customHeight="1">
      <c r="A31" s="76"/>
      <c r="B31" s="60">
        <v>25</v>
      </c>
      <c r="C31" s="52">
        <f>INDEX(ГОДОВАЯ!B29,)</f>
        <v>0</v>
      </c>
      <c r="D31" s="53"/>
      <c r="E31" s="54"/>
      <c r="F31" s="54"/>
      <c r="G31" s="54"/>
      <c r="H31" s="54"/>
      <c r="I31" s="54"/>
      <c r="J31" s="54"/>
      <c r="K31" s="65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5"/>
      <c r="AI31" s="61"/>
      <c r="AJ31" s="62"/>
      <c r="AK31" s="63"/>
      <c r="AL31" s="64">
        <f t="shared" si="0"/>
        <v>0</v>
      </c>
      <c r="AM31" s="79"/>
      <c r="AO31" s="114" t="b">
        <f t="shared" si="1"/>
        <v>0</v>
      </c>
      <c r="AP31" s="31" t="str">
        <f>IF(AL31,IFERROR(LOOKUP(,-1/(AO31=AO$5:AO30),AP$5:AP30)&amp;", ","")&amp;C31,C$6)</f>
        <v>Неопределен</v>
      </c>
    </row>
    <row r="32" spans="1:42" ht="14.85" customHeight="1">
      <c r="A32" s="76"/>
      <c r="B32" s="60">
        <v>26</v>
      </c>
      <c r="C32" s="52">
        <f>INDEX(ГОДОВАЯ!B30,)</f>
        <v>0</v>
      </c>
      <c r="D32" s="5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5"/>
      <c r="AI32" s="61"/>
      <c r="AJ32" s="62"/>
      <c r="AK32" s="63"/>
      <c r="AL32" s="64">
        <f t="shared" si="0"/>
        <v>0</v>
      </c>
      <c r="AM32" s="79"/>
      <c r="AO32" s="114" t="b">
        <f t="shared" si="1"/>
        <v>0</v>
      </c>
      <c r="AP32" s="31" t="str">
        <f>IF(AL32,IFERROR(LOOKUP(,-1/(AO32=AO$5:AO31),AP$5:AP31)&amp;", ","")&amp;C32,C$6)</f>
        <v>Неопределен</v>
      </c>
    </row>
    <row r="33" spans="1:42" ht="14.85" customHeight="1">
      <c r="A33" s="76"/>
      <c r="B33" s="51">
        <v>27</v>
      </c>
      <c r="C33" s="52">
        <f>INDEX(ГОДОВАЯ!B31,)</f>
        <v>0</v>
      </c>
      <c r="D33" s="53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5"/>
      <c r="AI33" s="61"/>
      <c r="AJ33" s="62"/>
      <c r="AK33" s="63"/>
      <c r="AL33" s="64">
        <f t="shared" si="0"/>
        <v>0</v>
      </c>
      <c r="AM33" s="79"/>
      <c r="AO33" s="114" t="b">
        <f t="shared" si="1"/>
        <v>0</v>
      </c>
      <c r="AP33" s="31" t="str">
        <f>IF(AL33,IFERROR(LOOKUP(,-1/(AO33=AO$5:AO32),AP$5:AP32)&amp;", ","")&amp;C33,C$6)</f>
        <v>Неопределен</v>
      </c>
    </row>
    <row r="34" spans="1:42" ht="14.85" customHeight="1">
      <c r="A34" s="76"/>
      <c r="B34" s="51">
        <v>28</v>
      </c>
      <c r="C34" s="52">
        <f>INDEX(ГОДОВАЯ!B32,)</f>
        <v>0</v>
      </c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61"/>
      <c r="AJ34" s="62"/>
      <c r="AK34" s="63"/>
      <c r="AL34" s="64">
        <f t="shared" si="0"/>
        <v>0</v>
      </c>
      <c r="AM34" s="79"/>
      <c r="AO34" s="114" t="b">
        <f t="shared" si="1"/>
        <v>0</v>
      </c>
      <c r="AP34" s="31" t="str">
        <f>IF(AL34,IFERROR(LOOKUP(,-1/(AO34=AO$5:AO33),AP$5:AP33)&amp;", ","")&amp;C34,C$6)</f>
        <v>Неопределен</v>
      </c>
    </row>
    <row r="35" spans="1:42" ht="14.85" customHeight="1">
      <c r="A35" s="76"/>
      <c r="B35" s="60">
        <v>29</v>
      </c>
      <c r="C35" s="52">
        <f>INDEX(ГОДОВАЯ!B33,)</f>
        <v>0</v>
      </c>
      <c r="D35" s="5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/>
      <c r="AI35" s="61"/>
      <c r="AJ35" s="62"/>
      <c r="AK35" s="63"/>
      <c r="AL35" s="64">
        <f t="shared" si="0"/>
        <v>0</v>
      </c>
      <c r="AM35" s="79"/>
      <c r="AO35" s="114" t="b">
        <f t="shared" si="1"/>
        <v>0</v>
      </c>
      <c r="AP35" s="31" t="str">
        <f>IF(AL35,IFERROR(LOOKUP(,-1/(AO35=AO$5:AO34),AP$5:AP34)&amp;", ","")&amp;C35,C$6)</f>
        <v>Неопределен</v>
      </c>
    </row>
    <row r="36" spans="1:42" ht="14.85" customHeight="1">
      <c r="A36" s="76"/>
      <c r="B36" s="60">
        <v>30</v>
      </c>
      <c r="C36" s="52">
        <f>INDEX(ГОДОВАЯ!B34,)</f>
        <v>0</v>
      </c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5"/>
      <c r="AI36" s="61"/>
      <c r="AJ36" s="62"/>
      <c r="AK36" s="63"/>
      <c r="AL36" s="64">
        <f t="shared" si="0"/>
        <v>0</v>
      </c>
      <c r="AM36" s="79"/>
      <c r="AO36" s="114" t="b">
        <f t="shared" si="1"/>
        <v>0</v>
      </c>
      <c r="AP36" s="31" t="str">
        <f>IF(AL36,IFERROR(LOOKUP(,-1/(AO36=AO$5:AO35),AP$5:AP35)&amp;", ","")&amp;C36,C$6)</f>
        <v>Неопределен</v>
      </c>
    </row>
    <row r="37" spans="1:42" ht="14.85" customHeight="1">
      <c r="A37" s="76"/>
      <c r="B37" s="60">
        <v>31</v>
      </c>
      <c r="C37" s="52">
        <f>INDEX(ГОДОВАЯ!B35,)</f>
        <v>0</v>
      </c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5"/>
      <c r="AI37" s="61"/>
      <c r="AJ37" s="62"/>
      <c r="AK37" s="63"/>
      <c r="AL37" s="64">
        <f t="shared" si="0"/>
        <v>0</v>
      </c>
      <c r="AM37" s="79"/>
      <c r="AO37" s="114" t="b">
        <f t="shared" si="1"/>
        <v>0</v>
      </c>
      <c r="AP37" s="31" t="str">
        <f>IF(AL37,IFERROR(LOOKUP(,-1/(AO37=AO$5:AO36),AP$5:AP36)&amp;", ","")&amp;C37,C$6)</f>
        <v>Неопределен</v>
      </c>
    </row>
    <row r="38" spans="1:42" ht="14.85" customHeight="1" thickBot="1">
      <c r="A38" s="76"/>
      <c r="B38" s="51">
        <v>32</v>
      </c>
      <c r="C38" s="66">
        <f>INDEX(ГОДОВАЯ!B36,)</f>
        <v>0</v>
      </c>
      <c r="D38" s="5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5"/>
      <c r="AI38" s="61"/>
      <c r="AJ38" s="62"/>
      <c r="AK38" s="63"/>
      <c r="AL38" s="64">
        <f t="shared" si="0"/>
        <v>0</v>
      </c>
      <c r="AM38" s="79"/>
      <c r="AO38" s="114" t="b">
        <f t="shared" si="1"/>
        <v>0</v>
      </c>
      <c r="AP38" s="31" t="str">
        <f>IF(AL38,IFERROR(LOOKUP(,-1/(AO38=AO$5:AO37),AP$5:AP37)&amp;", ","")&amp;C38,C$6)</f>
        <v>Неопределен</v>
      </c>
    </row>
    <row r="39" spans="1:42" ht="14.45" customHeight="1" thickBot="1">
      <c r="A39" s="77"/>
      <c r="B39" s="67"/>
      <c r="C39" s="68" t="s">
        <v>13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82"/>
      <c r="P39" s="82"/>
      <c r="Q39" s="82"/>
      <c r="R39" s="82"/>
      <c r="S39" s="82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0"/>
    </row>
  </sheetData>
  <sheetProtection selectLockedCells="1"/>
  <mergeCells count="10">
    <mergeCell ref="B1:AL1"/>
    <mergeCell ref="A1:A39"/>
    <mergeCell ref="AM1:AM39"/>
    <mergeCell ref="T39:AL39"/>
    <mergeCell ref="O39:S39"/>
    <mergeCell ref="C4:C5"/>
    <mergeCell ref="B4:B5"/>
    <mergeCell ref="D4:N4"/>
    <mergeCell ref="AL4:AL5"/>
    <mergeCell ref="O4:AK4"/>
  </mergeCells>
  <printOptions horizontalCentered="1" verticalCentered="1"/>
  <pageMargins left="0.11811023622047245" right="0.11811023622047245" top="0.51181102362204722" bottom="0.11811023622047245" header="0" footer="0"/>
  <pageSetup paperSize="9" scale="98" orientation="landscape" r:id="rId1"/>
  <rowBreaks count="1" manualBreakCount="1">
    <brk id="39" max="16383" man="1"/>
  </rowBreaks>
  <colBreaks count="1" manualBreakCount="1">
    <brk id="3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9"/>
  </sheetPr>
  <dimension ref="A1:G7"/>
  <sheetViews>
    <sheetView tabSelected="1" zoomScale="90" zoomScaleNormal="90" workbookViewId="0">
      <selection activeCell="B9" sqref="B9"/>
    </sheetView>
  </sheetViews>
  <sheetFormatPr defaultRowHeight="14.25"/>
  <cols>
    <col min="1" max="1" width="31" style="2" customWidth="1"/>
    <col min="2" max="2" width="11.7109375" style="2" customWidth="1"/>
    <col min="3" max="3" width="20.28515625" style="2" customWidth="1"/>
    <col min="4" max="4" width="11.7109375" style="2" customWidth="1"/>
    <col min="5" max="5" width="20.28515625" style="2" customWidth="1"/>
    <col min="6" max="6" width="11.7109375" style="2" customWidth="1"/>
    <col min="7" max="7" width="20.28515625" style="2" customWidth="1"/>
    <col min="8" max="16384" width="9.140625" style="2"/>
  </cols>
  <sheetData>
    <row r="1" spans="1:7" s="1" customFormat="1" ht="49.5" customHeight="1" thickBot="1">
      <c r="A1" s="95"/>
      <c r="B1" s="96"/>
      <c r="C1" s="96"/>
      <c r="D1" s="96"/>
      <c r="E1" s="96"/>
      <c r="F1" s="96"/>
      <c r="G1" s="97"/>
    </row>
    <row r="2" spans="1:7" s="1" customFormat="1" ht="30" customHeight="1" thickBot="1">
      <c r="A2" s="103"/>
      <c r="B2" s="104"/>
      <c r="C2" s="104"/>
      <c r="D2" s="104"/>
      <c r="E2" s="104"/>
      <c r="F2" s="27"/>
      <c r="G2" s="28"/>
    </row>
    <row r="3" spans="1:7" ht="24.95" customHeight="1">
      <c r="A3" s="105" t="s">
        <v>11</v>
      </c>
      <c r="B3" s="98" t="s">
        <v>7</v>
      </c>
      <c r="C3" s="99"/>
      <c r="D3" s="98" t="s">
        <v>8</v>
      </c>
      <c r="E3" s="99"/>
      <c r="F3" s="98" t="s">
        <v>9</v>
      </c>
      <c r="G3" s="100"/>
    </row>
    <row r="4" spans="1:7" ht="15" customHeight="1">
      <c r="A4" s="106"/>
      <c r="B4" s="29">
        <f>LARGE(СЕНТЯБРЬ!AL7:AL39,1)</f>
        <v>8</v>
      </c>
      <c r="C4" s="115" t="s">
        <v>6</v>
      </c>
      <c r="D4" s="30">
        <f>LARGE(СЕНТЯБРЬ!$AL7:$AL38,1+SUMPRODUCT(COUNTIF(СЕНТЯБРЬ!$AL7:$AL38,$B4:B4)))</f>
        <v>7</v>
      </c>
      <c r="E4" s="115" t="s">
        <v>6</v>
      </c>
      <c r="F4" s="30">
        <f>LARGE(СЕНТЯБРЬ!$AL7:$AL38,1+SUMPRODUCT(COUNTIF(СЕНТЯБРЬ!$AL7:$AL38,$B4:D4)))</f>
        <v>0</v>
      </c>
      <c r="G4" s="116" t="s">
        <v>6</v>
      </c>
    </row>
    <row r="5" spans="1:7" ht="39.950000000000003" customHeight="1" thickBot="1">
      <c r="A5" s="107"/>
      <c r="B5" s="101" t="str">
        <f>LOOKUP(,-1/(B4=СЕНТЯБРЬ!$AL6:$AL38),СЕНТЯБРЬ!$AP6:$AP38)</f>
        <v>иванов, печатный, прогорелый</v>
      </c>
      <c r="C5" s="102"/>
      <c r="D5" s="101" t="str">
        <f>LOOKUP(,-1/(D4=СЕНТЯБРЬ!$AL6:$AL38),СЕНТЯБРЬ!$AP6:$AP38)</f>
        <v>петров, фролов, прохоров, шевцов</v>
      </c>
      <c r="E5" s="102"/>
      <c r="F5" s="101" t="str">
        <f>LOOKUP(,-1/(F4=СЕНТЯБРЬ!$AL6:$AL38),СЕНТЯБРЬ!$AP6:$AP38)</f>
        <v>Неопределен</v>
      </c>
      <c r="G5" s="102"/>
    </row>
    <row r="6" spans="1:7" ht="51.75" customHeight="1">
      <c r="A6" s="14"/>
      <c r="B6" s="13"/>
      <c r="C6" s="13"/>
      <c r="D6" s="13"/>
      <c r="E6" s="13"/>
      <c r="F6" s="13"/>
      <c r="G6" s="13"/>
    </row>
    <row r="7" spans="1:7" ht="39.950000000000003" customHeight="1">
      <c r="A7" s="14"/>
      <c r="B7" s="13"/>
      <c r="C7" s="13"/>
      <c r="D7" s="13"/>
      <c r="E7" s="13"/>
      <c r="F7" s="13"/>
      <c r="G7" s="13"/>
    </row>
  </sheetData>
  <sheetProtection selectLockedCells="1" selectUnlockedCells="1"/>
  <mergeCells count="9">
    <mergeCell ref="A1:G1"/>
    <mergeCell ref="B3:C3"/>
    <mergeCell ref="B5:C5"/>
    <mergeCell ref="D3:E3"/>
    <mergeCell ref="D5:E5"/>
    <mergeCell ref="F3:G3"/>
    <mergeCell ref="F5:G5"/>
    <mergeCell ref="A2:E2"/>
    <mergeCell ref="A3:A5"/>
  </mergeCells>
  <printOptions horizontalCentered="1"/>
  <pageMargins left="0.11811023622047245" right="0.11811023622047245" top="0.11811023622047245" bottom="0.1181102362204724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C000"/>
  </sheetPr>
  <dimension ref="A1:G37"/>
  <sheetViews>
    <sheetView zoomScaleNormal="100" workbookViewId="0">
      <pane ySplit="3" topLeftCell="A4" activePane="bottomLeft" state="frozen"/>
      <selection pane="bottomLeft" activeCell="G17" sqref="G17"/>
    </sheetView>
  </sheetViews>
  <sheetFormatPr defaultRowHeight="15" customHeight="1"/>
  <cols>
    <col min="1" max="1" width="3.5703125" style="11" customWidth="1"/>
    <col min="2" max="2" width="28.28515625" style="12" customWidth="1"/>
    <col min="3" max="3" width="31.7109375" style="3" customWidth="1"/>
    <col min="4" max="4" width="5.7109375" style="3" customWidth="1"/>
    <col min="5" max="5" width="8.85546875" style="4" customWidth="1"/>
    <col min="6" max="6" width="11.42578125" style="3" customWidth="1"/>
    <col min="7" max="7" width="30.42578125" style="3" customWidth="1"/>
    <col min="8" max="16384" width="9.140625" style="3"/>
  </cols>
  <sheetData>
    <row r="1" spans="1:7" ht="49.5" customHeight="1" thickBot="1">
      <c r="A1" s="3"/>
      <c r="B1" s="4"/>
      <c r="E1" s="3"/>
    </row>
    <row r="2" spans="1:7" ht="18" customHeight="1" thickBot="1">
      <c r="A2" s="110" t="s">
        <v>1</v>
      </c>
      <c r="B2" s="112" t="s">
        <v>20</v>
      </c>
      <c r="C2" s="26">
        <v>2019</v>
      </c>
      <c r="E2" s="5"/>
      <c r="F2" s="6"/>
    </row>
    <row r="3" spans="1:7" ht="16.5" customHeight="1" thickBot="1">
      <c r="A3" s="111"/>
      <c r="B3" s="113"/>
      <c r="C3" s="16" t="s">
        <v>11</v>
      </c>
      <c r="E3" s="5"/>
      <c r="F3" s="7"/>
    </row>
    <row r="4" spans="1:7" s="7" customFormat="1" ht="0.95" customHeight="1">
      <c r="A4" s="17">
        <v>0</v>
      </c>
      <c r="B4" s="18" t="s">
        <v>12</v>
      </c>
      <c r="C4" s="19">
        <v>0</v>
      </c>
      <c r="E4" s="8"/>
      <c r="F4" s="9"/>
      <c r="G4" s="15"/>
    </row>
    <row r="5" spans="1:7" ht="15" customHeight="1">
      <c r="A5" s="20">
        <v>1</v>
      </c>
      <c r="B5" s="21" t="s">
        <v>15</v>
      </c>
      <c r="C5" s="22">
        <f>СЕНТЯБРЬ!AL7</f>
        <v>8</v>
      </c>
      <c r="E5" s="8"/>
      <c r="F5" s="9"/>
      <c r="G5" s="10"/>
    </row>
    <row r="6" spans="1:7" ht="15" customHeight="1">
      <c r="A6" s="20">
        <v>2</v>
      </c>
      <c r="B6" s="23" t="s">
        <v>16</v>
      </c>
      <c r="C6" s="22">
        <f>СЕНТЯБРЬ!AL8</f>
        <v>7</v>
      </c>
    </row>
    <row r="7" spans="1:7" ht="15" customHeight="1">
      <c r="A7" s="20">
        <v>3</v>
      </c>
      <c r="B7" s="23" t="s">
        <v>17</v>
      </c>
      <c r="C7" s="22">
        <f>СЕНТЯБРЬ!AL9</f>
        <v>7</v>
      </c>
    </row>
    <row r="8" spans="1:7" ht="15" customHeight="1">
      <c r="A8" s="20">
        <v>4</v>
      </c>
      <c r="B8" s="23" t="s">
        <v>18</v>
      </c>
      <c r="C8" s="22">
        <f>СЕНТЯБРЬ!AL10</f>
        <v>8</v>
      </c>
    </row>
    <row r="9" spans="1:7" ht="15" customHeight="1">
      <c r="A9" s="20">
        <v>5</v>
      </c>
      <c r="B9" s="23" t="s">
        <v>19</v>
      </c>
      <c r="C9" s="22">
        <f>СЕНТЯБРЬ!AL11</f>
        <v>7</v>
      </c>
    </row>
    <row r="10" spans="1:7" ht="15" customHeight="1">
      <c r="A10" s="20">
        <v>6</v>
      </c>
      <c r="B10" s="23" t="s">
        <v>21</v>
      </c>
      <c r="C10" s="22">
        <f>СЕНТЯБРЬ!AL12</f>
        <v>7</v>
      </c>
    </row>
    <row r="11" spans="1:7" ht="15" customHeight="1">
      <c r="A11" s="20">
        <v>7</v>
      </c>
      <c r="B11" s="23" t="s">
        <v>22</v>
      </c>
      <c r="C11" s="22">
        <f>СЕНТЯБРЬ!AL13</f>
        <v>0</v>
      </c>
    </row>
    <row r="12" spans="1:7" ht="15" customHeight="1">
      <c r="A12" s="20">
        <v>8</v>
      </c>
      <c r="B12" s="23" t="s">
        <v>23</v>
      </c>
      <c r="C12" s="22">
        <f>СЕНТЯБРЬ!AL14</f>
        <v>8</v>
      </c>
    </row>
    <row r="13" spans="1:7" ht="15" customHeight="1">
      <c r="A13" s="20">
        <v>9</v>
      </c>
      <c r="B13" s="23" t="s">
        <v>24</v>
      </c>
      <c r="C13" s="22">
        <f>СЕНТЯБРЬ!AL15</f>
        <v>0</v>
      </c>
    </row>
    <row r="14" spans="1:7" ht="15" customHeight="1">
      <c r="A14" s="20">
        <v>10</v>
      </c>
      <c r="B14" s="23" t="s">
        <v>25</v>
      </c>
      <c r="C14" s="22">
        <f>СЕНТЯБРЬ!AL16</f>
        <v>0</v>
      </c>
    </row>
    <row r="15" spans="1:7" ht="15" customHeight="1">
      <c r="A15" s="20">
        <v>11</v>
      </c>
      <c r="B15" s="23" t="s">
        <v>26</v>
      </c>
      <c r="C15" s="22">
        <f>СЕНТЯБРЬ!AL17</f>
        <v>0</v>
      </c>
    </row>
    <row r="16" spans="1:7" ht="15" customHeight="1">
      <c r="A16" s="20">
        <v>12</v>
      </c>
      <c r="B16" s="23" t="s">
        <v>27</v>
      </c>
      <c r="C16" s="22">
        <f>СЕНТЯБРЬ!AL18</f>
        <v>0</v>
      </c>
    </row>
    <row r="17" spans="1:3" ht="15" customHeight="1">
      <c r="A17" s="20">
        <v>13</v>
      </c>
      <c r="B17" s="23"/>
      <c r="C17" s="22">
        <f>СЕНТЯБРЬ!AL19</f>
        <v>0</v>
      </c>
    </row>
    <row r="18" spans="1:3" ht="15" customHeight="1">
      <c r="A18" s="20">
        <v>14</v>
      </c>
      <c r="B18" s="23"/>
      <c r="C18" s="22">
        <f>СЕНТЯБРЬ!AL20</f>
        <v>0</v>
      </c>
    </row>
    <row r="19" spans="1:3" ht="15" customHeight="1">
      <c r="A19" s="20">
        <v>15</v>
      </c>
      <c r="B19" s="23"/>
      <c r="C19" s="22">
        <f>СЕНТЯБРЬ!AL21</f>
        <v>0</v>
      </c>
    </row>
    <row r="20" spans="1:3" ht="15" customHeight="1">
      <c r="A20" s="20">
        <v>16</v>
      </c>
      <c r="B20" s="23"/>
      <c r="C20" s="22">
        <f>СЕНТЯБРЬ!AL22</f>
        <v>0</v>
      </c>
    </row>
    <row r="21" spans="1:3" ht="15" customHeight="1">
      <c r="A21" s="20">
        <v>17</v>
      </c>
      <c r="B21" s="23"/>
      <c r="C21" s="22">
        <f>СЕНТЯБРЬ!AL23</f>
        <v>0</v>
      </c>
    </row>
    <row r="22" spans="1:3" ht="15" customHeight="1">
      <c r="A22" s="20">
        <v>18</v>
      </c>
      <c r="B22" s="23"/>
      <c r="C22" s="22">
        <f>СЕНТЯБРЬ!AL24</f>
        <v>0</v>
      </c>
    </row>
    <row r="23" spans="1:3" ht="15" customHeight="1">
      <c r="A23" s="20">
        <v>19</v>
      </c>
      <c r="B23" s="23"/>
      <c r="C23" s="22">
        <f>СЕНТЯБРЬ!AL25</f>
        <v>0</v>
      </c>
    </row>
    <row r="24" spans="1:3" ht="15" customHeight="1">
      <c r="A24" s="20">
        <v>20</v>
      </c>
      <c r="B24" s="23"/>
      <c r="C24" s="22">
        <f>СЕНТЯБРЬ!AL26</f>
        <v>0</v>
      </c>
    </row>
    <row r="25" spans="1:3" ht="15" customHeight="1">
      <c r="A25" s="20">
        <v>21</v>
      </c>
      <c r="B25" s="23"/>
      <c r="C25" s="22">
        <f>СЕНТЯБРЬ!AL27</f>
        <v>0</v>
      </c>
    </row>
    <row r="26" spans="1:3" ht="15" customHeight="1">
      <c r="A26" s="20">
        <v>22</v>
      </c>
      <c r="B26" s="23"/>
      <c r="C26" s="22">
        <f>СЕНТЯБРЬ!AL28</f>
        <v>0</v>
      </c>
    </row>
    <row r="27" spans="1:3" ht="15" customHeight="1">
      <c r="A27" s="20">
        <v>23</v>
      </c>
      <c r="B27" s="23"/>
      <c r="C27" s="22">
        <f>СЕНТЯБРЬ!AL29</f>
        <v>0</v>
      </c>
    </row>
    <row r="28" spans="1:3" ht="15" customHeight="1">
      <c r="A28" s="20">
        <v>24</v>
      </c>
      <c r="B28" s="23"/>
      <c r="C28" s="22">
        <f>СЕНТЯБРЬ!AL30</f>
        <v>0</v>
      </c>
    </row>
    <row r="29" spans="1:3" ht="15" customHeight="1">
      <c r="A29" s="20">
        <v>25</v>
      </c>
      <c r="B29" s="23"/>
      <c r="C29" s="22">
        <f>СЕНТЯБРЬ!AL31</f>
        <v>0</v>
      </c>
    </row>
    <row r="30" spans="1:3" ht="15" customHeight="1">
      <c r="A30" s="20">
        <v>26</v>
      </c>
      <c r="B30" s="23"/>
      <c r="C30" s="22">
        <f>СЕНТЯБРЬ!AL32</f>
        <v>0</v>
      </c>
    </row>
    <row r="31" spans="1:3" ht="15" customHeight="1">
      <c r="A31" s="20">
        <v>27</v>
      </c>
      <c r="B31" s="23"/>
      <c r="C31" s="22">
        <f>СЕНТЯБРЬ!AL33</f>
        <v>0</v>
      </c>
    </row>
    <row r="32" spans="1:3" ht="15" customHeight="1">
      <c r="A32" s="20">
        <v>28</v>
      </c>
      <c r="B32" s="23"/>
      <c r="C32" s="22">
        <f>СЕНТЯБРЬ!AL34</f>
        <v>0</v>
      </c>
    </row>
    <row r="33" spans="1:3" ht="15" customHeight="1">
      <c r="A33" s="20">
        <v>29</v>
      </c>
      <c r="B33" s="23"/>
      <c r="C33" s="22">
        <f>СЕНТЯБРЬ!AL36</f>
        <v>0</v>
      </c>
    </row>
    <row r="34" spans="1:3" ht="15" customHeight="1">
      <c r="A34" s="20">
        <v>30</v>
      </c>
      <c r="B34" s="23"/>
      <c r="C34" s="22">
        <f>СЕНТЯБРЬ!AL38</f>
        <v>0</v>
      </c>
    </row>
    <row r="35" spans="1:3" ht="15" customHeight="1">
      <c r="A35" s="20">
        <v>31</v>
      </c>
      <c r="B35" s="23"/>
      <c r="C35" s="22" t="e">
        <f>СЕНТЯБРЬ!#REF!</f>
        <v>#REF!</v>
      </c>
    </row>
    <row r="36" spans="1:3" ht="15" customHeight="1" thickBot="1">
      <c r="A36" s="24">
        <v>32</v>
      </c>
      <c r="B36" s="25"/>
      <c r="C36" s="22" t="e">
        <f>СЕНТЯБРЬ!#REF!</f>
        <v>#REF!</v>
      </c>
    </row>
    <row r="37" spans="1:3" ht="22.5" customHeight="1" thickBot="1">
      <c r="A37" s="108"/>
      <c r="B37" s="109"/>
      <c r="C37" s="109"/>
    </row>
  </sheetData>
  <sheetProtection selectLockedCells="1"/>
  <mergeCells count="3">
    <mergeCell ref="A37:C37"/>
    <mergeCell ref="A2:A3"/>
    <mergeCell ref="B2:B3"/>
  </mergeCells>
  <printOptions horizontalCentered="1"/>
  <pageMargins left="0.11811023622047245" right="0.11811023622047245" top="0.11811023622047245" bottom="0.1181102362204724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СЕНТЯБРЬ</vt:lpstr>
      <vt:lpstr>ЛИДЕРЫ</vt:lpstr>
      <vt:lpstr>ГОДОВАЯ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Рейтинговая система активистов АС факультета ПТиТ</dc:title>
  <dc:creator>Алексей Гаврюшенко;АСФ ПТиТ</dc:creator>
  <cp:keywords>АСФ ПТиТ</cp:keywords>
  <cp:lastModifiedBy>Boroda</cp:lastModifiedBy>
  <cp:lastPrinted>2020-04-13T21:16:11Z</cp:lastPrinted>
  <dcterms:created xsi:type="dcterms:W3CDTF">2006-09-16T00:00:00Z</dcterms:created>
  <dcterms:modified xsi:type="dcterms:W3CDTF">2020-04-14T14:37:47Z</dcterms:modified>
</cp:coreProperties>
</file>