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8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5" i="1" l="1" a="1"/>
  <c r="J5" i="1"/>
  <c r="J6" i="1" a="1"/>
  <c r="J6" i="1"/>
  <c r="J7" i="1" a="1"/>
  <c r="J7" i="1"/>
  <c r="J8" i="1" a="1"/>
  <c r="J8" i="1"/>
  <c r="J9" i="1" a="1"/>
  <c r="J9" i="1"/>
  <c r="J10" i="1" a="1"/>
  <c r="J10" i="1"/>
  <c r="J11" i="1" a="1"/>
  <c r="J11" i="1"/>
  <c r="J12" i="1" a="1"/>
  <c r="J12" i="1"/>
  <c r="J13" i="1" a="1"/>
  <c r="J13" i="1"/>
  <c r="J14" i="1" a="1"/>
  <c r="J14" i="1"/>
  <c r="J15" i="1" a="1"/>
  <c r="J15" i="1"/>
  <c r="J16" i="1" a="1"/>
  <c r="J16" i="1"/>
  <c r="J17" i="1" a="1"/>
  <c r="J17" i="1"/>
  <c r="J18" i="1" a="1"/>
  <c r="J18" i="1"/>
  <c r="J19" i="1" a="1"/>
  <c r="J19" i="1"/>
  <c r="J20" i="1" a="1"/>
  <c r="J20" i="1"/>
  <c r="J21" i="1" a="1"/>
  <c r="J21" i="1"/>
  <c r="J22" i="1" a="1"/>
  <c r="J22" i="1"/>
  <c r="J23" i="1" a="1"/>
  <c r="J23" i="1"/>
  <c r="J24" i="1" a="1"/>
  <c r="J24" i="1"/>
  <c r="J25" i="1" a="1"/>
  <c r="J25" i="1"/>
  <c r="J26" i="1" a="1"/>
  <c r="J26" i="1"/>
  <c r="J27" i="1" a="1"/>
  <c r="J27" i="1"/>
  <c r="J28" i="1" a="1"/>
  <c r="J28" i="1"/>
  <c r="J29" i="1" a="1"/>
  <c r="J29" i="1"/>
  <c r="J4" i="1" a="1"/>
  <c r="J4" i="1" s="1"/>
  <c r="I21" i="1" l="1" a="1"/>
  <c r="I21" i="1" s="1"/>
  <c r="I10" i="1" a="1"/>
  <c r="I10" i="1" s="1"/>
  <c r="I8" i="1" a="1"/>
  <c r="I8" i="1" s="1"/>
  <c r="I7" i="1" a="1"/>
  <c r="I7" i="1" s="1"/>
  <c r="I6" i="1" a="1"/>
  <c r="I6" i="1" s="1"/>
  <c r="I5" i="1" a="1"/>
  <c r="I5" i="1" s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N4" i="1" l="1"/>
  <c r="A11" i="1" l="1"/>
  <c r="O4" i="1"/>
  <c r="A12" i="1" l="1"/>
  <c r="I12" i="1" l="1" a="1"/>
  <c r="I12" i="1" s="1"/>
  <c r="I11" i="1" a="1"/>
  <c r="I11" i="1" s="1"/>
  <c r="A13" i="1"/>
  <c r="A14" i="1" l="1"/>
  <c r="I13" i="1" a="1"/>
  <c r="I13" i="1" s="1"/>
  <c r="A15" i="1" l="1"/>
  <c r="I15" i="1" l="1" a="1"/>
  <c r="I15" i="1" s="1"/>
  <c r="I14" i="1" a="1"/>
  <c r="I14" i="1" s="1"/>
  <c r="A16" i="1"/>
  <c r="A17" i="1"/>
  <c r="A18" i="1"/>
  <c r="A19" i="1" l="1"/>
  <c r="I18" i="1" a="1"/>
  <c r="I18" i="1" s="1"/>
  <c r="I17" i="1" a="1"/>
  <c r="I17" i="1" s="1"/>
  <c r="I16" i="1" a="1"/>
  <c r="I16" i="1" s="1"/>
  <c r="A20" i="1"/>
  <c r="I19" i="1" l="1" a="1"/>
  <c r="I19" i="1" s="1"/>
  <c r="A22" i="1"/>
  <c r="A23" i="1" l="1"/>
  <c r="I22" i="1" a="1"/>
  <c r="I22" i="1" s="1"/>
  <c r="A24" i="1" l="1"/>
  <c r="I23" i="1" a="1"/>
  <c r="I23" i="1" s="1"/>
  <c r="A25" i="1" l="1"/>
  <c r="I24" i="1" s="1" a="1"/>
  <c r="I24" i="1" s="1"/>
  <c r="A26" i="1" l="1"/>
  <c r="I25" i="1" a="1"/>
  <c r="I25" i="1" s="1"/>
  <c r="A27" i="1" l="1"/>
  <c r="I26" i="1" a="1"/>
  <c r="I26" i="1" s="1"/>
  <c r="A28" i="1" l="1"/>
  <c r="I27" i="1" a="1"/>
  <c r="I27" i="1" s="1"/>
  <c r="I28" i="1" l="1" a="1"/>
  <c r="I28" i="1" s="1"/>
  <c r="I4" i="1" a="1"/>
  <c r="I4" i="1" s="1"/>
  <c r="L4" i="1" a="1"/>
  <c r="L4" i="1" s="1"/>
  <c r="K4" i="1"/>
  <c r="I20" i="1" a="1"/>
  <c r="I20" i="1" s="1"/>
  <c r="I9" i="1" a="1"/>
  <c r="I9" i="1" s="1"/>
</calcChain>
</file>

<file path=xl/sharedStrings.xml><?xml version="1.0" encoding="utf-8"?>
<sst xmlns="http://schemas.openxmlformats.org/spreadsheetml/2006/main" count="66" uniqueCount="45">
  <si>
    <t>№</t>
  </si>
  <si>
    <t>Код предприятия</t>
  </si>
  <si>
    <t>Наименование предприятие</t>
  </si>
  <si>
    <t>Наименование
 продукции</t>
  </si>
  <si>
    <t>Загрузка общая,%</t>
  </si>
  <si>
    <t>кол-во</t>
  </si>
  <si>
    <t>стоимость, 
тыс.руб</t>
  </si>
  <si>
    <t>среднегод. мощность</t>
  </si>
  <si>
    <t>Предприятие 1</t>
  </si>
  <si>
    <t>Изделие 5</t>
  </si>
  <si>
    <t>Изделие 6</t>
  </si>
  <si>
    <t>Изделие 7</t>
  </si>
  <si>
    <t>Изделие 8</t>
  </si>
  <si>
    <t>Изделие 9</t>
  </si>
  <si>
    <t>Предприятие 2</t>
  </si>
  <si>
    <t>Изделие 1</t>
  </si>
  <si>
    <t>Изделие 2</t>
  </si>
  <si>
    <t>Предприятие 3</t>
  </si>
  <si>
    <t>Изделие 3</t>
  </si>
  <si>
    <t>-</t>
  </si>
  <si>
    <t>Предприятие 4</t>
  </si>
  <si>
    <t>Изделие 4</t>
  </si>
  <si>
    <t>Предприятие 5</t>
  </si>
  <si>
    <t>Изделие 21</t>
  </si>
  <si>
    <t>Предприятие 6</t>
  </si>
  <si>
    <t>Предприятие 7</t>
  </si>
  <si>
    <t>Предприятие 8</t>
  </si>
  <si>
    <t>Предприятие 9</t>
  </si>
  <si>
    <t>Предприятие 10</t>
  </si>
  <si>
    <t>Предприятие 11</t>
  </si>
  <si>
    <t>Щeбeнь</t>
  </si>
  <si>
    <t>Предприятие 12</t>
  </si>
  <si>
    <t>Предприятие 13</t>
  </si>
  <si>
    <t>Изделие 10</t>
  </si>
  <si>
    <t>Предприятие 14</t>
  </si>
  <si>
    <t>Изделие 11</t>
  </si>
  <si>
    <t>Предприятие 15</t>
  </si>
  <si>
    <t>Изделие 12</t>
  </si>
  <si>
    <t>Предприятие 16</t>
  </si>
  <si>
    <t>Изделие 13</t>
  </si>
  <si>
    <t>Предприятие 17</t>
  </si>
  <si>
    <t>Предприятие 18</t>
  </si>
  <si>
    <t>Предприятие 19</t>
  </si>
  <si>
    <t>Загрузка 
по цехам, %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</si>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</sst>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0" borderId="0" xfId="0" applyFont="1" applyFill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left" vertical="center" wrapText="1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4" fillId="0" borderId="15" xfId="1" applyNumberFormat="1" applyFont="1" applyFill="1" applyBorder="1" applyAlignment="1">
      <alignment horizontal="left" vertical="center" wrapText="1"/>
    </xf>
    <xf numFmtId="164" fontId="5" fillId="0" borderId="15" xfId="0" applyNumberFormat="1" applyFont="1" applyFill="1" applyBorder="1" applyAlignment="1">
      <alignment horizontal="center" vertical="center"/>
    </xf>
    <xf numFmtId="164" fontId="5" fillId="0" borderId="16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/>
    <xf numFmtId="164" fontId="4" fillId="0" borderId="2" xfId="1" applyNumberFormat="1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left" vertical="center" wrapText="1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20" xfId="1" applyNumberFormat="1" applyFont="1" applyFill="1" applyBorder="1" applyAlignment="1">
      <alignment horizontal="center" vertical="center"/>
    </xf>
    <xf numFmtId="164" fontId="4" fillId="0" borderId="20" xfId="1" applyNumberFormat="1" applyFont="1" applyFill="1" applyBorder="1" applyAlignment="1">
      <alignment horizontal="left" vertical="center" wrapText="1"/>
    </xf>
    <xf numFmtId="164" fontId="5" fillId="0" borderId="20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164" fontId="4" fillId="0" borderId="2" xfId="1" applyNumberFormat="1" applyFont="1" applyFill="1" applyBorder="1" applyAlignment="1">
      <alignment horizontal="left" vertical="center" wrapText="1"/>
    </xf>
    <xf numFmtId="164" fontId="4" fillId="0" borderId="7" xfId="1" applyNumberFormat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/>
    </xf>
    <xf numFmtId="164" fontId="4" fillId="0" borderId="15" xfId="1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0" fillId="0" borderId="0" xfId="0" applyNumberFormat="1"/>
    <xf numFmtId="0" fontId="3" fillId="0" borderId="0" xfId="0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/>
    </xf>
    <xf numFmtId="164" fontId="7" fillId="0" borderId="18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14" xfId="0" applyNumberFormat="1" applyFont="1" applyFill="1" applyBorder="1" applyAlignment="1">
      <alignment horizontal="center" vertical="center"/>
    </xf>
    <xf numFmtId="164" fontId="7" fillId="0" borderId="23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/>
    </xf>
    <xf numFmtId="0" fontId="8" fillId="0" borderId="15" xfId="0" applyFont="1" applyFill="1" applyBorder="1"/>
    <xf numFmtId="164" fontId="7" fillId="0" borderId="0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9"/>
  <sheetViews>
    <sheetView tabSelected="1" workbookViewId="0">
      <selection activeCell="M10" sqref="M10"/>
    </sheetView>
  </sheetViews>
  <sheetFormatPr defaultRowHeight="15" x14ac:dyDescent="0.25"/>
  <cols>
    <col min="2" max="2" width="17.5703125" bestFit="1" customWidth="1"/>
    <col min="3" max="3" width="21.85546875" customWidth="1"/>
    <col min="4" max="4" width="17.5703125" customWidth="1"/>
    <col min="5" max="7" width="13.42578125" customWidth="1"/>
    <col min="8" max="10" width="12" customWidth="1"/>
  </cols>
  <sheetData>
    <row r="1" spans="1:18" ht="15.75" thickBot="1" x14ac:dyDescent="0.3"/>
    <row r="2" spans="1:18" x14ac:dyDescent="0.25">
      <c r="A2" s="50" t="s">
        <v>0</v>
      </c>
      <c r="B2" s="52" t="s">
        <v>1</v>
      </c>
      <c r="C2" s="54" t="s">
        <v>2</v>
      </c>
      <c r="D2" s="54" t="s">
        <v>3</v>
      </c>
      <c r="E2" s="54" t="s">
        <v>44</v>
      </c>
      <c r="F2" s="54"/>
      <c r="G2" s="56"/>
      <c r="H2" s="57" t="s">
        <v>43</v>
      </c>
      <c r="I2" s="43" t="s">
        <v>4</v>
      </c>
      <c r="J2" s="60"/>
      <c r="K2" s="1"/>
      <c r="L2" s="1"/>
    </row>
    <row r="3" spans="1:18" ht="26.25" thickBot="1" x14ac:dyDescent="0.3">
      <c r="A3" s="51"/>
      <c r="B3" s="53"/>
      <c r="C3" s="55"/>
      <c r="D3" s="55"/>
      <c r="E3" s="2" t="s">
        <v>5</v>
      </c>
      <c r="F3" s="2" t="s">
        <v>6</v>
      </c>
      <c r="G3" s="3" t="s">
        <v>7</v>
      </c>
      <c r="H3" s="58"/>
      <c r="I3" s="44"/>
      <c r="J3" s="60"/>
      <c r="K3" s="1"/>
      <c r="L3" s="1"/>
    </row>
    <row r="4" spans="1:18" x14ac:dyDescent="0.25">
      <c r="A4" s="45">
        <v>1</v>
      </c>
      <c r="B4" s="39">
        <v>101</v>
      </c>
      <c r="C4" s="41" t="s">
        <v>8</v>
      </c>
      <c r="D4" s="19" t="s">
        <v>9</v>
      </c>
      <c r="E4" s="20">
        <v>114.9</v>
      </c>
      <c r="F4" s="20">
        <v>2900</v>
      </c>
      <c r="G4" s="21">
        <v>115</v>
      </c>
      <c r="H4" s="22">
        <f t="shared" ref="H4:H29" si="0">IFERROR(E4/G4%,"")</f>
        <v>99.913043478260889</v>
      </c>
      <c r="I4" s="61">
        <f t="array" ref="I4">IF(A4,IF(A5*(D4&lt;&gt;""),H4,SUM((LOOKUP(ROW(4:103),ROW(4:103)/(A4:A103&lt;&gt;""),B4:B103)=B4)*N(+F4:F103))/SUM(IFERROR((LOOKUP(ROW(4:103),ROW(4:103)/(A4:A103&lt;&gt;""),B4:B103)=B4)*F4:F103/E4:E103*G4:G103,))%),"")</f>
        <v>58.088260742733112</v>
      </c>
      <c r="J4" s="68">
        <f t="array" ref="J4">IF(A4,IF(A5*(D4&lt;&gt;""),H4,SUM((LOOKUP(ROW(4:103),ROW(4:103)/(A4:A103&lt;&gt;""),B4:B103)=B4)*N(+F4:F103))/SUM(IFERROR((LOOKUP(ROW(4:103),ROW(4:103)/(A4:A103&lt;&gt;""),B4:B103)=B4)*F4:F103/H4:H103,))),"")</f>
        <v>58.088260742733112</v>
      </c>
      <c r="K4">
        <f>SUMPRODUCT((LOOKUP(ROW(4:103),ROW(4:103)/(A4:A103&lt;&gt;""),B4:B103)=B4)*N(+F4:F103))</f>
        <v>10225</v>
      </c>
      <c r="L4">
        <f t="array" ref="L4">SUMPRODUCT(IFERROR((LOOKUP(ROW(4:103),ROW(4:103)/(A4:A103&lt;&gt;""),B4:B103)=B4)*F4:F103/E4:E103*G4:G103,))</f>
        <v>17602.523933855526</v>
      </c>
      <c r="N4" s="8">
        <f>SUM(F4:F8)</f>
        <v>10225</v>
      </c>
      <c r="O4" s="8">
        <f>F4/E4*G4+F5/E5*G5+F7/E7*G7+F8/E8*G8</f>
        <v>17602.523933855526</v>
      </c>
      <c r="R4" s="59"/>
    </row>
    <row r="5" spans="1:18" x14ac:dyDescent="0.25">
      <c r="A5" s="46"/>
      <c r="B5" s="48"/>
      <c r="C5" s="49"/>
      <c r="D5" s="9" t="s">
        <v>10</v>
      </c>
      <c r="E5" s="10">
        <v>75</v>
      </c>
      <c r="F5" s="10">
        <v>5000</v>
      </c>
      <c r="G5" s="11">
        <v>88</v>
      </c>
      <c r="H5" s="12">
        <f t="shared" si="0"/>
        <v>85.227272727272734</v>
      </c>
      <c r="I5" s="62" t="str">
        <f t="array" ref="I5">IF(A5,IF(A6*(D5&lt;&gt;""),H5,SUM((LOOKUP(ROW(5:104),ROW(5:104)/(A5:A104&lt;&gt;""),B5:B104)=B5)*N(+F5:F104))/SUM(IFERROR((LOOKUP(ROW(5:104),ROW(5:104)/(A5:A104&lt;&gt;""),B5:B104)=B5)*F5:F104/E5:E104*G5:G104,))%),"")</f>
        <v/>
      </c>
      <c r="J5" s="68" t="str">
        <f t="array" ref="J5">IF(A5,IF(A6*(D5&lt;&gt;""),H5,SUM((LOOKUP(ROW(5:104),ROW(5:104)/(A5:A104&lt;&gt;""),B5:B104)=B5)*N(+F5:F104))/SUM(IFERROR((LOOKUP(ROW(5:104),ROW(5:104)/(A5:A104&lt;&gt;""),B5:B104)=B5)*F5:F104/H5:H104,))),"")</f>
        <v/>
      </c>
      <c r="R5" s="59"/>
    </row>
    <row r="6" spans="1:18" x14ac:dyDescent="0.25">
      <c r="A6" s="46"/>
      <c r="B6" s="48"/>
      <c r="C6" s="49"/>
      <c r="D6" s="9" t="s">
        <v>11</v>
      </c>
      <c r="E6" s="10"/>
      <c r="F6" s="10"/>
      <c r="G6" s="11"/>
      <c r="H6" s="12" t="str">
        <f t="shared" si="0"/>
        <v/>
      </c>
      <c r="I6" s="62" t="str">
        <f t="array" ref="I6">IF(A6,IF(A7*(D6&lt;&gt;""),H6,SUM((LOOKUP(ROW(6:105),ROW(6:105)/(A6:A105&lt;&gt;""),B6:B105)=B6)*N(+F6:F105))/SUM(IFERROR((LOOKUP(ROW(6:105),ROW(6:105)/(A6:A105&lt;&gt;""),B6:B105)=B6)*F6:F105/E6:E105*G6:G105,))%),"")</f>
        <v/>
      </c>
      <c r="J6" s="68" t="str">
        <f t="array" ref="J6">IF(A6,IF(A7*(D6&lt;&gt;""),H6,SUM((LOOKUP(ROW(6:105),ROW(6:105)/(A6:A105&lt;&gt;""),B6:B105)=B6)*N(+F6:F105))/SUM(IFERROR((LOOKUP(ROW(6:105),ROW(6:105)/(A6:A105&lt;&gt;""),B6:B105)=B6)*F6:F105/H6:H105,))),"")</f>
        <v/>
      </c>
      <c r="R6" s="59"/>
    </row>
    <row r="7" spans="1:18" x14ac:dyDescent="0.25">
      <c r="A7" s="46"/>
      <c r="B7" s="48"/>
      <c r="C7" s="49"/>
      <c r="D7" s="13" t="s">
        <v>12</v>
      </c>
      <c r="E7" s="10">
        <v>195</v>
      </c>
      <c r="F7" s="10">
        <v>325</v>
      </c>
      <c r="G7" s="11">
        <v>500</v>
      </c>
      <c r="H7" s="12">
        <f t="shared" si="0"/>
        <v>39</v>
      </c>
      <c r="I7" s="62" t="str">
        <f t="array" ref="I7">IF(A7,IF(A8*(D7&lt;&gt;""),H7,SUM((LOOKUP(ROW(7:106),ROW(7:106)/(A7:A106&lt;&gt;""),B7:B106)=B7)*N(+F7:F106))/SUM(IFERROR((LOOKUP(ROW(7:106),ROW(7:106)/(A7:A106&lt;&gt;""),B7:B106)=B7)*F7:F106/E7:E106*G7:G106,))%),"")</f>
        <v/>
      </c>
      <c r="J7" s="68" t="str">
        <f t="array" ref="J7">IF(A7,IF(A8*(D7&lt;&gt;""),H7,SUM((LOOKUP(ROW(7:106),ROW(7:106)/(A7:A106&lt;&gt;""),B7:B106)=B7)*N(+F7:F106))/SUM(IFERROR((LOOKUP(ROW(7:106),ROW(7:106)/(A7:A106&lt;&gt;""),B7:B106)=B7)*F7:F106/H7:H106,))),"")</f>
        <v/>
      </c>
      <c r="R7" s="59"/>
    </row>
    <row r="8" spans="1:18" ht="15.75" thickBot="1" x14ac:dyDescent="0.3">
      <c r="A8" s="47"/>
      <c r="B8" s="40"/>
      <c r="C8" s="42"/>
      <c r="D8" s="23" t="s">
        <v>13</v>
      </c>
      <c r="E8" s="24">
        <v>2000</v>
      </c>
      <c r="F8" s="24">
        <v>2000</v>
      </c>
      <c r="G8" s="25">
        <v>8000</v>
      </c>
      <c r="H8" s="17">
        <f t="shared" si="0"/>
        <v>25</v>
      </c>
      <c r="I8" s="63" t="str">
        <f t="array" ref="I8">IF(A8,IF(A9*(D8&lt;&gt;""),H8,SUM((LOOKUP(ROW(8:107),ROW(8:107)/(A8:A107&lt;&gt;""),B8:B107)=B8)*N(+F8:F107))/SUM(IFERROR((LOOKUP(ROW(8:107),ROW(8:107)/(A8:A107&lt;&gt;""),B8:B107)=B8)*F8:F107/E8:E107*G8:G107,))%),"")</f>
        <v/>
      </c>
      <c r="J8" s="68" t="str">
        <f t="array" ref="J8">IF(A8,IF(A9*(D8&lt;&gt;""),H8,SUM((LOOKUP(ROW(8:107),ROW(8:107)/(A8:A107&lt;&gt;""),B8:B107)=B8)*N(+F8:F107))/SUM(IFERROR((LOOKUP(ROW(8:107),ROW(8:107)/(A8:A107&lt;&gt;""),B8:B107)=B8)*F8:F107/H8:H107,))),"")</f>
        <v/>
      </c>
      <c r="R8" s="59"/>
    </row>
    <row r="9" spans="1:18" x14ac:dyDescent="0.25">
      <c r="A9" s="37">
        <v>2</v>
      </c>
      <c r="B9" s="39">
        <v>102</v>
      </c>
      <c r="C9" s="41" t="s">
        <v>14</v>
      </c>
      <c r="D9" s="19" t="s">
        <v>15</v>
      </c>
      <c r="E9" s="20">
        <v>10</v>
      </c>
      <c r="F9" s="20">
        <v>10000</v>
      </c>
      <c r="G9" s="21">
        <v>10</v>
      </c>
      <c r="H9" s="22">
        <f t="shared" si="0"/>
        <v>100</v>
      </c>
      <c r="I9" s="61">
        <f t="array" ref="I9">IF(A9,IF(A10*(D9&lt;&gt;""),H9,SUM((LOOKUP(ROW(9:108),ROW(9:108)/(A9:A108&lt;&gt;""),B9:B108)=B9)*N(+F9:F108))/SUM(IFERROR((LOOKUP(ROW(9:108),ROW(9:108)/(A9:A108&lt;&gt;""),B9:B108)=B9)*F9:F108/E9:E108*G9:G108,))%),"")</f>
        <v>100</v>
      </c>
      <c r="J9" s="68">
        <f t="array" ref="J9">IF(A9,IF(A10*(D9&lt;&gt;""),H9,SUM((LOOKUP(ROW(9:108),ROW(9:108)/(A9:A108&lt;&gt;""),B9:B108)=B9)*N(+F9:F108))/SUM(IFERROR((LOOKUP(ROW(9:108),ROW(9:108)/(A9:A108&lt;&gt;""),B9:B108)=B9)*F9:F108/H9:H108,))),"")</f>
        <v>100</v>
      </c>
    </row>
    <row r="10" spans="1:18" ht="15.75" thickBot="1" x14ac:dyDescent="0.3">
      <c r="A10" s="38"/>
      <c r="B10" s="40"/>
      <c r="C10" s="42"/>
      <c r="D10" s="23" t="s">
        <v>16</v>
      </c>
      <c r="E10" s="24">
        <v>30</v>
      </c>
      <c r="F10" s="24">
        <v>30000</v>
      </c>
      <c r="G10" s="25">
        <v>30</v>
      </c>
      <c r="H10" s="17">
        <f t="shared" si="0"/>
        <v>100</v>
      </c>
      <c r="I10" s="63" t="str">
        <f t="array" ref="I10">IF(A10,IF(A11*(D10&lt;&gt;""),H10,SUM((LOOKUP(ROW(10:109),ROW(10:109)/(A10:A109&lt;&gt;""),B10:B109)=B10)*N(+F10:F109))/SUM(IFERROR((LOOKUP(ROW(10:109),ROW(10:109)/(A10:A109&lt;&gt;""),B10:B109)=B10)*F10:F109/E10:E109*G10:G109,))%),"")</f>
        <v/>
      </c>
      <c r="J10" s="68" t="str">
        <f t="array" ref="J10">IF(A10,IF(A11*(D10&lt;&gt;""),H10,SUM((LOOKUP(ROW(10:109),ROW(10:109)/(A10:A109&lt;&gt;""),B10:B109)=B10)*N(+F10:F109))/SUM(IFERROR((LOOKUP(ROW(10:109),ROW(10:109)/(A10:A109&lt;&gt;""),B10:B109)=B10)*F10:F109/H10:H109,))),"")</f>
        <v/>
      </c>
    </row>
    <row r="11" spans="1:18" x14ac:dyDescent="0.25">
      <c r="A11" s="26">
        <f>MAX(A$10:A10)+1</f>
        <v>1</v>
      </c>
      <c r="B11" s="27">
        <v>103</v>
      </c>
      <c r="C11" s="4" t="s">
        <v>17</v>
      </c>
      <c r="D11" s="4" t="s">
        <v>18</v>
      </c>
      <c r="E11" s="5" t="s">
        <v>19</v>
      </c>
      <c r="F11" s="5" t="s">
        <v>19</v>
      </c>
      <c r="G11" s="6" t="s">
        <v>19</v>
      </c>
      <c r="H11" s="7" t="str">
        <f t="shared" si="0"/>
        <v/>
      </c>
      <c r="I11" s="64" t="str">
        <f t="array" ref="I11">IF(A11,IF(A12*(D11&lt;&gt;""),H11,SUM((LOOKUP(ROW(11:110),ROW(11:110)/(A11:A110&lt;&gt;""),B11:B110)=B11)*N(+F11:F110))/SUM(IFERROR((LOOKUP(ROW(11:110),ROW(11:110)/(A11:A110&lt;&gt;""),B11:B110)=B11)*F11:F110/E11:E110*G11:G110,))%),"")</f>
        <v/>
      </c>
      <c r="J11" s="68" t="str">
        <f t="array" ref="J11">IF(A11,IF(A12*(D11&lt;&gt;""),H11,SUM((LOOKUP(ROW(11:110),ROW(11:110)/(A11:A110&lt;&gt;""),B11:B110)=B11)*N(+F11:F110))/SUM(IFERROR((LOOKUP(ROW(11:110),ROW(11:110)/(A11:A110&lt;&gt;""),B11:B110)=B11)*F11:F110/H11:H110,))),"")</f>
        <v/>
      </c>
    </row>
    <row r="12" spans="1:18" x14ac:dyDescent="0.25">
      <c r="A12" s="14">
        <f>MAX(A$10:A11)+1</f>
        <v>2</v>
      </c>
      <c r="B12" s="15">
        <v>104</v>
      </c>
      <c r="C12" s="9" t="s">
        <v>20</v>
      </c>
      <c r="D12" s="9" t="s">
        <v>21</v>
      </c>
      <c r="E12" s="10">
        <v>50</v>
      </c>
      <c r="F12" s="10">
        <v>5000</v>
      </c>
      <c r="G12" s="11">
        <v>90</v>
      </c>
      <c r="H12" s="12">
        <f t="shared" si="0"/>
        <v>55.555555555555557</v>
      </c>
      <c r="I12" s="62">
        <f t="array" ref="I12">IF(A12,IF(A13*(D12&lt;&gt;""),H12,SUM((LOOKUP(ROW(12:111),ROW(12:111)/(A12:A111&lt;&gt;""),B12:B111)=B12)*N(+F12:F111))/SUM(IFERROR((LOOKUP(ROW(12:111),ROW(12:111)/(A12:A111&lt;&gt;""),B12:B111)=B12)*F12:F111/E12:E111*G12:G111,))%),"")</f>
        <v>55.555555555555557</v>
      </c>
      <c r="J12" s="68">
        <f t="array" ref="J12">IF(A12,IF(A13*(D12&lt;&gt;""),H12,SUM((LOOKUP(ROW(12:111),ROW(12:111)/(A12:A111&lt;&gt;""),B12:B111)=B12)*N(+F12:F111))/SUM(IFERROR((LOOKUP(ROW(12:111),ROW(12:111)/(A12:A111&lt;&gt;""),B12:B111)=B12)*F12:F111/H12:H111,))),"")</f>
        <v>55.555555555555557</v>
      </c>
    </row>
    <row r="13" spans="1:18" x14ac:dyDescent="0.25">
      <c r="A13" s="14">
        <f>MAX(A$10:A12)+1</f>
        <v>3</v>
      </c>
      <c r="B13" s="15">
        <v>105</v>
      </c>
      <c r="C13" s="9" t="s">
        <v>22</v>
      </c>
      <c r="D13" s="9" t="s">
        <v>23</v>
      </c>
      <c r="E13" s="10">
        <v>25</v>
      </c>
      <c r="F13" s="10">
        <v>5000</v>
      </c>
      <c r="G13" s="11">
        <v>80</v>
      </c>
      <c r="H13" s="12">
        <f t="shared" si="0"/>
        <v>31.25</v>
      </c>
      <c r="I13" s="62">
        <f t="array" ref="I13">IF(A13,IF(A14*(D13&lt;&gt;""),H13,SUM((LOOKUP(ROW(13:112),ROW(13:112)/(A13:A112&lt;&gt;""),B13:B112)=B13)*N(+F13:F112))/SUM(IFERROR((LOOKUP(ROW(13:112),ROW(13:112)/(A13:A112&lt;&gt;""),B13:B112)=B13)*F13:F112/E13:E112*G13:G112,))%),"")</f>
        <v>31.25</v>
      </c>
      <c r="J13" s="68">
        <f t="array" ref="J13">IF(A13,IF(A14*(D13&lt;&gt;""),H13,SUM((LOOKUP(ROW(13:112),ROW(13:112)/(A13:A112&lt;&gt;""),B13:B112)=B13)*N(+F13:F112))/SUM(IFERROR((LOOKUP(ROW(13:112),ROW(13:112)/(A13:A112&lt;&gt;""),B13:B112)=B13)*F13:F112/H13:H112,))),"")</f>
        <v>31.25</v>
      </c>
    </row>
    <row r="14" spans="1:18" x14ac:dyDescent="0.25">
      <c r="A14" s="14">
        <f>MAX(A$10:A13)+1</f>
        <v>4</v>
      </c>
      <c r="B14" s="15">
        <v>106</v>
      </c>
      <c r="C14" s="9" t="s">
        <v>24</v>
      </c>
      <c r="D14" s="9" t="s">
        <v>16</v>
      </c>
      <c r="E14" s="10">
        <v>35</v>
      </c>
      <c r="F14" s="10">
        <v>5000</v>
      </c>
      <c r="G14" s="11">
        <v>50</v>
      </c>
      <c r="H14" s="12">
        <f t="shared" si="0"/>
        <v>70</v>
      </c>
      <c r="I14" s="62">
        <f t="array" ref="I14">IF(A14,IF(A15*(D14&lt;&gt;""),H14,SUM((LOOKUP(ROW(14:113),ROW(14:113)/(A14:A113&lt;&gt;""),B14:B113)=B14)*N(+F14:F113))/SUM(IFERROR((LOOKUP(ROW(14:113),ROW(14:113)/(A14:A113&lt;&gt;""),B14:B113)=B14)*F14:F113/E14:E113*G14:G113,))%),"")</f>
        <v>70</v>
      </c>
      <c r="J14" s="68">
        <f t="array" ref="J14">IF(A14,IF(A15*(D14&lt;&gt;""),H14,SUM((LOOKUP(ROW(14:113),ROW(14:113)/(A14:A113&lt;&gt;""),B14:B113)=B14)*N(+F14:F113))/SUM(IFERROR((LOOKUP(ROW(14:113),ROW(14:113)/(A14:A113&lt;&gt;""),B14:B113)=B14)*F14:F113/H14:H113,))),"")</f>
        <v>70</v>
      </c>
    </row>
    <row r="15" spans="1:18" x14ac:dyDescent="0.25">
      <c r="A15" s="14">
        <f>MAX(A$10:A14)+1</f>
        <v>5</v>
      </c>
      <c r="B15" s="15">
        <v>107</v>
      </c>
      <c r="C15" s="9" t="s">
        <v>25</v>
      </c>
      <c r="D15" s="9" t="s">
        <v>9</v>
      </c>
      <c r="E15" s="10">
        <v>45</v>
      </c>
      <c r="F15" s="10">
        <v>5000</v>
      </c>
      <c r="G15" s="11">
        <v>90</v>
      </c>
      <c r="H15" s="12">
        <f t="shared" si="0"/>
        <v>50</v>
      </c>
      <c r="I15" s="62">
        <f t="array" ref="I15">IF(A15,IF(A16*(D15&lt;&gt;""),H15,SUM((LOOKUP(ROW(15:114),ROW(15:114)/(A15:A114&lt;&gt;""),B15:B114)=B15)*N(+F15:F114))/SUM(IFERROR((LOOKUP(ROW(15:114),ROW(15:114)/(A15:A114&lt;&gt;""),B15:B114)=B15)*F15:F114/E15:E114*G15:G114,))%),"")</f>
        <v>50</v>
      </c>
      <c r="J15" s="68">
        <f t="array" ref="J15">IF(A15,IF(A16*(D15&lt;&gt;""),H15,SUM((LOOKUP(ROW(15:114),ROW(15:114)/(A15:A114&lt;&gt;""),B15:B114)=B15)*N(+F15:F114))/SUM(IFERROR((LOOKUP(ROW(15:114),ROW(15:114)/(A15:A114&lt;&gt;""),B15:B114)=B15)*F15:F114/H15:H114,))),"")</f>
        <v>50</v>
      </c>
    </row>
    <row r="16" spans="1:18" x14ac:dyDescent="0.25">
      <c r="A16" s="14">
        <f>MAX(A$10:A15)+1</f>
        <v>6</v>
      </c>
      <c r="B16" s="15">
        <v>108</v>
      </c>
      <c r="C16" s="9" t="s">
        <v>26</v>
      </c>
      <c r="D16" s="9" t="s">
        <v>16</v>
      </c>
      <c r="E16" s="10">
        <v>20</v>
      </c>
      <c r="F16" s="10">
        <v>5000</v>
      </c>
      <c r="G16" s="11">
        <v>200</v>
      </c>
      <c r="H16" s="12">
        <f t="shared" si="0"/>
        <v>10</v>
      </c>
      <c r="I16" s="62">
        <f t="array" ref="I16">IF(A16,IF(A17*(D16&lt;&gt;""),H16,SUM((LOOKUP(ROW(16:115),ROW(16:115)/(A16:A115&lt;&gt;""),B16:B115)=B16)*N(+F16:F115))/SUM(IFERROR((LOOKUP(ROW(16:115),ROW(16:115)/(A16:A115&lt;&gt;""),B16:B115)=B16)*F16:F115/E16:E115*G16:G115,))%),"")</f>
        <v>10</v>
      </c>
      <c r="J16" s="68">
        <f t="array" ref="J16">IF(A16,IF(A17*(D16&lt;&gt;""),H16,SUM((LOOKUP(ROW(16:115),ROW(16:115)/(A16:A115&lt;&gt;""),B16:B115)=B16)*N(+F16:F115))/SUM(IFERROR((LOOKUP(ROW(16:115),ROW(16:115)/(A16:A115&lt;&gt;""),B16:B115)=B16)*F16:F115/H16:H115,))),"")</f>
        <v>10</v>
      </c>
    </row>
    <row r="17" spans="1:12" x14ac:dyDescent="0.25">
      <c r="A17" s="14">
        <f>MAX(A$10:A16)+1</f>
        <v>7</v>
      </c>
      <c r="B17" s="15">
        <v>109</v>
      </c>
      <c r="C17" s="9" t="s">
        <v>27</v>
      </c>
      <c r="D17" s="9" t="s">
        <v>16</v>
      </c>
      <c r="E17" s="10">
        <v>15</v>
      </c>
      <c r="F17" s="10">
        <v>5000</v>
      </c>
      <c r="G17" s="11">
        <v>150</v>
      </c>
      <c r="H17" s="12">
        <f t="shared" si="0"/>
        <v>10</v>
      </c>
      <c r="I17" s="62">
        <f t="array" ref="I17">IF(A17,IF(A18*(D17&lt;&gt;""),H17,SUM((LOOKUP(ROW(17:116),ROW(17:116)/(A17:A116&lt;&gt;""),B17:B116)=B17)*N(+F17:F116))/SUM(IFERROR((LOOKUP(ROW(17:116),ROW(17:116)/(A17:A116&lt;&gt;""),B17:B116)=B17)*F17:F116/E17:E116*G17:G116,))%),"")</f>
        <v>10</v>
      </c>
      <c r="J17" s="68">
        <f t="array" ref="J17">IF(A17,IF(A18*(D17&lt;&gt;""),H17,SUM((LOOKUP(ROW(17:116),ROW(17:116)/(A17:A116&lt;&gt;""),B17:B116)=B17)*N(+F17:F116))/SUM(IFERROR((LOOKUP(ROW(17:116),ROW(17:116)/(A17:A116&lt;&gt;""),B17:B116)=B17)*F17:F116/H17:H116,))),"")</f>
        <v>10</v>
      </c>
    </row>
    <row r="18" spans="1:12" x14ac:dyDescent="0.25">
      <c r="A18" s="14">
        <f>MAX(A$10:A17)+1</f>
        <v>8</v>
      </c>
      <c r="B18" s="15">
        <v>110</v>
      </c>
      <c r="C18" s="9" t="s">
        <v>28</v>
      </c>
      <c r="D18" s="9" t="s">
        <v>9</v>
      </c>
      <c r="E18" s="10">
        <v>10</v>
      </c>
      <c r="F18" s="10">
        <v>5000</v>
      </c>
      <c r="G18" s="11">
        <v>100</v>
      </c>
      <c r="H18" s="12">
        <f t="shared" si="0"/>
        <v>10</v>
      </c>
      <c r="I18" s="62">
        <f t="array" ref="I18">IF(A18,IF(A19*(D18&lt;&gt;""),H18,SUM((LOOKUP(ROW(18:117),ROW(18:117)/(A18:A117&lt;&gt;""),B18:B117)=B18)*N(+F18:F117))/SUM(IFERROR((LOOKUP(ROW(18:117),ROW(18:117)/(A18:A117&lt;&gt;""),B18:B117)=B18)*F18:F117/E18:E117*G18:G117,))%),"")</f>
        <v>10</v>
      </c>
      <c r="J18" s="68">
        <f t="array" ref="J18">IF(A18,IF(A19*(D18&lt;&gt;""),H18,SUM((LOOKUP(ROW(18:117),ROW(18:117)/(A18:A117&lt;&gt;""),B18:B117)=B18)*N(+F18:F117))/SUM(IFERROR((LOOKUP(ROW(18:117),ROW(18:117)/(A18:A117&lt;&gt;""),B18:B117)=B18)*F18:F117/H18:H117,))),"")</f>
        <v>10</v>
      </c>
    </row>
    <row r="19" spans="1:12" ht="15.75" thickBot="1" x14ac:dyDescent="0.3">
      <c r="A19" s="28">
        <f>MAX(A$10:A18)+1</f>
        <v>9</v>
      </c>
      <c r="B19" s="29">
        <v>111</v>
      </c>
      <c r="C19" s="30" t="s">
        <v>29</v>
      </c>
      <c r="D19" s="30" t="s">
        <v>30</v>
      </c>
      <c r="E19" s="31" t="s">
        <v>19</v>
      </c>
      <c r="F19" s="31" t="s">
        <v>19</v>
      </c>
      <c r="G19" s="32" t="s">
        <v>19</v>
      </c>
      <c r="H19" s="33" t="str">
        <f t="shared" si="0"/>
        <v/>
      </c>
      <c r="I19" s="65" t="str">
        <f t="array" ref="I19">IF(A19,IF(A20*(D19&lt;&gt;""),H19,SUM((LOOKUP(ROW(19:118),ROW(19:118)/(A19:A118&lt;&gt;""),B19:B118)=B19)*N(+F19:F118))/SUM(IFERROR((LOOKUP(ROW(19:118),ROW(19:118)/(A19:A118&lt;&gt;""),B19:B118)=B19)*F19:F118/E19:E118*G19:G118,))%),"")</f>
        <v/>
      </c>
      <c r="J19" s="68" t="str">
        <f t="array" ref="J19">IF(A19,IF(A20*(D19&lt;&gt;""),H19,SUM((LOOKUP(ROW(19:118),ROW(19:118)/(A19:A118&lt;&gt;""),B19:B118)=B19)*N(+F19:F118))/SUM(IFERROR((LOOKUP(ROW(19:118),ROW(19:118)/(A19:A118&lt;&gt;""),B19:B118)=B19)*F19:F118/H19:H118,))),"")</f>
        <v/>
      </c>
    </row>
    <row r="20" spans="1:12" x14ac:dyDescent="0.25">
      <c r="A20" s="37">
        <f>MAX(A$10:A19)+1</f>
        <v>10</v>
      </c>
      <c r="B20" s="39">
        <v>112</v>
      </c>
      <c r="C20" s="41" t="s">
        <v>31</v>
      </c>
      <c r="D20" s="35" t="s">
        <v>9</v>
      </c>
      <c r="E20" s="20">
        <v>50</v>
      </c>
      <c r="F20" s="20">
        <v>5000</v>
      </c>
      <c r="G20" s="21">
        <v>500</v>
      </c>
      <c r="H20" s="22">
        <f t="shared" si="0"/>
        <v>10</v>
      </c>
      <c r="I20" s="61">
        <f t="array" ref="I20">IF(A20,IF(A21*(D20&lt;&gt;""),H20,SUM((LOOKUP(ROW(20:119),ROW(20:119)/(A20:A119&lt;&gt;""),B20:B119)=B20)*N(+F20:F119))/SUM(IFERROR((LOOKUP(ROW(20:119),ROW(20:119)/(A20:A119&lt;&gt;""),B20:B119)=B20)*F20:F119/E20:E119*G20:G119,))%),"")</f>
        <v>10</v>
      </c>
      <c r="J20" s="68">
        <f t="array" ref="J20">IF(A20,IF(A21*(D20&lt;&gt;""),H20,SUM((LOOKUP(ROW(20:119),ROW(20:119)/(A20:A119&lt;&gt;""),B20:B119)=B20)*N(+F20:F119))/SUM(IFERROR((LOOKUP(ROW(20:119),ROW(20:119)/(A20:A119&lt;&gt;""),B20:B119)=B20)*F20:F119/H20:H119,))),"")</f>
        <v>10</v>
      </c>
    </row>
    <row r="21" spans="1:12" ht="15.75" thickBot="1" x14ac:dyDescent="0.3">
      <c r="A21" s="38"/>
      <c r="B21" s="40"/>
      <c r="C21" s="42"/>
      <c r="D21" s="36" t="s">
        <v>12</v>
      </c>
      <c r="E21" s="24" t="s">
        <v>19</v>
      </c>
      <c r="F21" s="24" t="s">
        <v>19</v>
      </c>
      <c r="G21" s="25" t="s">
        <v>19</v>
      </c>
      <c r="H21" s="17" t="str">
        <f t="shared" si="0"/>
        <v/>
      </c>
      <c r="I21" s="63" t="str">
        <f t="array" ref="I21">IF(A21,IF(A22*(D21&lt;&gt;""),H21,SUM((LOOKUP(ROW(21:120),ROW(21:120)/(A21:A120&lt;&gt;""),B21:B120)=B21)*N(+F21:F120))/SUM(IFERROR((LOOKUP(ROW(21:120),ROW(21:120)/(A21:A120&lt;&gt;""),B21:B120)=B21)*F21:F120/E21:E120*G21:G120,))%),"")</f>
        <v/>
      </c>
      <c r="J21" s="68" t="str">
        <f t="array" ref="J21">IF(A21,IF(A22*(D21&lt;&gt;""),H21,SUM((LOOKUP(ROW(21:120),ROW(21:120)/(A21:A120&lt;&gt;""),B21:B120)=B21)*N(+F21:F120))/SUM(IFERROR((LOOKUP(ROW(21:120),ROW(21:120)/(A21:A120&lt;&gt;""),B21:B120)=B21)*F21:F120/H21:H120,))),"")</f>
        <v/>
      </c>
    </row>
    <row r="22" spans="1:12" x14ac:dyDescent="0.25">
      <c r="A22" s="34">
        <f>MAX(A$10:A21)+1</f>
        <v>11</v>
      </c>
      <c r="B22" s="27">
        <v>113</v>
      </c>
      <c r="C22" s="4" t="s">
        <v>32</v>
      </c>
      <c r="D22" s="4" t="s">
        <v>33</v>
      </c>
      <c r="E22" s="5">
        <v>80</v>
      </c>
      <c r="F22" s="5">
        <v>5000</v>
      </c>
      <c r="G22" s="6">
        <v>800</v>
      </c>
      <c r="H22" s="7">
        <f t="shared" si="0"/>
        <v>10</v>
      </c>
      <c r="I22" s="64">
        <f t="array" ref="I22">IF(A22,IF(A23*(D22&lt;&gt;""),H22,SUM((LOOKUP(ROW(22:121),ROW(22:121)/(A22:A121&lt;&gt;""),B22:B121)=B22)*N(+F22:F121))/SUM(IFERROR((LOOKUP(ROW(22:121),ROW(22:121)/(A22:A121&lt;&gt;""),B22:B121)=B22)*F22:F121/E22:E121*G22:G121,))%),"")</f>
        <v>10</v>
      </c>
      <c r="J22" s="68">
        <f t="array" ref="J22">IF(A22,IF(A23*(D22&lt;&gt;""),H22,SUM((LOOKUP(ROW(22:121),ROW(22:121)/(A22:A121&lt;&gt;""),B22:B121)=B22)*N(+F22:F121))/SUM(IFERROR((LOOKUP(ROW(22:121),ROW(22:121)/(A22:A121&lt;&gt;""),B22:B121)=B22)*F22:F121/H22:H121,))),"")</f>
        <v>10</v>
      </c>
    </row>
    <row r="23" spans="1:12" x14ac:dyDescent="0.25">
      <c r="A23" s="16">
        <f>MAX(A$10:A22)+1</f>
        <v>12</v>
      </c>
      <c r="B23" s="15">
        <v>114</v>
      </c>
      <c r="C23" s="9" t="s">
        <v>34</v>
      </c>
      <c r="D23" s="9" t="s">
        <v>35</v>
      </c>
      <c r="E23" s="10" t="s">
        <v>19</v>
      </c>
      <c r="F23" s="10" t="s">
        <v>19</v>
      </c>
      <c r="G23" s="11" t="s">
        <v>19</v>
      </c>
      <c r="H23" s="12" t="str">
        <f t="shared" si="0"/>
        <v/>
      </c>
      <c r="I23" s="62" t="str">
        <f t="array" ref="I23">IF(A23,IF(A24*(D23&lt;&gt;""),H23,SUM((LOOKUP(ROW(23:122),ROW(23:122)/(A23:A122&lt;&gt;""),B23:B122)=B23)*N(+F23:F122))/SUM(IFERROR((LOOKUP(ROW(23:122),ROW(23:122)/(A23:A122&lt;&gt;""),B23:B122)=B23)*F23:F122/E23:E122*G23:G122,))%),"")</f>
        <v/>
      </c>
      <c r="J23" s="68" t="str">
        <f t="array" ref="J23">IF(A23,IF(A24*(D23&lt;&gt;""),H23,SUM((LOOKUP(ROW(23:122),ROW(23:122)/(A23:A122&lt;&gt;""),B23:B122)=B23)*N(+F23:F122))/SUM(IFERROR((LOOKUP(ROW(23:122),ROW(23:122)/(A23:A122&lt;&gt;""),B23:B122)=B23)*F23:F122/H23:H122,))),"")</f>
        <v/>
      </c>
    </row>
    <row r="24" spans="1:12" x14ac:dyDescent="0.25">
      <c r="A24" s="16">
        <f>MAX(A$10:A23)+1</f>
        <v>13</v>
      </c>
      <c r="B24" s="15">
        <v>115</v>
      </c>
      <c r="C24" s="9" t="s">
        <v>36</v>
      </c>
      <c r="D24" s="9" t="s">
        <v>37</v>
      </c>
      <c r="E24" s="10">
        <v>8</v>
      </c>
      <c r="F24" s="10">
        <v>21468</v>
      </c>
      <c r="G24" s="11">
        <v>30</v>
      </c>
      <c r="H24" s="12">
        <f t="shared" si="0"/>
        <v>26.666666666666668</v>
      </c>
      <c r="I24" s="62">
        <f t="array" ref="I24">IF(A24,IF(A25*(D24&lt;&gt;""),H24,SUM((LOOKUP(ROW(24:123),ROW(24:123)/(A24:A123&lt;&gt;""),B24:B123)=B24)*N(+F24:F123))/SUM(IFERROR((LOOKUP(ROW(24:123),ROW(24:123)/(A24:A123&lt;&gt;""),B24:B123)=B24)*F24:F123/E24:E123*G24:G123,))%),"")</f>
        <v>26.666666666666668</v>
      </c>
      <c r="J24" s="68">
        <f t="array" ref="J24">IF(A24,IF(A25*(D24&lt;&gt;""),H24,SUM((LOOKUP(ROW(24:123),ROW(24:123)/(A24:A123&lt;&gt;""),B24:B123)=B24)*N(+F24:F123))/SUM(IFERROR((LOOKUP(ROW(24:123),ROW(24:123)/(A24:A123&lt;&gt;""),B24:B123)=B24)*F24:F123/H24:H123,))),"")</f>
        <v>26.666666666666668</v>
      </c>
    </row>
    <row r="25" spans="1:12" x14ac:dyDescent="0.25">
      <c r="A25" s="16">
        <f>MAX(A$10:A24)+1</f>
        <v>14</v>
      </c>
      <c r="B25" s="15">
        <v>116</v>
      </c>
      <c r="C25" s="9" t="s">
        <v>38</v>
      </c>
      <c r="D25" s="9" t="s">
        <v>39</v>
      </c>
      <c r="E25" s="10">
        <v>75</v>
      </c>
      <c r="F25" s="10">
        <v>5000</v>
      </c>
      <c r="G25" s="11">
        <v>90</v>
      </c>
      <c r="H25" s="12">
        <f t="shared" si="0"/>
        <v>83.333333333333329</v>
      </c>
      <c r="I25" s="62">
        <f t="array" ref="I25">IF(A25,IF(A26*(D25&lt;&gt;""),H25,SUM((LOOKUP(ROW(25:124),ROW(25:124)/(A25:A124&lt;&gt;""),B25:B124)=B25)*N(+F25:F124))/SUM(IFERROR((LOOKUP(ROW(25:124),ROW(25:124)/(A25:A124&lt;&gt;""),B25:B124)=B25)*F25:F124/E25:E124*G25:G124,))%),"")</f>
        <v>83.333333333333329</v>
      </c>
      <c r="J25" s="68">
        <f t="array" ref="J25">IF(A25,IF(A26*(D25&lt;&gt;""),H25,SUM((LOOKUP(ROW(25:124),ROW(25:124)/(A25:A124&lt;&gt;""),B25:B124)=B25)*N(+F25:F124))/SUM(IFERROR((LOOKUP(ROW(25:124),ROW(25:124)/(A25:A124&lt;&gt;""),B25:B124)=B25)*F25:F124/H25:H124,))),"")</f>
        <v>83.333333333333329</v>
      </c>
    </row>
    <row r="26" spans="1:12" x14ac:dyDescent="0.25">
      <c r="A26" s="16">
        <f>MAX(A$10:A25)+1</f>
        <v>15</v>
      </c>
      <c r="B26" s="15">
        <v>117</v>
      </c>
      <c r="C26" s="9" t="s">
        <v>40</v>
      </c>
      <c r="D26" s="9" t="s">
        <v>9</v>
      </c>
      <c r="E26" s="10">
        <v>75</v>
      </c>
      <c r="F26" s="10">
        <v>5000</v>
      </c>
      <c r="G26" s="11">
        <v>115</v>
      </c>
      <c r="H26" s="12">
        <f t="shared" si="0"/>
        <v>65.217391304347828</v>
      </c>
      <c r="I26" s="62">
        <f t="array" ref="I26">IF(A26,IF(A27*(D26&lt;&gt;""),H26,SUM((LOOKUP(ROW(26:125),ROW(26:125)/(A26:A125&lt;&gt;""),B26:B125)=B26)*N(+F26:F125))/SUM(IFERROR((LOOKUP(ROW(26:125),ROW(26:125)/(A26:A125&lt;&gt;""),B26:B125)=B26)*F26:F125/E26:E125*G26:G125,))%),"")</f>
        <v>65.217391304347828</v>
      </c>
      <c r="J26" s="68">
        <f t="array" ref="J26">IF(A26,IF(A27*(D26&lt;&gt;""),H26,SUM((LOOKUP(ROW(26:125),ROW(26:125)/(A26:A125&lt;&gt;""),B26:B125)=B26)*N(+F26:F125))/SUM(IFERROR((LOOKUP(ROW(26:125),ROW(26:125)/(A26:A125&lt;&gt;""),B26:B125)=B26)*F26:F125/H26:H125,))),"")</f>
        <v>65.217391304347828</v>
      </c>
    </row>
    <row r="27" spans="1:12" x14ac:dyDescent="0.25">
      <c r="A27" s="16">
        <f>MAX(A$10:A26)+1</f>
        <v>16</v>
      </c>
      <c r="B27" s="15">
        <v>118</v>
      </c>
      <c r="C27" s="9" t="s">
        <v>41</v>
      </c>
      <c r="D27" s="9" t="s">
        <v>9</v>
      </c>
      <c r="E27" s="10">
        <v>75</v>
      </c>
      <c r="F27" s="10">
        <v>5000</v>
      </c>
      <c r="G27" s="10">
        <v>175</v>
      </c>
      <c r="H27" s="10">
        <f t="shared" si="0"/>
        <v>42.857142857142854</v>
      </c>
      <c r="I27" s="66">
        <f t="array" ref="I27">IF(A27,IF(A28*(D27&lt;&gt;""),H27,SUM((LOOKUP(ROW(27:126),ROW(27:126)/(A27:A126&lt;&gt;""),B27:B126)=B27)*N(+F27:F126))/SUM(IFERROR((LOOKUP(ROW(27:126),ROW(27:126)/(A27:A126&lt;&gt;""),B27:B126)=B27)*F27:F126/E27:E126*G27:G126,))%),"")</f>
        <v>42.857142857142854</v>
      </c>
      <c r="J27" s="68">
        <f t="array" ref="J27">IF(A27,IF(A28*(D27&lt;&gt;""),H27,SUM((LOOKUP(ROW(27:126),ROW(27:126)/(A27:A126&lt;&gt;""),B27:B126)=B27)*N(+F27:F126))/SUM(IFERROR((LOOKUP(ROW(27:126),ROW(27:126)/(A27:A126&lt;&gt;""),B27:B126)=B27)*F27:F126/H27:H126,))),"")</f>
        <v>42.857142857142854</v>
      </c>
    </row>
    <row r="28" spans="1:12" x14ac:dyDescent="0.25">
      <c r="A28" s="16">
        <f>MAX(A$10:A27)+1</f>
        <v>17</v>
      </c>
      <c r="B28" s="15">
        <v>119</v>
      </c>
      <c r="C28" s="9" t="s">
        <v>42</v>
      </c>
      <c r="D28" s="9" t="s">
        <v>9</v>
      </c>
      <c r="E28" s="10">
        <v>75</v>
      </c>
      <c r="F28" s="10">
        <v>5000</v>
      </c>
      <c r="G28" s="10">
        <v>195</v>
      </c>
      <c r="H28" s="10">
        <f t="shared" si="0"/>
        <v>38.46153846153846</v>
      </c>
      <c r="I28" s="66">
        <f t="array" ref="I28">IF(A28,IF(A29*(D28&lt;&gt;""),H28,SUM((LOOKUP(ROW(28:127),ROW(28:127)/(A28:A127&lt;&gt;""),B28:B127)=B28)*N(+F28:F127))/SUM(IFERROR((LOOKUP(ROW(28:127),ROW(28:127)/(A28:A127&lt;&gt;""),B28:B127)=B28)*F28:F127/E28:E127*G28:G127,))%),"")</f>
        <v>38.461538461538453</v>
      </c>
      <c r="J28" s="68">
        <f t="array" ref="J28">IF(A28,IF(A29*(D28&lt;&gt;""),H28,SUM((LOOKUP(ROW(28:127),ROW(28:127)/(A28:A127&lt;&gt;""),B28:B127)=B28)*N(+F28:F127))/SUM(IFERROR((LOOKUP(ROW(28:127),ROW(28:127)/(A28:A127&lt;&gt;""),B28:B127)=B28)*F28:F127/H28:H127,))),"")</f>
        <v>38.46153846153846</v>
      </c>
    </row>
    <row r="29" spans="1:12" x14ac:dyDescent="0.25">
      <c r="A29" s="16"/>
      <c r="B29" s="15"/>
      <c r="C29" s="9"/>
      <c r="D29" s="9"/>
      <c r="E29" s="10"/>
      <c r="F29" s="10"/>
      <c r="G29" s="10"/>
      <c r="H29" s="10" t="str">
        <f t="shared" si="0"/>
        <v/>
      </c>
      <c r="I29" s="67"/>
      <c r="J29" s="68" t="str">
        <f t="array" ref="J29">IF(A29,IF(A30*(D29&lt;&gt;""),H29,SUM((LOOKUP(ROW(29:128),ROW(29:128)/(A29:A128&lt;&gt;""),B29:B128)=B29)*N(+F29:F128))/SUM(IFERROR((LOOKUP(ROW(29:128),ROW(29:128)/(A29:A128&lt;&gt;""),B29:B128)=B29)*F29:F128/H29:H128,))),"")</f>
        <v/>
      </c>
      <c r="K29" s="18"/>
      <c r="L29" s="18"/>
    </row>
  </sheetData>
  <mergeCells count="16">
    <mergeCell ref="A20:A21"/>
    <mergeCell ref="B20:B21"/>
    <mergeCell ref="C20:C21"/>
    <mergeCell ref="I2:I3"/>
    <mergeCell ref="A4:A8"/>
    <mergeCell ref="B4:B8"/>
    <mergeCell ref="C4:C8"/>
    <mergeCell ref="A9:A10"/>
    <mergeCell ref="B9:B10"/>
    <mergeCell ref="C9:C10"/>
    <mergeCell ref="A2:A3"/>
    <mergeCell ref="B2:B3"/>
    <mergeCell ref="C2:C3"/>
    <mergeCell ref="D2:D3"/>
    <mergeCell ref="E2:G2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2020-04-27T16:48:44Z</dcterms:modified>
</cp:coreProperties>
</file>