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2908AB49-C9B7-4367-AAB4-C00468139EE9}" xr6:coauthVersionLast="37" xr6:coauthVersionMax="37" xr10:uidLastSave="{00000000-0000-0000-0000-000000000000}"/>
  <bookViews>
    <workbookView xWindow="0" yWindow="0" windowWidth="22260" windowHeight="12645" firstSheet="1" activeTab="3" xr2:uid="{00000000-000D-0000-FFFF-FFFF00000000}"/>
  </bookViews>
  <sheets>
    <sheet name="Объемы" sheetId="1" state="hidden" r:id="rId1"/>
    <sheet name="Исходная таблица" sheetId="13" r:id="rId2"/>
    <sheet name="Итоговая таблица (что получаетс" sheetId="17" r:id="rId3"/>
    <sheet name="Что хотелось получить" sheetId="12" r:id="rId4"/>
  </sheets>
  <calcPr calcId="179021"/>
  <pivotCaches>
    <pivotCache cacheId="2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6" i="13" l="1"/>
  <c r="F285" i="13"/>
  <c r="F272" i="13"/>
  <c r="F280" i="13"/>
  <c r="F279" i="13"/>
  <c r="F278" i="13"/>
  <c r="F277" i="13"/>
  <c r="F276" i="13"/>
  <c r="F270" i="13"/>
  <c r="F275" i="13"/>
  <c r="F274" i="13"/>
  <c r="F273" i="13"/>
  <c r="F271" i="13"/>
  <c r="F268" i="13"/>
  <c r="F269" i="13"/>
  <c r="F254" i="13"/>
  <c r="F263" i="13"/>
  <c r="F262" i="13"/>
  <c r="F261" i="13"/>
  <c r="F260" i="13"/>
  <c r="F259" i="13"/>
  <c r="F255" i="13"/>
  <c r="F258" i="13"/>
  <c r="F257" i="13"/>
  <c r="F256" i="13"/>
  <c r="F253" i="13"/>
  <c r="F249" i="13"/>
  <c r="F248" i="13"/>
  <c r="F247" i="13"/>
  <c r="F246" i="13"/>
  <c r="F245" i="13"/>
  <c r="F241" i="13"/>
  <c r="F244" i="13"/>
  <c r="F243" i="13"/>
  <c r="F242" i="13"/>
  <c r="F240" i="13"/>
  <c r="F239" i="13"/>
  <c r="F226" i="13"/>
  <c r="F225" i="13"/>
  <c r="F224" i="13"/>
  <c r="F223" i="13"/>
  <c r="F222" i="13"/>
  <c r="F221" i="13"/>
  <c r="F218" i="13"/>
  <c r="F217" i="13"/>
  <c r="F216" i="13"/>
  <c r="F215" i="13"/>
  <c r="F214" i="13"/>
  <c r="F212" i="13"/>
  <c r="F211" i="13"/>
  <c r="F210" i="13"/>
  <c r="F209" i="13"/>
  <c r="F208" i="13"/>
  <c r="F207" i="13"/>
  <c r="F204" i="13"/>
  <c r="F203" i="13"/>
  <c r="F202" i="13"/>
  <c r="F201" i="13"/>
  <c r="F200" i="13"/>
  <c r="F197" i="13"/>
  <c r="F196" i="13"/>
  <c r="F195" i="13"/>
  <c r="F194" i="13"/>
  <c r="F193" i="13"/>
  <c r="F192" i="13"/>
  <c r="F189" i="13"/>
  <c r="F188" i="13"/>
  <c r="F187" i="13"/>
  <c r="F186" i="13"/>
  <c r="F185" i="13"/>
  <c r="F182" i="13"/>
  <c r="F181" i="13"/>
  <c r="F180" i="13"/>
  <c r="F179" i="13"/>
  <c r="F178" i="13"/>
  <c r="F177" i="13"/>
  <c r="F174" i="13"/>
  <c r="F173" i="13"/>
  <c r="F172" i="13"/>
  <c r="F171" i="13"/>
  <c r="F170" i="13"/>
  <c r="F167" i="13"/>
  <c r="F166" i="13"/>
  <c r="F165" i="13"/>
  <c r="F163" i="13"/>
  <c r="F162" i="13"/>
  <c r="F161" i="13"/>
  <c r="F160" i="13"/>
  <c r="F159" i="13"/>
  <c r="F158" i="13"/>
  <c r="F157" i="13"/>
  <c r="F156" i="13"/>
  <c r="F150" i="13"/>
  <c r="F149" i="13"/>
  <c r="F148" i="13"/>
  <c r="F147" i="13"/>
  <c r="F146" i="13"/>
  <c r="F145" i="13"/>
  <c r="F143" i="13"/>
  <c r="F142" i="13"/>
  <c r="F141" i="13"/>
  <c r="F153" i="13"/>
  <c r="F152" i="13"/>
  <c r="F151" i="13"/>
  <c r="F129" i="13"/>
  <c r="F128" i="13"/>
  <c r="F127" i="13"/>
  <c r="F136" i="13"/>
  <c r="F135" i="13"/>
  <c r="F134" i="13"/>
  <c r="F123" i="13"/>
  <c r="F122" i="13"/>
  <c r="F121" i="13"/>
  <c r="F111" i="13"/>
  <c r="F110" i="13"/>
  <c r="F109" i="13"/>
  <c r="F102" i="13"/>
  <c r="F104" i="13"/>
  <c r="F103" i="13"/>
  <c r="F99" i="13"/>
  <c r="F98" i="13"/>
  <c r="F97" i="13"/>
  <c r="F93" i="13"/>
  <c r="F92" i="13"/>
  <c r="F91" i="13"/>
  <c r="F90" i="13"/>
  <c r="F89" i="13"/>
  <c r="F88" i="13"/>
  <c r="F86" i="13"/>
  <c r="F85" i="13"/>
  <c r="F84" i="13"/>
  <c r="F80" i="13"/>
  <c r="F79" i="13"/>
  <c r="F78" i="13"/>
  <c r="F77" i="13"/>
  <c r="F76" i="13"/>
  <c r="F75" i="13"/>
  <c r="F74" i="13"/>
  <c r="F73" i="13"/>
  <c r="F72" i="13"/>
  <c r="F68" i="13"/>
  <c r="F67" i="13"/>
  <c r="F66" i="13"/>
  <c r="F65" i="13"/>
  <c r="F64" i="13"/>
  <c r="F63" i="13"/>
  <c r="F55" i="13"/>
  <c r="F54" i="13"/>
  <c r="F53" i="13"/>
  <c r="F49" i="13"/>
  <c r="F48" i="13"/>
  <c r="F47" i="13"/>
  <c r="F46" i="13"/>
  <c r="F45" i="13"/>
  <c r="F44" i="13"/>
  <c r="F40" i="13"/>
  <c r="F39" i="13"/>
  <c r="F38" i="13"/>
  <c r="F37" i="13"/>
  <c r="F36" i="13"/>
  <c r="F35" i="13"/>
  <c r="F235" i="13"/>
  <c r="F234" i="13"/>
  <c r="F233" i="13"/>
  <c r="F232" i="13"/>
  <c r="F231" i="13"/>
  <c r="F230" i="13"/>
  <c r="F229" i="13"/>
  <c r="F228" i="13"/>
  <c r="F292" i="13"/>
  <c r="F34" i="13" l="1"/>
  <c r="F33" i="13"/>
  <c r="F32" i="13"/>
  <c r="F31" i="13"/>
  <c r="F30" i="13"/>
  <c r="F29" i="13"/>
  <c r="F27" i="13"/>
  <c r="F26" i="13"/>
  <c r="F25" i="13"/>
  <c r="F24" i="13"/>
  <c r="F23" i="13"/>
  <c r="F22" i="13"/>
  <c r="F14" i="13"/>
  <c r="F13" i="13"/>
  <c r="F12" i="13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F11" i="13" s="1"/>
  <c r="I32" i="1"/>
  <c r="I33" i="1"/>
  <c r="F19" i="13" s="1"/>
  <c r="I34" i="1"/>
  <c r="I35" i="1"/>
  <c r="I36" i="1"/>
  <c r="I37" i="1"/>
  <c r="I38" i="1"/>
  <c r="F20" i="13" l="1"/>
  <c r="F10" i="13"/>
  <c r="F21" i="13"/>
  <c r="E38" i="1"/>
  <c r="E37" i="1"/>
  <c r="E36" i="1"/>
  <c r="E35" i="1"/>
  <c r="E34" i="1"/>
  <c r="E33" i="1"/>
  <c r="E32" i="1"/>
  <c r="F31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<sst xmlns="http://schemas.openxmlformats.org/spreadsheetml/2006/main" count="1639" uniqueCount="126">
  <si>
    <t>№ п/п</t>
  </si>
  <si>
    <t>Наименование помещения</t>
  </si>
  <si>
    <t>Вход</t>
  </si>
  <si>
    <t>Приемная материала</t>
  </si>
  <si>
    <t>Кабинет директора</t>
  </si>
  <si>
    <t>Гардеробная</t>
  </si>
  <si>
    <t>Кабинет биохимических исследований</t>
  </si>
  <si>
    <t>Кабинет хранения МТЦ</t>
  </si>
  <si>
    <t>Автоклавная</t>
  </si>
  <si>
    <t>Кабинет приготовления сред</t>
  </si>
  <si>
    <t>Разлив и хранение питательных сред</t>
  </si>
  <si>
    <t>Моечная</t>
  </si>
  <si>
    <t>Туалет</t>
  </si>
  <si>
    <t>Санпропускник</t>
  </si>
  <si>
    <t>Общий коридор</t>
  </si>
  <si>
    <t>Тамбур</t>
  </si>
  <si>
    <t>Тамбур "чистой зоны"</t>
  </si>
  <si>
    <t>Тамбур "грязной зоны"</t>
  </si>
  <si>
    <t>Кабинет бактериологических исследований молока</t>
  </si>
  <si>
    <t>Кабинет бактериологических исследований</t>
  </si>
  <si>
    <t>Кабинет микологических исследований</t>
  </si>
  <si>
    <t>Кабинет серологичесских исследований</t>
  </si>
  <si>
    <t>Кабинет вирусологических исследований</t>
  </si>
  <si>
    <t>Котельная</t>
  </si>
  <si>
    <t>Вскрывочная</t>
  </si>
  <si>
    <t>Помещение вет. надзора</t>
  </si>
  <si>
    <t>Хранение инвентаря "грязной" зоны</t>
  </si>
  <si>
    <t>Винарий для зараженных животных</t>
  </si>
  <si>
    <t>Кабинет паразитологических исследований</t>
  </si>
  <si>
    <t>Зона</t>
  </si>
  <si>
    <t>"чистая"</t>
  </si>
  <si>
    <t>"грязная"</t>
  </si>
  <si>
    <t>Площадь помещения, м2</t>
  </si>
  <si>
    <t>Периметр помещения, м</t>
  </si>
  <si>
    <t>Длина стены по периметру здания, м</t>
  </si>
  <si>
    <t>Кол-во дверных проемов</t>
  </si>
  <si>
    <t>Кол-во оконных проемов</t>
  </si>
  <si>
    <t>Коридор</t>
  </si>
  <si>
    <t>Наименование работы</t>
  </si>
  <si>
    <t>Объем</t>
  </si>
  <si>
    <t>Высота помещения</t>
  </si>
  <si>
    <t>шт.</t>
  </si>
  <si>
    <t>м2</t>
  </si>
  <si>
    <t>Демонтаж дровяных печей из кирпича</t>
  </si>
  <si>
    <t>Устройство фасада из винилового сайдинга по металлическому каркасу</t>
  </si>
  <si>
    <t>Монтаж решеток на окна 1500х1900(h)</t>
  </si>
  <si>
    <t>Изготовление решеток на окна 1500х1900(h)</t>
  </si>
  <si>
    <t>Названия строк</t>
  </si>
  <si>
    <t>Сумма по полю Объем</t>
  </si>
  <si>
    <t>Демонтаж трубы отопления из п/п</t>
  </si>
  <si>
    <t>Ед.изм</t>
  </si>
  <si>
    <t>м.п.</t>
  </si>
  <si>
    <t>Монтаж трубы отопления из п/п</t>
  </si>
  <si>
    <t>Установка фасонных элементов из п/п</t>
  </si>
  <si>
    <t>Демонтаж радиаторов отопления биметалических</t>
  </si>
  <si>
    <t xml:space="preserve">шт. </t>
  </si>
  <si>
    <t>Монтаж радиаторов отопления биметаллических (без стоимости радиатора)</t>
  </si>
  <si>
    <t>Монтаж керамической плитки на стены</t>
  </si>
  <si>
    <t>Штукатурка стен по сетке</t>
  </si>
  <si>
    <t>Площадь стен</t>
  </si>
  <si>
    <t>Подшивка потолка листами ГКЛ по металлическому каркасу</t>
  </si>
  <si>
    <t>Шпаклевка потолка</t>
  </si>
  <si>
    <t>Покраска потолка</t>
  </si>
  <si>
    <t>Монтаж металлической двери 1000х2100(h)</t>
  </si>
  <si>
    <t>Монтаж перегородки из листов ГКЛ по металлическому каркасу</t>
  </si>
  <si>
    <t>Монтаж межкомнатной двери  900х2100(h)</t>
  </si>
  <si>
    <t>Монтаж оконного блока ПВХ 800х800(h)</t>
  </si>
  <si>
    <t>Обшивка стен  листами ГКЛ по металлическому каркасу</t>
  </si>
  <si>
    <t>Шпаклевка стен</t>
  </si>
  <si>
    <t>Покраска стен</t>
  </si>
  <si>
    <t>Устройство покрытия пола из листов ОСБ толщиной 12 мм</t>
  </si>
  <si>
    <t>Устройство покрытия пола из линолиума</t>
  </si>
  <si>
    <t>Устройство плинтусов</t>
  </si>
  <si>
    <t>Монтаж двери из ПВХ профиля 900х2100(h)</t>
  </si>
  <si>
    <t>Демонтаж покрытия из линолиума</t>
  </si>
  <si>
    <t>Устройство выравнивающей стяжки толщиной 30 мм</t>
  </si>
  <si>
    <t>Монтаж керамической плитки на пол</t>
  </si>
  <si>
    <t>Выравнивание стен штукатурным раствором</t>
  </si>
  <si>
    <t>Виварий</t>
  </si>
  <si>
    <t>Монтаж двери из ПВХ профиля со стеклопакетом 900х2100(h)</t>
  </si>
  <si>
    <t>Демонтаж передаточного окна</t>
  </si>
  <si>
    <t>Устройство выравнивающей стяжки толщиной 100 мм</t>
  </si>
  <si>
    <t>Устройство плинтусов на пол</t>
  </si>
  <si>
    <t>Установка передаточного окна</t>
  </si>
  <si>
    <t>Приемная</t>
  </si>
  <si>
    <t>Тамбур приемной</t>
  </si>
  <si>
    <t>Демонтаж покрытия пола из керамической плитки</t>
  </si>
  <si>
    <t>Устройство выравнивающей стяжки толщиной 50 мм</t>
  </si>
  <si>
    <t>Закладка дверного проема 1000х2100(h)</t>
  </si>
  <si>
    <t>Закладка оконного проема 1200х1800(h)</t>
  </si>
  <si>
    <t>Демонтаж раковины</t>
  </si>
  <si>
    <t>Душевая</t>
  </si>
  <si>
    <t>Установка душевых поддонов</t>
  </si>
  <si>
    <t>Монтаж двери из ПВХ профиля без стеклопакета 900х2100(h)</t>
  </si>
  <si>
    <t>Стериализационная</t>
  </si>
  <si>
    <t>Комната приема пищи</t>
  </si>
  <si>
    <t>Склад материальных запасов</t>
  </si>
  <si>
    <t>Монтаж оконного блока ПВХ 1200х1500(h)</t>
  </si>
  <si>
    <t>Устойство дощатых полов</t>
  </si>
  <si>
    <t>Демонтаж дощатых полов</t>
  </si>
  <si>
    <t>Названия столбцов</t>
  </si>
  <si>
    <t>Устройство оконных отливов</t>
  </si>
  <si>
    <t>Устройство доборных элементов сайдинга</t>
  </si>
  <si>
    <t>Устройство доборных элементов кровли</t>
  </si>
  <si>
    <t>Демонтаж деревянной пристройки(террасы 12,0х4,0 м)</t>
  </si>
  <si>
    <t>Демонтаж кирпичной пристройки 8,5х4,0</t>
  </si>
  <si>
    <t>Устройство бетонных площадок</t>
  </si>
  <si>
    <t xml:space="preserve">Устройство и изготовление козырьков с покрытием из поликарбоната над входами </t>
  </si>
  <si>
    <t>Устройство двери на чердак во фронтоне 1000х1500(h)</t>
  </si>
  <si>
    <t>Наружные работы</t>
  </si>
  <si>
    <t>Устройство стальных люков выгребных ям</t>
  </si>
  <si>
    <t>Инженерные сети</t>
  </si>
  <si>
    <t>Монтаж системы канализации из труб ПВХ диаметром 50 мм</t>
  </si>
  <si>
    <t>Монтаж системы канализации из труб ПВХ диаметром 110 мм</t>
  </si>
  <si>
    <t>Монтаж фасонных элементов (отводы и т.д.)</t>
  </si>
  <si>
    <t>Монтаж провода ВВГНГ 3х2,5 мм2 в гофре</t>
  </si>
  <si>
    <t>Монтаж розеток</t>
  </si>
  <si>
    <t>Монтаж выключателей</t>
  </si>
  <si>
    <t>Монтаж светильников закрытого типа светодиодных</t>
  </si>
  <si>
    <t>Монтаж короба Legram электротехнического 100х50 мм</t>
  </si>
  <si>
    <t>Монтаж короба Legram электротехнического 50х20 мм</t>
  </si>
  <si>
    <t>Демонтаж оконных блоков</t>
  </si>
  <si>
    <t>Помещение 2</t>
  </si>
  <si>
    <t>Помещение 3</t>
  </si>
  <si>
    <t>ед. изм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</si>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</sst>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Border="1"/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indent="1"/>
    </xf>
  </cellXfs>
  <cellStyles count="1">
    <cellStyle name="Обычный" xfId="0" builtinId="0"/>
  </cellStyles>
  <dxfs count="31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943.844305555554" createdVersion="6" refreshedVersion="6" minRefreshableVersion="3" recordCount="305" xr:uid="{9A72C73F-C7C7-46A7-B3E8-EEAE81F12498}">
  <cacheSource type="worksheet">
    <worksheetSource name="Таблица3"/>
  </cacheSource>
  <cacheFields count="6">
    <cacheField name="№ п/п" numFmtId="0">
      <sharedItems containsString="0" containsBlank="1" containsNumber="1" containsInteger="1" minValue="1" maxValue="34"/>
    </cacheField>
    <cacheField name="Наименование помещения" numFmtId="0">
      <sharedItems containsBlank="1" count="25">
        <s v="Вскрывочная"/>
        <s v="Хранение инвентаря &quot;грязной&quot; зоны"/>
        <s v="Коридор"/>
        <s v="Виварий"/>
        <s v="Моечная"/>
        <s v="Автоклавная"/>
        <s v="Кабинет бактериологических исследований"/>
        <s v="Кабинет микологических исследований"/>
        <s v="Кабинет серологичесских исследований"/>
        <s v="Приемная"/>
        <s v="Тамбур приемной"/>
        <s v="Кабинет паразитологических исследований"/>
        <s v="Душевая"/>
        <s v="Тамбур"/>
        <s v="Стериализационная"/>
        <s v="Комната приема пищи"/>
        <s v="Склад материальных запасов"/>
        <s v="Кабинет директора"/>
        <s v="Гардеробная"/>
        <s v="Котельная"/>
        <s v="Помещение 2"/>
        <s v="Помещение 3"/>
        <s v="Наружные работы"/>
        <s v="Инженерные сети"/>
        <m u="1"/>
      </sharedItems>
    </cacheField>
    <cacheField name="Зона" numFmtId="0">
      <sharedItems containsBlank="1"/>
    </cacheField>
    <cacheField name="Наименование работы" numFmtId="0">
      <sharedItems count="64">
        <s v="Демонтаж трубы отопления из п/п"/>
        <s v="Монтаж трубы отопления из п/п"/>
        <s v="Установка фасонных элементов из п/п"/>
        <s v="Демонтаж дровяных печей из кирпича"/>
        <s v="Демонтаж радиаторов отопления биметалических"/>
        <s v="Монтаж радиаторов отопления биметаллических (без стоимости радиатора)"/>
        <s v="Штукатурка стен по сетке"/>
        <s v="Монтаж керамической плитки на стены"/>
        <s v="Подшивка потолка листами ГКЛ по металлическому каркасу"/>
        <s v="Шпаклевка потолка"/>
        <s v="Покраска потолка"/>
        <s v="Монтаж металлической двери 1000х2100(h)"/>
        <s v="Монтаж перегородки из листов ГКЛ по металлическому каркасу"/>
        <s v="Монтаж межкомнатной двери  900х2100(h)"/>
        <s v="Монтаж оконного блока ПВХ 800х800(h)"/>
        <s v="Обшивка стен  листами ГКЛ по металлическому каркасу"/>
        <s v="Шпаклевка стен"/>
        <s v="Покраска стен"/>
        <s v="Устройство покрытия пола из листов ОСБ толщиной 12 мм"/>
        <s v="Устройство покрытия пола из линолиума"/>
        <s v="Устройство плинтусов"/>
        <s v="Монтаж двери из ПВХ профиля 900х2100(h)"/>
        <s v="Демонтаж покрытия из линолиума"/>
        <s v="Устройство выравнивающей стяжки толщиной 30 мм"/>
        <s v="Монтаж керамической плитки на пол"/>
        <s v="Выравнивание стен штукатурным раствором"/>
        <s v="Устройство плинтусов на пол"/>
        <s v="Монтаж двери из ПВХ профиля со стеклопакетом 900х2100(h)"/>
        <s v="Демонтаж передаточного окна"/>
        <s v="Устройство выравнивающей стяжки толщиной 100 мм"/>
        <s v="Закладка дверного проема 1000х2100(h)"/>
        <s v="Установка передаточного окна"/>
        <s v="Демонтаж покрытия пола из керамической плитки"/>
        <s v="Устройство выравнивающей стяжки толщиной 50 мм"/>
        <s v="Закладка оконного проема 1200х1800(h)"/>
        <s v="Демонтаж раковины"/>
        <s v="Монтаж двери из ПВХ профиля без стеклопакета 900х2100(h)"/>
        <s v="Установка душевых поддонов"/>
        <s v="Демонтаж оконных блоков"/>
        <s v="Монтаж оконного блока ПВХ 1200х1500(h)"/>
        <s v="Устойство дощатых полов"/>
        <s v="Демонтаж дощатых полов"/>
        <s v="Устройство оконных отливов"/>
        <s v="Устройство доборных элементов сайдинга"/>
        <s v="Устройство доборных элементов кровли"/>
        <s v="Устройство фасада из винилового сайдинга по металлическому каркасу"/>
        <s v="Монтаж решеток на окна 1500х1900(h)"/>
        <s v="Изготовление решеток на окна 1500х1900(h)"/>
        <s v="Демонтаж деревянной пристройки(террасы 12,0х4,0 м)"/>
        <s v="Демонтаж кирпичной пристройки 8,5х4,0"/>
        <s v="Устройство и изготовление козырьков с покрытием из поликарбоната над входами "/>
        <s v="Устройство бетонных площадок"/>
        <s v="Устройство двери на чердак во фронтоне 1000х1500(h)"/>
        <s v="Устройство стальных люков выгребных ям"/>
        <s v="Монтаж системы канализации из труб ПВХ диаметром 50 мм"/>
        <s v="Монтаж системы канализации из труб ПВХ диаметром 110 мм"/>
        <s v="Монтаж фасонных элементов (отводы и т.д.)"/>
        <s v="Монтаж провода ВВГНГ 3х2,5 мм2 в гофре"/>
        <s v="Монтаж розеток"/>
        <s v="Монтаж выключателей"/>
        <s v="Монтаж светильников закрытого типа светодиодных"/>
        <s v="Монтаж короба Legram электротехнического 100х50 мм"/>
        <s v="Монтаж короба Legram электротехнического 50х20 мм"/>
        <s v="Закладка дверного проема 1000х2100 (h)" u="1"/>
      </sharedItems>
    </cacheField>
    <cacheField name="Ед.изм" numFmtId="0">
      <sharedItems count="4">
        <s v="м.п."/>
        <s v="шт."/>
        <s v="шт. "/>
        <s v="м2"/>
      </sharedItems>
    </cacheField>
    <cacheField name="Объем" numFmtId="0">
      <sharedItems containsString="0" containsBlank="1" containsNumber="1" minValue="1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n v="27"/>
    <x v="0"/>
    <s v="&quot;грязная&quot;"/>
    <x v="0"/>
    <x v="0"/>
    <n v="4"/>
  </r>
  <r>
    <n v="27"/>
    <x v="0"/>
    <s v="&quot;грязная&quot;"/>
    <x v="1"/>
    <x v="0"/>
    <n v="15"/>
  </r>
  <r>
    <n v="27"/>
    <x v="0"/>
    <s v="&quot;грязная&quot;"/>
    <x v="2"/>
    <x v="1"/>
    <n v="14"/>
  </r>
  <r>
    <n v="27"/>
    <x v="0"/>
    <s v="&quot;грязная&quot;"/>
    <x v="3"/>
    <x v="1"/>
    <n v="1"/>
  </r>
  <r>
    <n v="27"/>
    <x v="0"/>
    <s v="&quot;грязная&quot;"/>
    <x v="4"/>
    <x v="2"/>
    <n v="2"/>
  </r>
  <r>
    <n v="27"/>
    <x v="0"/>
    <s v="&quot;грязная&quot;"/>
    <x v="5"/>
    <x v="2"/>
    <n v="2"/>
  </r>
  <r>
    <n v="27"/>
    <x v="0"/>
    <s v="&quot;грязная&quot;"/>
    <x v="6"/>
    <x v="3"/>
    <n v="53.72399999999999"/>
  </r>
  <r>
    <n v="27"/>
    <x v="0"/>
    <s v="&quot;грязная&quot;"/>
    <x v="7"/>
    <x v="3"/>
    <n v="79.323999999999984"/>
  </r>
  <r>
    <n v="27"/>
    <x v="0"/>
    <s v="&quot;грязная&quot;"/>
    <x v="8"/>
    <x v="3"/>
    <n v="16.399999999999999"/>
  </r>
  <r>
    <n v="27"/>
    <x v="0"/>
    <s v="&quot;грязная&quot;"/>
    <x v="9"/>
    <x v="3"/>
    <n v="16.399999999999999"/>
  </r>
  <r>
    <n v="27"/>
    <x v="0"/>
    <s v="&quot;грязная&quot;"/>
    <x v="10"/>
    <x v="3"/>
    <n v="16.399999999999999"/>
  </r>
  <r>
    <n v="27"/>
    <x v="0"/>
    <s v="&quot;грязная&quot;"/>
    <x v="11"/>
    <x v="1"/>
    <n v="1"/>
  </r>
  <r>
    <n v="27"/>
    <x v="0"/>
    <s v="&quot;грязная&quot;"/>
    <x v="12"/>
    <x v="3"/>
    <n v="13"/>
  </r>
  <r>
    <n v="27"/>
    <x v="0"/>
    <s v="&quot;грязная&quot;"/>
    <x v="13"/>
    <x v="1"/>
    <n v="1"/>
  </r>
  <r>
    <n v="27"/>
    <x v="0"/>
    <s v="&quot;грязная&quot;"/>
    <x v="14"/>
    <x v="1"/>
    <n v="1"/>
  </r>
  <r>
    <n v="29"/>
    <x v="1"/>
    <s v="&quot;грязная&quot;"/>
    <x v="15"/>
    <x v="3"/>
    <n v="38.411999999999999"/>
  </r>
  <r>
    <n v="29"/>
    <x v="1"/>
    <s v="&quot;грязная&quot;"/>
    <x v="16"/>
    <x v="3"/>
    <n v="38.411999999999999"/>
  </r>
  <r>
    <n v="29"/>
    <x v="1"/>
    <s v="&quot;грязная&quot;"/>
    <x v="17"/>
    <x v="3"/>
    <n v="38.411999999999999"/>
  </r>
  <r>
    <n v="29"/>
    <x v="1"/>
    <s v="&quot;грязная&quot;"/>
    <x v="18"/>
    <x v="3"/>
    <n v="8.5"/>
  </r>
  <r>
    <n v="29"/>
    <x v="1"/>
    <s v="&quot;грязная&quot;"/>
    <x v="19"/>
    <x v="3"/>
    <n v="8.5"/>
  </r>
  <r>
    <n v="29"/>
    <x v="1"/>
    <s v="&quot;грязная&quot;"/>
    <x v="20"/>
    <x v="0"/>
    <n v="11.64"/>
  </r>
  <r>
    <n v="29"/>
    <x v="1"/>
    <s v="&quot;грязная&quot;"/>
    <x v="8"/>
    <x v="3"/>
    <n v="8.5"/>
  </r>
  <r>
    <n v="29"/>
    <x v="1"/>
    <s v="&quot;грязная&quot;"/>
    <x v="9"/>
    <x v="3"/>
    <n v="8.5"/>
  </r>
  <r>
    <n v="29"/>
    <x v="1"/>
    <s v="&quot;грязная&quot;"/>
    <x v="10"/>
    <x v="3"/>
    <n v="8.5"/>
  </r>
  <r>
    <n v="29"/>
    <x v="1"/>
    <s v="&quot;грязная&quot;"/>
    <x v="21"/>
    <x v="1"/>
    <n v="1"/>
  </r>
  <r>
    <n v="34"/>
    <x v="2"/>
    <s v="&quot;грязная&quot;"/>
    <x v="22"/>
    <x v="3"/>
    <n v="25.3"/>
  </r>
  <r>
    <n v="34"/>
    <x v="2"/>
    <s v="&quot;грязная&quot;"/>
    <x v="23"/>
    <x v="3"/>
    <n v="25.3"/>
  </r>
  <r>
    <n v="34"/>
    <x v="2"/>
    <s v="&quot;грязная&quot;"/>
    <x v="24"/>
    <x v="3"/>
    <n v="25.3"/>
  </r>
  <r>
    <n v="34"/>
    <x v="2"/>
    <s v="&quot;грязная&quot;"/>
    <x v="25"/>
    <x v="3"/>
    <n v="135.43199999999999"/>
  </r>
  <r>
    <n v="34"/>
    <x v="2"/>
    <s v="&quot;грязная&quot;"/>
    <x v="7"/>
    <x v="3"/>
    <n v="135.43199999999999"/>
  </r>
  <r>
    <n v="34"/>
    <x v="2"/>
    <s v="&quot;грязная&quot;"/>
    <x v="26"/>
    <x v="0"/>
    <n v="41.04"/>
  </r>
  <r>
    <n v="19"/>
    <x v="3"/>
    <s v="&quot;грязная&quot;"/>
    <x v="25"/>
    <x v="3"/>
    <n v="48.51"/>
  </r>
  <r>
    <n v="19"/>
    <x v="3"/>
    <s v="&quot;грязная&quot;"/>
    <x v="7"/>
    <x v="3"/>
    <n v="48.51"/>
  </r>
  <r>
    <n v="19"/>
    <x v="3"/>
    <s v="&quot;грязная&quot;"/>
    <x v="26"/>
    <x v="0"/>
    <n v="14.7"/>
  </r>
  <r>
    <n v="19"/>
    <x v="3"/>
    <s v="&quot;грязная&quot;"/>
    <x v="0"/>
    <x v="0"/>
    <n v="10"/>
  </r>
  <r>
    <n v="19"/>
    <x v="3"/>
    <s v="&quot;грязная&quot;"/>
    <x v="1"/>
    <x v="0"/>
    <n v="10"/>
  </r>
  <r>
    <n v="19"/>
    <x v="3"/>
    <s v="&quot;грязная&quot;"/>
    <x v="2"/>
    <x v="1"/>
    <n v="24"/>
  </r>
  <r>
    <n v="19"/>
    <x v="3"/>
    <s v="&quot;грязная&quot;"/>
    <x v="4"/>
    <x v="2"/>
    <n v="2"/>
  </r>
  <r>
    <n v="19"/>
    <x v="3"/>
    <s v="&quot;грязная&quot;"/>
    <x v="5"/>
    <x v="2"/>
    <n v="2"/>
  </r>
  <r>
    <n v="19"/>
    <x v="3"/>
    <s v="&quot;грязная&quot;"/>
    <x v="27"/>
    <x v="1"/>
    <n v="1"/>
  </r>
  <r>
    <n v="18"/>
    <x v="4"/>
    <s v="&quot;грязная&quot;"/>
    <x v="25"/>
    <x v="3"/>
    <n v="51.480000000000004"/>
  </r>
  <r>
    <n v="18"/>
    <x v="4"/>
    <s v="&quot;грязная&quot;"/>
    <x v="7"/>
    <x v="3"/>
    <n v="51.480000000000004"/>
  </r>
  <r>
    <n v="18"/>
    <x v="4"/>
    <s v="&quot;грязная&quot;"/>
    <x v="26"/>
    <x v="0"/>
    <n v="15.600000000000001"/>
  </r>
  <r>
    <n v="18"/>
    <x v="4"/>
    <s v="&quot;грязная&quot;"/>
    <x v="0"/>
    <x v="0"/>
    <n v="10"/>
  </r>
  <r>
    <n v="18"/>
    <x v="4"/>
    <s v="&quot;грязная&quot;"/>
    <x v="1"/>
    <x v="0"/>
    <n v="10"/>
  </r>
  <r>
    <n v="18"/>
    <x v="4"/>
    <s v="&quot;грязная&quot;"/>
    <x v="2"/>
    <x v="1"/>
    <n v="24"/>
  </r>
  <r>
    <n v="18"/>
    <x v="4"/>
    <s v="&quot;грязная&quot;"/>
    <x v="4"/>
    <x v="2"/>
    <n v="2"/>
  </r>
  <r>
    <n v="18"/>
    <x v="4"/>
    <s v="&quot;грязная&quot;"/>
    <x v="5"/>
    <x v="2"/>
    <n v="2"/>
  </r>
  <r>
    <n v="18"/>
    <x v="4"/>
    <s v="&quot;грязная&quot;"/>
    <x v="27"/>
    <x v="1"/>
    <n v="1"/>
  </r>
  <r>
    <n v="17"/>
    <x v="5"/>
    <s v="&quot;грязная&quot;"/>
    <x v="25"/>
    <x v="3"/>
    <n v="35.64"/>
  </r>
  <r>
    <n v="17"/>
    <x v="5"/>
    <s v="&quot;грязная&quot;"/>
    <x v="7"/>
    <x v="3"/>
    <n v="35.64"/>
  </r>
  <r>
    <n v="17"/>
    <x v="5"/>
    <s v="&quot;грязная&quot;"/>
    <x v="26"/>
    <x v="0"/>
    <n v="10.8"/>
  </r>
  <r>
    <n v="17"/>
    <x v="5"/>
    <s v="&quot;грязная&quot;"/>
    <x v="0"/>
    <x v="0"/>
    <n v="5"/>
  </r>
  <r>
    <n v="17"/>
    <x v="5"/>
    <s v="&quot;грязная&quot;"/>
    <x v="1"/>
    <x v="0"/>
    <n v="5"/>
  </r>
  <r>
    <n v="17"/>
    <x v="5"/>
    <s v="&quot;грязная&quot;"/>
    <x v="2"/>
    <x v="1"/>
    <n v="12"/>
  </r>
  <r>
    <n v="17"/>
    <x v="5"/>
    <s v="&quot;грязная&quot;"/>
    <x v="4"/>
    <x v="2"/>
    <n v="1"/>
  </r>
  <r>
    <n v="17"/>
    <x v="5"/>
    <s v="&quot;грязная&quot;"/>
    <x v="5"/>
    <x v="2"/>
    <n v="1"/>
  </r>
  <r>
    <n v="17"/>
    <x v="5"/>
    <s v="&quot;грязная&quot;"/>
    <x v="27"/>
    <x v="1"/>
    <n v="1"/>
  </r>
  <r>
    <n v="17"/>
    <x v="5"/>
    <s v="&quot;грязная&quot;"/>
    <x v="28"/>
    <x v="1"/>
    <n v="1"/>
  </r>
  <r>
    <n v="16"/>
    <x v="6"/>
    <s v="&quot;грязная&quot;"/>
    <x v="25"/>
    <x v="3"/>
    <n v="53.459999999999994"/>
  </r>
  <r>
    <n v="16"/>
    <x v="6"/>
    <s v="&quot;грязная&quot;"/>
    <x v="7"/>
    <x v="3"/>
    <n v="53.459999999999994"/>
  </r>
  <r>
    <n v="16"/>
    <x v="6"/>
    <s v="&quot;грязная&quot;"/>
    <x v="26"/>
    <x v="0"/>
    <n v="16.2"/>
  </r>
  <r>
    <n v="16"/>
    <x v="6"/>
    <s v="&quot;грязная&quot;"/>
    <x v="0"/>
    <x v="0"/>
    <n v="10"/>
  </r>
  <r>
    <n v="16"/>
    <x v="6"/>
    <s v="&quot;грязная&quot;"/>
    <x v="1"/>
    <x v="0"/>
    <n v="10"/>
  </r>
  <r>
    <n v="16"/>
    <x v="6"/>
    <s v="&quot;грязная&quot;"/>
    <x v="2"/>
    <x v="1"/>
    <n v="24"/>
  </r>
  <r>
    <n v="16"/>
    <x v="6"/>
    <s v="&quot;грязная&quot;"/>
    <x v="4"/>
    <x v="2"/>
    <n v="2"/>
  </r>
  <r>
    <n v="16"/>
    <x v="6"/>
    <s v="&quot;грязная&quot;"/>
    <x v="5"/>
    <x v="2"/>
    <n v="2"/>
  </r>
  <r>
    <n v="16"/>
    <x v="6"/>
    <s v="&quot;грязная&quot;"/>
    <x v="27"/>
    <x v="1"/>
    <n v="1"/>
  </r>
  <r>
    <n v="16"/>
    <x v="6"/>
    <s v="&quot;грязная&quot;"/>
    <x v="22"/>
    <x v="3"/>
    <n v="16.2"/>
  </r>
  <r>
    <n v="16"/>
    <x v="6"/>
    <s v="&quot;грязная&quot;"/>
    <x v="29"/>
    <x v="3"/>
    <n v="16.2"/>
  </r>
  <r>
    <n v="16"/>
    <x v="6"/>
    <s v="&quot;грязная&quot;"/>
    <x v="24"/>
    <x v="3"/>
    <n v="16.2"/>
  </r>
  <r>
    <n v="15"/>
    <x v="7"/>
    <s v="&quot;грязная&quot;"/>
    <x v="25"/>
    <x v="3"/>
    <n v="36.959999999999994"/>
  </r>
  <r>
    <n v="15"/>
    <x v="7"/>
    <s v="&quot;грязная&quot;"/>
    <x v="7"/>
    <x v="3"/>
    <n v="36.959999999999994"/>
  </r>
  <r>
    <n v="15"/>
    <x v="7"/>
    <s v="&quot;грязная&quot;"/>
    <x v="26"/>
    <x v="0"/>
    <n v="11.2"/>
  </r>
  <r>
    <n v="15"/>
    <x v="7"/>
    <s v="&quot;грязная&quot;"/>
    <x v="0"/>
    <x v="0"/>
    <n v="5"/>
  </r>
  <r>
    <n v="15"/>
    <x v="7"/>
    <s v="&quot;грязная&quot;"/>
    <x v="1"/>
    <x v="0"/>
    <n v="5"/>
  </r>
  <r>
    <n v="15"/>
    <x v="7"/>
    <s v="&quot;грязная&quot;"/>
    <x v="2"/>
    <x v="1"/>
    <n v="12"/>
  </r>
  <r>
    <n v="15"/>
    <x v="7"/>
    <s v="&quot;грязная&quot;"/>
    <x v="4"/>
    <x v="2"/>
    <n v="1"/>
  </r>
  <r>
    <n v="15"/>
    <x v="7"/>
    <s v="&quot;грязная&quot;"/>
    <x v="5"/>
    <x v="2"/>
    <n v="1"/>
  </r>
  <r>
    <n v="15"/>
    <x v="7"/>
    <s v="&quot;грязная&quot;"/>
    <x v="27"/>
    <x v="1"/>
    <n v="1"/>
  </r>
  <r>
    <n v="15"/>
    <x v="7"/>
    <s v="&quot;грязная&quot;"/>
    <x v="22"/>
    <x v="3"/>
    <n v="7.2"/>
  </r>
  <r>
    <n v="15"/>
    <x v="7"/>
    <s v="&quot;грязная&quot;"/>
    <x v="29"/>
    <x v="3"/>
    <n v="7.2"/>
  </r>
  <r>
    <n v="15"/>
    <x v="7"/>
    <s v="&quot;грязная&quot;"/>
    <x v="24"/>
    <x v="3"/>
    <n v="7.2"/>
  </r>
  <r>
    <n v="15"/>
    <x v="7"/>
    <s v="&quot;грязная&quot;"/>
    <x v="30"/>
    <x v="1"/>
    <n v="1"/>
  </r>
  <r>
    <n v="14"/>
    <x v="8"/>
    <s v="&quot;грязная&quot;"/>
    <x v="25"/>
    <x v="3"/>
    <n v="38.94"/>
  </r>
  <r>
    <n v="14"/>
    <x v="8"/>
    <s v="&quot;грязная&quot;"/>
    <x v="7"/>
    <x v="3"/>
    <n v="38.94"/>
  </r>
  <r>
    <n v="14"/>
    <x v="8"/>
    <s v="&quot;грязная&quot;"/>
    <x v="26"/>
    <x v="0"/>
    <n v="11.8"/>
  </r>
  <r>
    <n v="14"/>
    <x v="8"/>
    <s v="&quot;грязная&quot;"/>
    <x v="0"/>
    <x v="0"/>
    <n v="5"/>
  </r>
  <r>
    <n v="14"/>
    <x v="8"/>
    <s v="&quot;грязная&quot;"/>
    <x v="1"/>
    <x v="0"/>
    <n v="5"/>
  </r>
  <r>
    <n v="14"/>
    <x v="8"/>
    <s v="&quot;грязная&quot;"/>
    <x v="2"/>
    <x v="1"/>
    <n v="12"/>
  </r>
  <r>
    <n v="14"/>
    <x v="8"/>
    <s v="&quot;грязная&quot;"/>
    <x v="4"/>
    <x v="2"/>
    <n v="1"/>
  </r>
  <r>
    <n v="14"/>
    <x v="8"/>
    <s v="&quot;грязная&quot;"/>
    <x v="5"/>
    <x v="2"/>
    <n v="1"/>
  </r>
  <r>
    <n v="14"/>
    <x v="8"/>
    <s v="&quot;грязная&quot;"/>
    <x v="27"/>
    <x v="1"/>
    <n v="1"/>
  </r>
  <r>
    <n v="14"/>
    <x v="8"/>
    <s v="&quot;грязная&quot;"/>
    <x v="22"/>
    <x v="3"/>
    <n v="8.3000000000000007"/>
  </r>
  <r>
    <n v="14"/>
    <x v="8"/>
    <s v="&quot;грязная&quot;"/>
    <x v="29"/>
    <x v="3"/>
    <n v="8.3000000000000007"/>
  </r>
  <r>
    <n v="14"/>
    <x v="8"/>
    <s v="&quot;грязная&quot;"/>
    <x v="24"/>
    <x v="3"/>
    <n v="8.3000000000000007"/>
  </r>
  <r>
    <n v="14"/>
    <x v="8"/>
    <s v="&quot;грязная&quot;"/>
    <x v="30"/>
    <x v="1"/>
    <n v="1"/>
  </r>
  <r>
    <n v="14"/>
    <x v="8"/>
    <s v="&quot;грязная&quot;"/>
    <x v="31"/>
    <x v="1"/>
    <n v="1"/>
  </r>
  <r>
    <n v="25"/>
    <x v="9"/>
    <s v="&quot;грязная&quot;"/>
    <x v="32"/>
    <x v="3"/>
    <n v="7.4"/>
  </r>
  <r>
    <n v="25"/>
    <x v="9"/>
    <s v="&quot;грязная&quot;"/>
    <x v="33"/>
    <x v="3"/>
    <n v="7.4"/>
  </r>
  <r>
    <n v="25"/>
    <x v="9"/>
    <s v="&quot;грязная&quot;"/>
    <x v="17"/>
    <x v="3"/>
    <n v="35.969999999999992"/>
  </r>
  <r>
    <n v="25"/>
    <x v="9"/>
    <s v="&quot;грязная&quot;"/>
    <x v="34"/>
    <x v="1"/>
    <n v="1"/>
  </r>
  <r>
    <n v="25"/>
    <x v="9"/>
    <s v="&quot;грязная&quot;"/>
    <x v="11"/>
    <x v="1"/>
    <n v="1"/>
  </r>
  <r>
    <n v="25"/>
    <x v="9"/>
    <s v="&quot;грязная&quot;"/>
    <x v="35"/>
    <x v="1"/>
    <n v="1"/>
  </r>
  <r>
    <n v="25"/>
    <x v="9"/>
    <s v="&quot;грязная&quot;"/>
    <x v="6"/>
    <x v="3"/>
    <n v="2.16"/>
  </r>
  <r>
    <n v="25"/>
    <x v="9"/>
    <s v="&quot;грязная&quot;"/>
    <x v="0"/>
    <x v="0"/>
    <n v="5"/>
  </r>
  <r>
    <n v="25"/>
    <x v="9"/>
    <s v="&quot;грязная&quot;"/>
    <x v="1"/>
    <x v="0"/>
    <n v="5"/>
  </r>
  <r>
    <n v="25"/>
    <x v="9"/>
    <s v="&quot;грязная&quot;"/>
    <x v="2"/>
    <x v="1"/>
    <n v="12"/>
  </r>
  <r>
    <n v="25"/>
    <x v="9"/>
    <s v="&quot;грязная&quot;"/>
    <x v="4"/>
    <x v="2"/>
    <n v="1"/>
  </r>
  <r>
    <n v="25"/>
    <x v="9"/>
    <s v="&quot;грязная&quot;"/>
    <x v="5"/>
    <x v="2"/>
    <n v="1"/>
  </r>
  <r>
    <n v="26"/>
    <x v="10"/>
    <s v="&quot;грязная&quot;"/>
    <x v="32"/>
    <x v="3"/>
    <m/>
  </r>
  <r>
    <n v="26"/>
    <x v="10"/>
    <s v="&quot;грязная&quot;"/>
    <x v="33"/>
    <x v="3"/>
    <m/>
  </r>
  <r>
    <n v="26"/>
    <x v="10"/>
    <s v="&quot;грязная&quot;"/>
    <x v="17"/>
    <x v="3"/>
    <m/>
  </r>
  <r>
    <n v="26"/>
    <x v="10"/>
    <s v="&quot;грязная&quot;"/>
    <x v="34"/>
    <x v="1"/>
    <n v="1"/>
  </r>
  <r>
    <n v="26"/>
    <x v="10"/>
    <s v="&quot;грязная&quot;"/>
    <x v="11"/>
    <x v="1"/>
    <n v="1"/>
  </r>
  <r>
    <n v="26"/>
    <x v="10"/>
    <s v="&quot;грязная&quot;"/>
    <x v="35"/>
    <x v="1"/>
    <n v="1"/>
  </r>
  <r>
    <n v="26"/>
    <x v="10"/>
    <s v="&quot;грязная&quot;"/>
    <x v="6"/>
    <x v="3"/>
    <n v="2.16"/>
  </r>
  <r>
    <n v="26"/>
    <x v="10"/>
    <s v="&quot;грязная&quot;"/>
    <x v="0"/>
    <x v="0"/>
    <n v="5"/>
  </r>
  <r>
    <n v="26"/>
    <x v="10"/>
    <s v="&quot;грязная&quot;"/>
    <x v="1"/>
    <x v="0"/>
    <n v="5"/>
  </r>
  <r>
    <n v="26"/>
    <x v="10"/>
    <s v="&quot;грязная&quot;"/>
    <x v="2"/>
    <x v="1"/>
    <n v="12"/>
  </r>
  <r>
    <n v="26"/>
    <x v="10"/>
    <s v="&quot;грязная&quot;"/>
    <x v="4"/>
    <x v="2"/>
    <n v="1"/>
  </r>
  <r>
    <n v="26"/>
    <x v="10"/>
    <s v="&quot;грязная&quot;"/>
    <x v="5"/>
    <x v="2"/>
    <n v="1"/>
  </r>
  <r>
    <n v="26"/>
    <x v="10"/>
    <s v="&quot;грязная&quot;"/>
    <x v="36"/>
    <x v="1"/>
    <n v="1"/>
  </r>
  <r>
    <n v="27"/>
    <x v="11"/>
    <s v="&quot;грязная&quot;"/>
    <x v="32"/>
    <x v="3"/>
    <n v="17.28"/>
  </r>
  <r>
    <n v="27"/>
    <x v="11"/>
    <s v="&quot;грязная&quot;"/>
    <x v="33"/>
    <x v="3"/>
    <n v="17.28"/>
  </r>
  <r>
    <n v="27"/>
    <x v="11"/>
    <s v="&quot;грязная&quot;"/>
    <x v="17"/>
    <x v="3"/>
    <n v="55.44"/>
  </r>
  <r>
    <n v="27"/>
    <x v="11"/>
    <s v="&quot;грязная&quot;"/>
    <x v="34"/>
    <x v="1"/>
    <n v="1"/>
  </r>
  <r>
    <n v="27"/>
    <x v="11"/>
    <s v="&quot;грязная&quot;"/>
    <x v="11"/>
    <x v="1"/>
    <n v="1"/>
  </r>
  <r>
    <n v="27"/>
    <x v="11"/>
    <s v="&quot;грязная&quot;"/>
    <x v="35"/>
    <x v="1"/>
    <n v="1"/>
  </r>
  <r>
    <n v="27"/>
    <x v="11"/>
    <s v="&quot;грязная&quot;"/>
    <x v="6"/>
    <x v="3"/>
    <n v="2.16"/>
  </r>
  <r>
    <n v="27"/>
    <x v="11"/>
    <s v="&quot;грязная&quot;"/>
    <x v="0"/>
    <x v="0"/>
    <n v="10"/>
  </r>
  <r>
    <n v="27"/>
    <x v="11"/>
    <s v="&quot;грязная&quot;"/>
    <x v="1"/>
    <x v="0"/>
    <n v="10"/>
  </r>
  <r>
    <n v="27"/>
    <x v="11"/>
    <s v="&quot;грязная&quot;"/>
    <x v="2"/>
    <x v="1"/>
    <n v="24"/>
  </r>
  <r>
    <n v="27"/>
    <x v="11"/>
    <s v="&quot;грязная&quot;"/>
    <x v="4"/>
    <x v="2"/>
    <n v="2"/>
  </r>
  <r>
    <n v="27"/>
    <x v="11"/>
    <s v="&quot;грязная&quot;"/>
    <x v="5"/>
    <x v="2"/>
    <n v="2"/>
  </r>
  <r>
    <n v="12"/>
    <x v="12"/>
    <s v="&quot;грязная&quot;"/>
    <x v="37"/>
    <x v="1"/>
    <n v="1"/>
  </r>
  <r>
    <n v="12"/>
    <x v="12"/>
    <s v="&quot;грязная&quot;"/>
    <x v="36"/>
    <x v="1"/>
    <n v="3"/>
  </r>
  <r>
    <n v="6"/>
    <x v="13"/>
    <s v="&quot;грязная&quot;"/>
    <x v="15"/>
    <x v="3"/>
    <n v="22.308"/>
  </r>
  <r>
    <n v="6"/>
    <x v="13"/>
    <s v="&quot;грязная&quot;"/>
    <x v="7"/>
    <x v="3"/>
    <n v="22.308"/>
  </r>
  <r>
    <n v="6"/>
    <x v="13"/>
    <s v="&quot;грязная&quot;"/>
    <x v="26"/>
    <x v="0"/>
    <n v="6.76"/>
  </r>
  <r>
    <n v="6"/>
    <x v="13"/>
    <s v="&quot;грязная&quot;"/>
    <x v="27"/>
    <x v="1"/>
    <n v="1"/>
  </r>
  <r>
    <n v="6"/>
    <x v="13"/>
    <s v="&quot;грязная&quot;"/>
    <x v="22"/>
    <x v="3"/>
    <n v="2.9"/>
  </r>
  <r>
    <n v="6"/>
    <x v="13"/>
    <s v="&quot;грязная&quot;"/>
    <x v="29"/>
    <x v="3"/>
    <n v="2.9"/>
  </r>
  <r>
    <n v="6"/>
    <x v="13"/>
    <s v="&quot;грязная&quot;"/>
    <x v="24"/>
    <x v="3"/>
    <n v="2.9"/>
  </r>
  <r>
    <n v="6"/>
    <x v="13"/>
    <s v="&quot;грязная&quot;"/>
    <x v="8"/>
    <x v="3"/>
    <n v="2.9"/>
  </r>
  <r>
    <n v="6"/>
    <x v="13"/>
    <s v="&quot;грязная&quot;"/>
    <x v="9"/>
    <x v="3"/>
    <n v="2.9"/>
  </r>
  <r>
    <n v="6"/>
    <x v="13"/>
    <s v="&quot;грязная&quot;"/>
    <x v="10"/>
    <x v="3"/>
    <n v="2.9"/>
  </r>
  <r>
    <n v="6"/>
    <x v="13"/>
    <s v="&quot;грязная&quot;"/>
    <x v="0"/>
    <x v="0"/>
    <n v="15"/>
  </r>
  <r>
    <n v="6"/>
    <x v="13"/>
    <s v="&quot;грязная&quot;"/>
    <x v="1"/>
    <x v="0"/>
    <n v="15"/>
  </r>
  <r>
    <n v="6"/>
    <x v="13"/>
    <s v="&quot;грязная&quot;"/>
    <x v="2"/>
    <x v="1"/>
    <n v="36"/>
  </r>
  <r>
    <n v="6"/>
    <x v="13"/>
    <s v="&quot;грязная&quot;"/>
    <x v="4"/>
    <x v="2"/>
    <n v="3"/>
  </r>
  <r>
    <n v="6"/>
    <x v="13"/>
    <s v="&quot;грязная&quot;"/>
    <x v="5"/>
    <x v="2"/>
    <n v="3"/>
  </r>
  <r>
    <n v="7"/>
    <x v="14"/>
    <s v="&quot;грязная&quot;"/>
    <x v="15"/>
    <x v="3"/>
    <n v="50.82"/>
  </r>
  <r>
    <n v="7"/>
    <x v="14"/>
    <s v="&quot;грязная&quot;"/>
    <x v="7"/>
    <x v="3"/>
    <n v="50.82"/>
  </r>
  <r>
    <n v="7"/>
    <x v="14"/>
    <s v="&quot;грязная&quot;"/>
    <x v="29"/>
    <x v="3"/>
    <n v="14.2"/>
  </r>
  <r>
    <n v="7"/>
    <x v="14"/>
    <s v="&quot;грязная&quot;"/>
    <x v="24"/>
    <x v="3"/>
    <n v="14.2"/>
  </r>
  <r>
    <n v="7"/>
    <x v="14"/>
    <s v="&quot;грязная&quot;"/>
    <x v="26"/>
    <x v="0"/>
    <n v="15.4"/>
  </r>
  <r>
    <n v="7"/>
    <x v="14"/>
    <s v="&quot;грязная&quot;"/>
    <x v="8"/>
    <x v="3"/>
    <n v="14.2"/>
  </r>
  <r>
    <n v="7"/>
    <x v="14"/>
    <s v="&quot;грязная&quot;"/>
    <x v="9"/>
    <x v="3"/>
    <n v="14.2"/>
  </r>
  <r>
    <n v="7"/>
    <x v="14"/>
    <s v="&quot;грязная&quot;"/>
    <x v="10"/>
    <x v="3"/>
    <n v="14.2"/>
  </r>
  <r>
    <n v="7"/>
    <x v="14"/>
    <s v="&quot;грязная&quot;"/>
    <x v="27"/>
    <x v="1"/>
    <n v="1"/>
  </r>
  <r>
    <n v="7"/>
    <x v="14"/>
    <s v="&quot;грязная&quot;"/>
    <x v="0"/>
    <x v="0"/>
    <n v="15"/>
  </r>
  <r>
    <n v="7"/>
    <x v="14"/>
    <s v="&quot;грязная&quot;"/>
    <x v="1"/>
    <x v="0"/>
    <n v="15"/>
  </r>
  <r>
    <n v="7"/>
    <x v="14"/>
    <s v="&quot;грязная&quot;"/>
    <x v="2"/>
    <x v="1"/>
    <n v="36"/>
  </r>
  <r>
    <n v="7"/>
    <x v="14"/>
    <s v="&quot;грязная&quot;"/>
    <x v="4"/>
    <x v="2"/>
    <n v="3"/>
  </r>
  <r>
    <n v="7"/>
    <x v="14"/>
    <s v="&quot;грязная&quot;"/>
    <x v="5"/>
    <x v="2"/>
    <n v="3"/>
  </r>
  <r>
    <n v="5"/>
    <x v="15"/>
    <s v="&quot;грязная&quot;"/>
    <x v="15"/>
    <x v="3"/>
    <n v="38.015999999999998"/>
  </r>
  <r>
    <n v="5"/>
    <x v="15"/>
    <s v="&quot;грязная&quot;"/>
    <x v="7"/>
    <x v="3"/>
    <n v="38.015999999999998"/>
  </r>
  <r>
    <n v="5"/>
    <x v="15"/>
    <s v="&quot;грязная&quot;"/>
    <x v="0"/>
    <x v="0"/>
    <n v="5"/>
  </r>
  <r>
    <n v="5"/>
    <x v="15"/>
    <s v="&quot;грязная&quot;"/>
    <x v="1"/>
    <x v="0"/>
    <n v="5"/>
  </r>
  <r>
    <n v="5"/>
    <x v="15"/>
    <s v="&quot;грязная&quot;"/>
    <x v="2"/>
    <x v="1"/>
    <n v="12"/>
  </r>
  <r>
    <n v="5"/>
    <x v="15"/>
    <s v="&quot;грязная&quot;"/>
    <x v="4"/>
    <x v="2"/>
    <n v="1"/>
  </r>
  <r>
    <n v="5"/>
    <x v="15"/>
    <s v="&quot;грязная&quot;"/>
    <x v="5"/>
    <x v="2"/>
    <n v="1"/>
  </r>
  <r>
    <n v="5"/>
    <x v="15"/>
    <s v="&quot;грязная&quot;"/>
    <x v="8"/>
    <x v="3"/>
    <n v="6.9"/>
  </r>
  <r>
    <n v="5"/>
    <x v="15"/>
    <s v="&quot;грязная&quot;"/>
    <x v="9"/>
    <x v="3"/>
    <n v="6.9"/>
  </r>
  <r>
    <n v="5"/>
    <x v="15"/>
    <s v="&quot;грязная&quot;"/>
    <x v="10"/>
    <x v="3"/>
    <n v="6.9"/>
  </r>
  <r>
    <n v="5"/>
    <x v="15"/>
    <s v="&quot;грязная&quot;"/>
    <x v="22"/>
    <x v="3"/>
    <n v="6.9"/>
  </r>
  <r>
    <n v="5"/>
    <x v="15"/>
    <s v="&quot;грязная&quot;"/>
    <x v="29"/>
    <x v="3"/>
    <n v="6.9"/>
  </r>
  <r>
    <n v="5"/>
    <x v="15"/>
    <s v="&quot;грязная&quot;"/>
    <x v="24"/>
    <x v="3"/>
    <n v="6.9"/>
  </r>
  <r>
    <n v="5"/>
    <x v="15"/>
    <s v="&quot;грязная&quot;"/>
    <x v="27"/>
    <x v="1"/>
    <n v="1"/>
  </r>
  <r>
    <n v="5"/>
    <x v="15"/>
    <s v="&quot;грязная&quot;"/>
    <x v="31"/>
    <x v="1"/>
    <n v="1"/>
  </r>
  <r>
    <n v="9"/>
    <x v="16"/>
    <s v="&quot;грязная&quot;"/>
    <x v="15"/>
    <x v="3"/>
    <n v="56.891999999999989"/>
  </r>
  <r>
    <n v="9"/>
    <x v="16"/>
    <s v="&quot;грязная&quot;"/>
    <x v="7"/>
    <x v="3"/>
    <n v="56.891999999999989"/>
  </r>
  <r>
    <n v="9"/>
    <x v="16"/>
    <s v="&quot;грязная&quot;"/>
    <x v="0"/>
    <x v="0"/>
    <n v="10"/>
  </r>
  <r>
    <n v="9"/>
    <x v="16"/>
    <s v="&quot;грязная&quot;"/>
    <x v="1"/>
    <x v="0"/>
    <n v="10"/>
  </r>
  <r>
    <n v="9"/>
    <x v="16"/>
    <s v="&quot;грязная&quot;"/>
    <x v="2"/>
    <x v="1"/>
    <n v="24"/>
  </r>
  <r>
    <n v="9"/>
    <x v="16"/>
    <s v="&quot;грязная&quot;"/>
    <x v="4"/>
    <x v="2"/>
    <n v="2"/>
  </r>
  <r>
    <n v="9"/>
    <x v="16"/>
    <s v="&quot;грязная&quot;"/>
    <x v="5"/>
    <x v="2"/>
    <n v="2"/>
  </r>
  <r>
    <n v="9"/>
    <x v="16"/>
    <s v="&quot;грязная&quot;"/>
    <x v="8"/>
    <x v="3"/>
    <n v="18.3"/>
  </r>
  <r>
    <n v="9"/>
    <x v="16"/>
    <s v="&quot;грязная&quot;"/>
    <x v="9"/>
    <x v="3"/>
    <n v="18.3"/>
  </r>
  <r>
    <n v="9"/>
    <x v="16"/>
    <s v="&quot;грязная&quot;"/>
    <x v="10"/>
    <x v="3"/>
    <n v="18.3"/>
  </r>
  <r>
    <n v="9"/>
    <x v="16"/>
    <s v="&quot;грязная&quot;"/>
    <x v="22"/>
    <x v="3"/>
    <n v="18.3"/>
  </r>
  <r>
    <n v="9"/>
    <x v="16"/>
    <s v="&quot;грязная&quot;"/>
    <x v="29"/>
    <x v="3"/>
    <n v="18.3"/>
  </r>
  <r>
    <n v="9"/>
    <x v="16"/>
    <s v="&quot;грязная&quot;"/>
    <x v="24"/>
    <x v="3"/>
    <n v="18.3"/>
  </r>
  <r>
    <n v="9"/>
    <x v="16"/>
    <s v="&quot;грязная&quot;"/>
    <x v="27"/>
    <x v="1"/>
    <n v="1"/>
  </r>
  <r>
    <n v="9"/>
    <x v="16"/>
    <s v="&quot;грязная&quot;"/>
    <x v="3"/>
    <x v="1"/>
    <n v="1"/>
  </r>
  <r>
    <n v="4"/>
    <x v="17"/>
    <s v="&quot;грязная&quot;"/>
    <x v="15"/>
    <x v="3"/>
    <n v="49.103999999999999"/>
  </r>
  <r>
    <n v="4"/>
    <x v="17"/>
    <s v="&quot;грязная&quot;"/>
    <x v="7"/>
    <x v="3"/>
    <n v="49.103999999999999"/>
  </r>
  <r>
    <n v="4"/>
    <x v="17"/>
    <s v="&quot;грязная&quot;"/>
    <x v="0"/>
    <x v="0"/>
    <n v="5"/>
  </r>
  <r>
    <n v="4"/>
    <x v="17"/>
    <s v="&quot;грязная&quot;"/>
    <x v="1"/>
    <x v="0"/>
    <n v="5"/>
  </r>
  <r>
    <n v="4"/>
    <x v="17"/>
    <s v="&quot;грязная&quot;"/>
    <x v="2"/>
    <x v="1"/>
    <n v="12"/>
  </r>
  <r>
    <n v="4"/>
    <x v="17"/>
    <s v="&quot;грязная&quot;"/>
    <x v="4"/>
    <x v="2"/>
    <n v="1"/>
  </r>
  <r>
    <n v="4"/>
    <x v="17"/>
    <s v="&quot;грязная&quot;"/>
    <x v="5"/>
    <x v="2"/>
    <n v="1"/>
  </r>
  <r>
    <n v="4"/>
    <x v="17"/>
    <s v="&quot;грязная&quot;"/>
    <x v="8"/>
    <x v="3"/>
    <n v="13.7"/>
  </r>
  <r>
    <n v="4"/>
    <x v="17"/>
    <s v="&quot;грязная&quot;"/>
    <x v="9"/>
    <x v="3"/>
    <n v="13.7"/>
  </r>
  <r>
    <n v="4"/>
    <x v="17"/>
    <s v="&quot;грязная&quot;"/>
    <x v="10"/>
    <x v="3"/>
    <n v="13.7"/>
  </r>
  <r>
    <n v="4"/>
    <x v="17"/>
    <s v="&quot;грязная&quot;"/>
    <x v="22"/>
    <x v="3"/>
    <n v="13.7"/>
  </r>
  <r>
    <n v="4"/>
    <x v="17"/>
    <s v="&quot;грязная&quot;"/>
    <x v="29"/>
    <x v="3"/>
    <n v="13.7"/>
  </r>
  <r>
    <n v="4"/>
    <x v="17"/>
    <s v="&quot;грязная&quot;"/>
    <x v="24"/>
    <x v="3"/>
    <n v="13.7"/>
  </r>
  <r>
    <n v="4"/>
    <x v="17"/>
    <s v="&quot;грязная&quot;"/>
    <x v="27"/>
    <x v="1"/>
    <n v="1"/>
  </r>
  <r>
    <n v="10"/>
    <x v="18"/>
    <s v="&quot;грязная&quot;"/>
    <x v="15"/>
    <x v="3"/>
    <n v="37.356000000000002"/>
  </r>
  <r>
    <n v="10"/>
    <x v="18"/>
    <s v="&quot;грязная&quot;"/>
    <x v="7"/>
    <x v="3"/>
    <n v="37.356000000000002"/>
  </r>
  <r>
    <n v="10"/>
    <x v="18"/>
    <s v="&quot;грязная&quot;"/>
    <x v="0"/>
    <x v="0"/>
    <n v="10"/>
  </r>
  <r>
    <n v="10"/>
    <x v="18"/>
    <s v="&quot;грязная&quot;"/>
    <x v="1"/>
    <x v="0"/>
    <n v="10"/>
  </r>
  <r>
    <n v="10"/>
    <x v="18"/>
    <s v="&quot;грязная&quot;"/>
    <x v="2"/>
    <x v="1"/>
    <n v="24"/>
  </r>
  <r>
    <n v="10"/>
    <x v="18"/>
    <s v="&quot;грязная&quot;"/>
    <x v="4"/>
    <x v="2"/>
    <n v="2"/>
  </r>
  <r>
    <n v="10"/>
    <x v="18"/>
    <s v="&quot;грязная&quot;"/>
    <x v="5"/>
    <x v="2"/>
    <n v="2"/>
  </r>
  <r>
    <n v="10"/>
    <x v="18"/>
    <s v="&quot;грязная&quot;"/>
    <x v="8"/>
    <x v="3"/>
    <n v="7.25"/>
  </r>
  <r>
    <n v="10"/>
    <x v="18"/>
    <s v="&quot;грязная&quot;"/>
    <x v="9"/>
    <x v="3"/>
    <n v="7.25"/>
  </r>
  <r>
    <n v="10"/>
    <x v="18"/>
    <s v="&quot;грязная&quot;"/>
    <x v="10"/>
    <x v="3"/>
    <n v="7.25"/>
  </r>
  <r>
    <n v="10"/>
    <x v="18"/>
    <s v="&quot;грязная&quot;"/>
    <x v="22"/>
    <x v="3"/>
    <n v="7.25"/>
  </r>
  <r>
    <n v="10"/>
    <x v="18"/>
    <s v="&quot;грязная&quot;"/>
    <x v="29"/>
    <x v="3"/>
    <n v="7.25"/>
  </r>
  <r>
    <n v="10"/>
    <x v="18"/>
    <s v="&quot;грязная&quot;"/>
    <x v="19"/>
    <x v="3"/>
    <n v="7.25"/>
  </r>
  <r>
    <n v="10"/>
    <x v="18"/>
    <s v="&quot;грязная&quot;"/>
    <x v="27"/>
    <x v="1"/>
    <n v="1"/>
  </r>
  <r>
    <n v="20"/>
    <x v="19"/>
    <s v="&quot;грязная&quot;"/>
    <x v="8"/>
    <x v="3"/>
    <n v="14.04"/>
  </r>
  <r>
    <n v="20"/>
    <x v="19"/>
    <s v="&quot;грязная&quot;"/>
    <x v="9"/>
    <x v="3"/>
    <n v="14.04"/>
  </r>
  <r>
    <n v="20"/>
    <x v="19"/>
    <s v="&quot;грязная&quot;"/>
    <x v="10"/>
    <x v="3"/>
    <n v="14.04"/>
  </r>
  <r>
    <n v="20"/>
    <x v="19"/>
    <s v="&quot;грязная&quot;"/>
    <x v="29"/>
    <x v="3"/>
    <n v="14.04"/>
  </r>
  <r>
    <n v="20"/>
    <x v="19"/>
    <s v="&quot;грязная&quot;"/>
    <x v="24"/>
    <x v="3"/>
    <n v="14.04"/>
  </r>
  <r>
    <n v="20"/>
    <x v="19"/>
    <s v="&quot;грязная&quot;"/>
    <x v="6"/>
    <x v="3"/>
    <n v="49.5"/>
  </r>
  <r>
    <n v="20"/>
    <x v="19"/>
    <s v="&quot;грязная&quot;"/>
    <x v="16"/>
    <x v="3"/>
    <n v="49.5"/>
  </r>
  <r>
    <n v="20"/>
    <x v="19"/>
    <s v="&quot;грязная&quot;"/>
    <x v="17"/>
    <x v="3"/>
    <n v="49.5"/>
  </r>
  <r>
    <n v="20"/>
    <x v="19"/>
    <s v="&quot;грязная&quot;"/>
    <x v="36"/>
    <x v="1"/>
    <n v="1"/>
  </r>
  <r>
    <n v="20"/>
    <x v="19"/>
    <s v="&quot;грязная&quot;"/>
    <x v="38"/>
    <x v="1"/>
    <n v="2"/>
  </r>
  <r>
    <n v="20"/>
    <x v="19"/>
    <s v="&quot;грязная&quot;"/>
    <x v="39"/>
    <x v="1"/>
    <n v="2"/>
  </r>
  <r>
    <n v="1"/>
    <x v="17"/>
    <s v="&quot;грязная&quot;"/>
    <x v="8"/>
    <x v="3"/>
    <n v="18.32"/>
  </r>
  <r>
    <n v="1"/>
    <x v="17"/>
    <s v="&quot;грязная&quot;"/>
    <x v="9"/>
    <x v="3"/>
    <n v="18.32"/>
  </r>
  <r>
    <n v="1"/>
    <x v="17"/>
    <s v="&quot;грязная&quot;"/>
    <x v="10"/>
    <x v="3"/>
    <n v="18.32"/>
  </r>
  <r>
    <n v="1"/>
    <x v="17"/>
    <s v="&quot;грязная&quot;"/>
    <x v="15"/>
    <x v="3"/>
    <n v="58.608000000000004"/>
  </r>
  <r>
    <n v="1"/>
    <x v="17"/>
    <s v="&quot;грязная&quot;"/>
    <x v="16"/>
    <x v="3"/>
    <n v="58.608000000000004"/>
  </r>
  <r>
    <n v="1"/>
    <x v="17"/>
    <s v="&quot;грязная&quot;"/>
    <x v="17"/>
    <x v="3"/>
    <n v="58.608000000000004"/>
  </r>
  <r>
    <n v="1"/>
    <x v="17"/>
    <s v="&quot;грязная&quot;"/>
    <x v="29"/>
    <x v="3"/>
    <n v="18.32"/>
  </r>
  <r>
    <n v="1"/>
    <x v="17"/>
    <s v="&quot;грязная&quot;"/>
    <x v="19"/>
    <x v="3"/>
    <n v="18.32"/>
  </r>
  <r>
    <n v="1"/>
    <x v="17"/>
    <s v="&quot;грязная&quot;"/>
    <x v="0"/>
    <x v="0"/>
    <n v="10"/>
  </r>
  <r>
    <n v="1"/>
    <x v="17"/>
    <s v="&quot;грязная&quot;"/>
    <x v="1"/>
    <x v="0"/>
    <n v="10"/>
  </r>
  <r>
    <n v="1"/>
    <x v="17"/>
    <s v="&quot;грязная&quot;"/>
    <x v="2"/>
    <x v="1"/>
    <n v="24"/>
  </r>
  <r>
    <n v="1"/>
    <x v="17"/>
    <s v="&quot;грязная&quot;"/>
    <x v="4"/>
    <x v="2"/>
    <n v="2"/>
  </r>
  <r>
    <n v="1"/>
    <x v="17"/>
    <s v="&quot;грязная&quot;"/>
    <x v="5"/>
    <x v="2"/>
    <n v="2"/>
  </r>
  <r>
    <n v="1"/>
    <x v="17"/>
    <s v="&quot;грязная&quot;"/>
    <x v="36"/>
    <x v="1"/>
    <n v="1"/>
  </r>
  <r>
    <n v="2"/>
    <x v="20"/>
    <s v="&quot;грязная&quot;"/>
    <x v="8"/>
    <x v="3"/>
    <n v="12.8"/>
  </r>
  <r>
    <n v="2"/>
    <x v="20"/>
    <s v="&quot;грязная&quot;"/>
    <x v="9"/>
    <x v="3"/>
    <n v="12.8"/>
  </r>
  <r>
    <n v="2"/>
    <x v="20"/>
    <s v="&quot;грязная&quot;"/>
    <x v="10"/>
    <x v="3"/>
    <n v="12.8"/>
  </r>
  <r>
    <n v="2"/>
    <x v="20"/>
    <s v="&quot;грязная&quot;"/>
    <x v="15"/>
    <x v="3"/>
    <n v="47.519999999999996"/>
  </r>
  <r>
    <n v="2"/>
    <x v="20"/>
    <s v="&quot;грязная&quot;"/>
    <x v="16"/>
    <x v="3"/>
    <n v="47.519999999999996"/>
  </r>
  <r>
    <n v="2"/>
    <x v="20"/>
    <s v="&quot;грязная&quot;"/>
    <x v="17"/>
    <x v="3"/>
    <n v="47.519999999999996"/>
  </r>
  <r>
    <n v="2"/>
    <x v="20"/>
    <s v="&quot;грязная&quot;"/>
    <x v="29"/>
    <x v="3"/>
    <n v="12.8"/>
  </r>
  <r>
    <n v="2"/>
    <x v="20"/>
    <s v="&quot;грязная&quot;"/>
    <x v="19"/>
    <x v="3"/>
    <n v="12.8"/>
  </r>
  <r>
    <n v="2"/>
    <x v="20"/>
    <s v="&quot;грязная&quot;"/>
    <x v="0"/>
    <x v="0"/>
    <n v="5"/>
  </r>
  <r>
    <n v="2"/>
    <x v="20"/>
    <s v="&quot;грязная&quot;"/>
    <x v="1"/>
    <x v="0"/>
    <n v="5"/>
  </r>
  <r>
    <n v="2"/>
    <x v="20"/>
    <s v="&quot;грязная&quot;"/>
    <x v="2"/>
    <x v="1"/>
    <n v="12"/>
  </r>
  <r>
    <n v="2"/>
    <x v="20"/>
    <s v="&quot;грязная&quot;"/>
    <x v="4"/>
    <x v="2"/>
    <n v="1"/>
  </r>
  <r>
    <n v="2"/>
    <x v="20"/>
    <s v="&quot;грязная&quot;"/>
    <x v="5"/>
    <x v="2"/>
    <n v="1"/>
  </r>
  <r>
    <n v="2"/>
    <x v="20"/>
    <s v="&quot;грязная&quot;"/>
    <x v="36"/>
    <x v="1"/>
    <n v="1"/>
  </r>
  <r>
    <n v="2"/>
    <x v="20"/>
    <s v="&quot;грязная&quot;"/>
    <x v="3"/>
    <x v="1"/>
    <n v="1"/>
  </r>
  <r>
    <n v="2"/>
    <x v="20"/>
    <s v="&quot;грязная&quot;"/>
    <x v="40"/>
    <x v="3"/>
    <n v="12.8"/>
  </r>
  <r>
    <n v="2"/>
    <x v="20"/>
    <s v="&quot;грязная&quot;"/>
    <x v="41"/>
    <x v="3"/>
    <n v="12.8"/>
  </r>
  <r>
    <n v="3"/>
    <x v="21"/>
    <s v="&quot;грязная&quot;"/>
    <x v="8"/>
    <x v="3"/>
    <n v="5.8"/>
  </r>
  <r>
    <n v="3"/>
    <x v="21"/>
    <s v="&quot;грязная&quot;"/>
    <x v="9"/>
    <x v="3"/>
    <n v="5.8"/>
  </r>
  <r>
    <n v="3"/>
    <x v="21"/>
    <s v="&quot;грязная&quot;"/>
    <x v="10"/>
    <x v="3"/>
    <n v="5.8"/>
  </r>
  <r>
    <n v="3"/>
    <x v="21"/>
    <s v="&quot;грязная&quot;"/>
    <x v="15"/>
    <x v="3"/>
    <n v="25.872"/>
  </r>
  <r>
    <n v="3"/>
    <x v="21"/>
    <s v="&quot;грязная&quot;"/>
    <x v="16"/>
    <x v="3"/>
    <n v="25.872"/>
  </r>
  <r>
    <n v="3"/>
    <x v="21"/>
    <s v="&quot;грязная&quot;"/>
    <x v="17"/>
    <x v="3"/>
    <n v="25.872"/>
  </r>
  <r>
    <n v="3"/>
    <x v="21"/>
    <s v="&quot;грязная&quot;"/>
    <x v="29"/>
    <x v="3"/>
    <n v="5.8"/>
  </r>
  <r>
    <n v="3"/>
    <x v="21"/>
    <s v="&quot;грязная&quot;"/>
    <x v="19"/>
    <x v="3"/>
    <n v="5.8"/>
  </r>
  <r>
    <n v="3"/>
    <x v="21"/>
    <s v="&quot;грязная&quot;"/>
    <x v="0"/>
    <x v="0"/>
    <n v="5"/>
  </r>
  <r>
    <n v="3"/>
    <x v="21"/>
    <s v="&quot;грязная&quot;"/>
    <x v="1"/>
    <x v="0"/>
    <n v="5"/>
  </r>
  <r>
    <n v="3"/>
    <x v="21"/>
    <s v="&quot;грязная&quot;"/>
    <x v="2"/>
    <x v="1"/>
    <n v="12"/>
  </r>
  <r>
    <n v="3"/>
    <x v="21"/>
    <s v="&quot;грязная&quot;"/>
    <x v="4"/>
    <x v="2"/>
    <n v="1"/>
  </r>
  <r>
    <n v="3"/>
    <x v="21"/>
    <s v="&quot;грязная&quot;"/>
    <x v="5"/>
    <x v="2"/>
    <n v="1"/>
  </r>
  <r>
    <n v="3"/>
    <x v="21"/>
    <s v="&quot;грязная&quot;"/>
    <x v="11"/>
    <x v="1"/>
    <n v="1"/>
  </r>
  <r>
    <n v="3"/>
    <x v="21"/>
    <s v="&quot;грязная&quot;"/>
    <x v="3"/>
    <x v="1"/>
    <n v="1"/>
  </r>
  <r>
    <n v="3"/>
    <x v="21"/>
    <s v="&quot;грязная&quot;"/>
    <x v="40"/>
    <x v="3"/>
    <n v="5.8"/>
  </r>
  <r>
    <n v="3"/>
    <x v="21"/>
    <s v="&quot;грязная&quot;"/>
    <x v="41"/>
    <x v="3"/>
    <n v="5.8"/>
  </r>
  <r>
    <n v="3"/>
    <x v="21"/>
    <s v="&quot;грязная&quot;"/>
    <x v="30"/>
    <x v="1"/>
    <n v="1"/>
  </r>
  <r>
    <m/>
    <x v="22"/>
    <m/>
    <x v="42"/>
    <x v="3"/>
    <n v="32"/>
  </r>
  <r>
    <m/>
    <x v="22"/>
    <m/>
    <x v="43"/>
    <x v="0"/>
    <n v="300"/>
  </r>
  <r>
    <m/>
    <x v="22"/>
    <m/>
    <x v="44"/>
    <x v="0"/>
    <n v="105"/>
  </r>
  <r>
    <m/>
    <x v="22"/>
    <m/>
    <x v="45"/>
    <x v="3"/>
    <n v="520"/>
  </r>
  <r>
    <m/>
    <x v="22"/>
    <m/>
    <x v="46"/>
    <x v="1"/>
    <n v="25"/>
  </r>
  <r>
    <m/>
    <x v="22"/>
    <m/>
    <x v="47"/>
    <x v="1"/>
    <n v="25"/>
  </r>
  <r>
    <m/>
    <x v="22"/>
    <m/>
    <x v="48"/>
    <x v="1"/>
    <n v="1"/>
  </r>
  <r>
    <m/>
    <x v="22"/>
    <m/>
    <x v="49"/>
    <x v="1"/>
    <n v="1"/>
  </r>
  <r>
    <m/>
    <x v="22"/>
    <m/>
    <x v="50"/>
    <x v="1"/>
    <n v="2"/>
  </r>
  <r>
    <m/>
    <x v="22"/>
    <m/>
    <x v="51"/>
    <x v="3"/>
    <n v="16"/>
  </r>
  <r>
    <m/>
    <x v="22"/>
    <m/>
    <x v="52"/>
    <x v="1"/>
    <n v="2"/>
  </r>
  <r>
    <m/>
    <x v="22"/>
    <m/>
    <x v="53"/>
    <x v="1"/>
    <n v="2"/>
  </r>
  <r>
    <m/>
    <x v="23"/>
    <m/>
    <x v="54"/>
    <x v="0"/>
    <n v="100"/>
  </r>
  <r>
    <m/>
    <x v="23"/>
    <m/>
    <x v="55"/>
    <x v="0"/>
    <n v="35"/>
  </r>
  <r>
    <m/>
    <x v="23"/>
    <m/>
    <x v="56"/>
    <x v="1"/>
    <n v="298"/>
  </r>
  <r>
    <m/>
    <x v="23"/>
    <m/>
    <x v="57"/>
    <x v="0"/>
    <n v="10000"/>
  </r>
  <r>
    <m/>
    <x v="23"/>
    <m/>
    <x v="58"/>
    <x v="1"/>
    <n v="76"/>
  </r>
  <r>
    <m/>
    <x v="23"/>
    <m/>
    <x v="59"/>
    <x v="1"/>
    <n v="32"/>
  </r>
  <r>
    <m/>
    <x v="23"/>
    <m/>
    <x v="60"/>
    <x v="1"/>
    <n v="50"/>
  </r>
  <r>
    <m/>
    <x v="23"/>
    <m/>
    <x v="61"/>
    <x v="0"/>
    <n v="100"/>
  </r>
  <r>
    <m/>
    <x v="23"/>
    <m/>
    <x v="62"/>
    <x v="0"/>
    <n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C33227-78DD-4F08-BF7F-48687723C16B}" name="Сводная таблица2" cacheId="21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E323" firstHeaderRow="1" firstDataRow="2" firstDataCol="1"/>
  <pivotFields count="6">
    <pivotField showAll="0"/>
    <pivotField axis="axisRow" showAll="0">
      <items count="26">
        <item x="5"/>
        <item x="3"/>
        <item x="0"/>
        <item x="18"/>
        <item x="12"/>
        <item x="23"/>
        <item x="6"/>
        <item x="17"/>
        <item x="7"/>
        <item x="11"/>
        <item x="8"/>
        <item x="15"/>
        <item x="2"/>
        <item x="19"/>
        <item x="4"/>
        <item x="22"/>
        <item x="20"/>
        <item x="21"/>
        <item x="9"/>
        <item x="16"/>
        <item x="14"/>
        <item x="13"/>
        <item x="10"/>
        <item x="1"/>
        <item m="1" x="24"/>
        <item t="default"/>
      </items>
    </pivotField>
    <pivotField showAll="0"/>
    <pivotField axis="axisRow" showAll="0">
      <items count="65">
        <item x="25"/>
        <item x="48"/>
        <item x="41"/>
        <item x="3"/>
        <item x="49"/>
        <item x="38"/>
        <item x="28"/>
        <item x="22"/>
        <item x="32"/>
        <item x="4"/>
        <item x="35"/>
        <item x="0"/>
        <item m="1" x="63"/>
        <item x="30"/>
        <item x="34"/>
        <item x="47"/>
        <item x="59"/>
        <item x="21"/>
        <item x="36"/>
        <item x="27"/>
        <item x="24"/>
        <item x="7"/>
        <item x="61"/>
        <item x="62"/>
        <item x="13"/>
        <item x="11"/>
        <item x="39"/>
        <item x="14"/>
        <item x="12"/>
        <item x="57"/>
        <item x="5"/>
        <item x="46"/>
        <item x="58"/>
        <item x="60"/>
        <item x="55"/>
        <item x="54"/>
        <item x="1"/>
        <item x="56"/>
        <item x="15"/>
        <item x="8"/>
        <item x="10"/>
        <item x="17"/>
        <item x="37"/>
        <item x="31"/>
        <item x="2"/>
        <item x="40"/>
        <item x="51"/>
        <item x="29"/>
        <item x="23"/>
        <item x="33"/>
        <item x="52"/>
        <item x="44"/>
        <item x="43"/>
        <item x="50"/>
        <item x="42"/>
        <item x="20"/>
        <item x="26"/>
        <item x="19"/>
        <item x="18"/>
        <item x="53"/>
        <item x="45"/>
        <item x="9"/>
        <item x="16"/>
        <item x="6"/>
        <item t="default"/>
      </items>
    </pivotField>
    <pivotField axis="axisCol" showAll="0">
      <items count="5">
        <item x="0"/>
        <item x="3"/>
        <item x="1"/>
        <item x="2"/>
        <item t="default"/>
      </items>
    </pivotField>
    <pivotField dataField="1" showAll="0"/>
  </pivotFields>
  <rowFields count="2">
    <field x="1"/>
    <field x="3"/>
  </rowFields>
  <rowItems count="319">
    <i>
      <x/>
    </i>
    <i r="1">
      <x/>
    </i>
    <i r="1">
      <x v="6"/>
    </i>
    <i r="1">
      <x v="9"/>
    </i>
    <i r="1">
      <x v="11"/>
    </i>
    <i r="1">
      <x v="19"/>
    </i>
    <i r="1">
      <x v="21"/>
    </i>
    <i r="1">
      <x v="30"/>
    </i>
    <i r="1">
      <x v="36"/>
    </i>
    <i r="1">
      <x v="44"/>
    </i>
    <i r="1">
      <x v="56"/>
    </i>
    <i>
      <x v="1"/>
    </i>
    <i r="1">
      <x/>
    </i>
    <i r="1">
      <x v="9"/>
    </i>
    <i r="1">
      <x v="11"/>
    </i>
    <i r="1">
      <x v="19"/>
    </i>
    <i r="1">
      <x v="21"/>
    </i>
    <i r="1">
      <x v="30"/>
    </i>
    <i r="1">
      <x v="36"/>
    </i>
    <i r="1">
      <x v="44"/>
    </i>
    <i r="1">
      <x v="56"/>
    </i>
    <i>
      <x v="2"/>
    </i>
    <i r="1">
      <x v="3"/>
    </i>
    <i r="1">
      <x v="9"/>
    </i>
    <i r="1">
      <x v="11"/>
    </i>
    <i r="1">
      <x v="21"/>
    </i>
    <i r="1">
      <x v="24"/>
    </i>
    <i r="1">
      <x v="25"/>
    </i>
    <i r="1">
      <x v="27"/>
    </i>
    <i r="1">
      <x v="28"/>
    </i>
    <i r="1">
      <x v="30"/>
    </i>
    <i r="1">
      <x v="36"/>
    </i>
    <i r="1">
      <x v="39"/>
    </i>
    <i r="1">
      <x v="40"/>
    </i>
    <i r="1">
      <x v="44"/>
    </i>
    <i r="1">
      <x v="61"/>
    </i>
    <i r="1">
      <x v="63"/>
    </i>
    <i>
      <x v="3"/>
    </i>
    <i r="1">
      <x v="7"/>
    </i>
    <i r="1">
      <x v="9"/>
    </i>
    <i r="1">
      <x v="11"/>
    </i>
    <i r="1">
      <x v="19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4"/>
    </i>
    <i r="1">
      <x v="47"/>
    </i>
    <i r="1">
      <x v="57"/>
    </i>
    <i r="1">
      <x v="61"/>
    </i>
    <i>
      <x v="4"/>
    </i>
    <i r="1">
      <x v="18"/>
    </i>
    <i r="1">
      <x v="42"/>
    </i>
    <i>
      <x v="5"/>
    </i>
    <i r="1">
      <x v="16"/>
    </i>
    <i r="1">
      <x v="22"/>
    </i>
    <i r="1">
      <x v="23"/>
    </i>
    <i r="1">
      <x v="29"/>
    </i>
    <i r="1">
      <x v="32"/>
    </i>
    <i r="1">
      <x v="33"/>
    </i>
    <i r="1">
      <x v="34"/>
    </i>
    <i r="1">
      <x v="35"/>
    </i>
    <i r="1">
      <x v="37"/>
    </i>
    <i>
      <x v="6"/>
    </i>
    <i r="1">
      <x/>
    </i>
    <i r="1">
      <x v="7"/>
    </i>
    <i r="1">
      <x v="9"/>
    </i>
    <i r="1">
      <x v="11"/>
    </i>
    <i r="1">
      <x v="19"/>
    </i>
    <i r="1">
      <x v="20"/>
    </i>
    <i r="1">
      <x v="21"/>
    </i>
    <i r="1">
      <x v="30"/>
    </i>
    <i r="1">
      <x v="36"/>
    </i>
    <i r="1">
      <x v="44"/>
    </i>
    <i r="1">
      <x v="47"/>
    </i>
    <i r="1">
      <x v="56"/>
    </i>
    <i>
      <x v="7"/>
    </i>
    <i r="1">
      <x v="7"/>
    </i>
    <i r="1">
      <x v="9"/>
    </i>
    <i r="1">
      <x v="11"/>
    </i>
    <i r="1">
      <x v="18"/>
    </i>
    <i r="1">
      <x v="19"/>
    </i>
    <i r="1">
      <x v="20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1"/>
    </i>
    <i r="1">
      <x v="44"/>
    </i>
    <i r="1">
      <x v="47"/>
    </i>
    <i r="1">
      <x v="57"/>
    </i>
    <i r="1">
      <x v="61"/>
    </i>
    <i r="1">
      <x v="62"/>
    </i>
    <i>
      <x v="8"/>
    </i>
    <i r="1">
      <x/>
    </i>
    <i r="1">
      <x v="7"/>
    </i>
    <i r="1">
      <x v="9"/>
    </i>
    <i r="1">
      <x v="11"/>
    </i>
    <i r="1">
      <x v="13"/>
    </i>
    <i r="1">
      <x v="19"/>
    </i>
    <i r="1">
      <x v="20"/>
    </i>
    <i r="1">
      <x v="21"/>
    </i>
    <i r="1">
      <x v="30"/>
    </i>
    <i r="1">
      <x v="36"/>
    </i>
    <i r="1">
      <x v="44"/>
    </i>
    <i r="1">
      <x v="47"/>
    </i>
    <i r="1">
      <x v="56"/>
    </i>
    <i>
      <x v="9"/>
    </i>
    <i r="1">
      <x v="8"/>
    </i>
    <i r="1">
      <x v="9"/>
    </i>
    <i r="1">
      <x v="10"/>
    </i>
    <i r="1">
      <x v="11"/>
    </i>
    <i r="1">
      <x v="14"/>
    </i>
    <i r="1">
      <x v="25"/>
    </i>
    <i r="1">
      <x v="30"/>
    </i>
    <i r="1">
      <x v="36"/>
    </i>
    <i r="1">
      <x v="41"/>
    </i>
    <i r="1">
      <x v="44"/>
    </i>
    <i r="1">
      <x v="49"/>
    </i>
    <i r="1">
      <x v="63"/>
    </i>
    <i>
      <x v="10"/>
    </i>
    <i r="1">
      <x/>
    </i>
    <i r="1">
      <x v="7"/>
    </i>
    <i r="1">
      <x v="9"/>
    </i>
    <i r="1">
      <x v="11"/>
    </i>
    <i r="1">
      <x v="13"/>
    </i>
    <i r="1">
      <x v="19"/>
    </i>
    <i r="1">
      <x v="20"/>
    </i>
    <i r="1">
      <x v="21"/>
    </i>
    <i r="1">
      <x v="30"/>
    </i>
    <i r="1">
      <x v="36"/>
    </i>
    <i r="1">
      <x v="43"/>
    </i>
    <i r="1">
      <x v="44"/>
    </i>
    <i r="1">
      <x v="47"/>
    </i>
    <i r="1">
      <x v="56"/>
    </i>
    <i>
      <x v="11"/>
    </i>
    <i r="1">
      <x v="7"/>
    </i>
    <i r="1">
      <x v="9"/>
    </i>
    <i r="1">
      <x v="11"/>
    </i>
    <i r="1">
      <x v="19"/>
    </i>
    <i r="1">
      <x v="20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3"/>
    </i>
    <i r="1">
      <x v="44"/>
    </i>
    <i r="1">
      <x v="47"/>
    </i>
    <i r="1">
      <x v="61"/>
    </i>
    <i>
      <x v="12"/>
    </i>
    <i r="1">
      <x/>
    </i>
    <i r="1">
      <x v="7"/>
    </i>
    <i r="1">
      <x v="20"/>
    </i>
    <i r="1">
      <x v="21"/>
    </i>
    <i r="1">
      <x v="48"/>
    </i>
    <i r="1">
      <x v="56"/>
    </i>
    <i>
      <x v="13"/>
    </i>
    <i r="1">
      <x v="5"/>
    </i>
    <i r="1">
      <x v="18"/>
    </i>
    <i r="1">
      <x v="20"/>
    </i>
    <i r="1">
      <x v="26"/>
    </i>
    <i r="1">
      <x v="39"/>
    </i>
    <i r="1">
      <x v="40"/>
    </i>
    <i r="1">
      <x v="41"/>
    </i>
    <i r="1">
      <x v="47"/>
    </i>
    <i r="1">
      <x v="61"/>
    </i>
    <i r="1">
      <x v="62"/>
    </i>
    <i r="1">
      <x v="63"/>
    </i>
    <i>
      <x v="14"/>
    </i>
    <i r="1">
      <x/>
    </i>
    <i r="1">
      <x v="9"/>
    </i>
    <i r="1">
      <x v="11"/>
    </i>
    <i r="1">
      <x v="19"/>
    </i>
    <i r="1">
      <x v="21"/>
    </i>
    <i r="1">
      <x v="30"/>
    </i>
    <i r="1">
      <x v="36"/>
    </i>
    <i r="1">
      <x v="44"/>
    </i>
    <i r="1">
      <x v="56"/>
    </i>
    <i>
      <x v="15"/>
    </i>
    <i r="1">
      <x v="1"/>
    </i>
    <i r="1">
      <x v="4"/>
    </i>
    <i r="1">
      <x v="15"/>
    </i>
    <i r="1">
      <x v="31"/>
    </i>
    <i r="1">
      <x v="46"/>
    </i>
    <i r="1">
      <x v="50"/>
    </i>
    <i r="1">
      <x v="51"/>
    </i>
    <i r="1">
      <x v="52"/>
    </i>
    <i r="1">
      <x v="53"/>
    </i>
    <i r="1">
      <x v="54"/>
    </i>
    <i r="1">
      <x v="59"/>
    </i>
    <i r="1">
      <x v="60"/>
    </i>
    <i>
      <x v="16"/>
    </i>
    <i r="1">
      <x v="2"/>
    </i>
    <i r="1">
      <x v="3"/>
    </i>
    <i r="1">
      <x v="9"/>
    </i>
    <i r="1">
      <x v="11"/>
    </i>
    <i r="1">
      <x v="18"/>
    </i>
    <i r="1">
      <x v="30"/>
    </i>
    <i r="1">
      <x v="36"/>
    </i>
    <i r="1">
      <x v="38"/>
    </i>
    <i r="1">
      <x v="39"/>
    </i>
    <i r="1">
      <x v="40"/>
    </i>
    <i r="1">
      <x v="41"/>
    </i>
    <i r="1">
      <x v="44"/>
    </i>
    <i r="1">
      <x v="45"/>
    </i>
    <i r="1">
      <x v="47"/>
    </i>
    <i r="1">
      <x v="57"/>
    </i>
    <i r="1">
      <x v="61"/>
    </i>
    <i r="1">
      <x v="62"/>
    </i>
    <i>
      <x v="17"/>
    </i>
    <i r="1">
      <x v="2"/>
    </i>
    <i r="1">
      <x v="3"/>
    </i>
    <i r="1">
      <x v="9"/>
    </i>
    <i r="1">
      <x v="11"/>
    </i>
    <i r="1">
      <x v="13"/>
    </i>
    <i r="1">
      <x v="25"/>
    </i>
    <i r="1">
      <x v="30"/>
    </i>
    <i r="1">
      <x v="36"/>
    </i>
    <i r="1">
      <x v="38"/>
    </i>
    <i r="1">
      <x v="39"/>
    </i>
    <i r="1">
      <x v="40"/>
    </i>
    <i r="1">
      <x v="41"/>
    </i>
    <i r="1">
      <x v="44"/>
    </i>
    <i r="1">
      <x v="45"/>
    </i>
    <i r="1">
      <x v="47"/>
    </i>
    <i r="1">
      <x v="57"/>
    </i>
    <i r="1">
      <x v="61"/>
    </i>
    <i r="1">
      <x v="62"/>
    </i>
    <i>
      <x v="18"/>
    </i>
    <i r="1">
      <x v="8"/>
    </i>
    <i r="1">
      <x v="9"/>
    </i>
    <i r="1">
      <x v="10"/>
    </i>
    <i r="1">
      <x v="11"/>
    </i>
    <i r="1">
      <x v="14"/>
    </i>
    <i r="1">
      <x v="25"/>
    </i>
    <i r="1">
      <x v="30"/>
    </i>
    <i r="1">
      <x v="36"/>
    </i>
    <i r="1">
      <x v="41"/>
    </i>
    <i r="1">
      <x v="44"/>
    </i>
    <i r="1">
      <x v="49"/>
    </i>
    <i r="1">
      <x v="63"/>
    </i>
    <i>
      <x v="19"/>
    </i>
    <i r="1">
      <x v="3"/>
    </i>
    <i r="1">
      <x v="7"/>
    </i>
    <i r="1">
      <x v="9"/>
    </i>
    <i r="1">
      <x v="11"/>
    </i>
    <i r="1">
      <x v="19"/>
    </i>
    <i r="1">
      <x v="20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4"/>
    </i>
    <i r="1">
      <x v="47"/>
    </i>
    <i r="1">
      <x v="61"/>
    </i>
    <i>
      <x v="20"/>
    </i>
    <i r="1">
      <x v="9"/>
    </i>
    <i r="1">
      <x v="11"/>
    </i>
    <i r="1">
      <x v="19"/>
    </i>
    <i r="1">
      <x v="20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4"/>
    </i>
    <i r="1">
      <x v="47"/>
    </i>
    <i r="1">
      <x v="56"/>
    </i>
    <i r="1">
      <x v="61"/>
    </i>
    <i>
      <x v="21"/>
    </i>
    <i r="1">
      <x v="7"/>
    </i>
    <i r="1">
      <x v="9"/>
    </i>
    <i r="1">
      <x v="11"/>
    </i>
    <i r="1">
      <x v="19"/>
    </i>
    <i r="1">
      <x v="20"/>
    </i>
    <i r="1">
      <x v="21"/>
    </i>
    <i r="1">
      <x v="30"/>
    </i>
    <i r="1">
      <x v="36"/>
    </i>
    <i r="1">
      <x v="38"/>
    </i>
    <i r="1">
      <x v="39"/>
    </i>
    <i r="1">
      <x v="40"/>
    </i>
    <i r="1">
      <x v="44"/>
    </i>
    <i r="1">
      <x v="47"/>
    </i>
    <i r="1">
      <x v="56"/>
    </i>
    <i r="1">
      <x v="61"/>
    </i>
    <i>
      <x v="22"/>
    </i>
    <i r="1">
      <x v="8"/>
    </i>
    <i r="1">
      <x v="9"/>
    </i>
    <i r="1">
      <x v="10"/>
    </i>
    <i r="1">
      <x v="11"/>
    </i>
    <i r="1">
      <x v="14"/>
    </i>
    <i r="1">
      <x v="18"/>
    </i>
    <i r="1">
      <x v="25"/>
    </i>
    <i r="1">
      <x v="30"/>
    </i>
    <i r="1">
      <x v="36"/>
    </i>
    <i r="1">
      <x v="41"/>
    </i>
    <i r="1">
      <x v="44"/>
    </i>
    <i r="1">
      <x v="49"/>
    </i>
    <i r="1">
      <x v="63"/>
    </i>
    <i>
      <x v="23"/>
    </i>
    <i r="1">
      <x v="17"/>
    </i>
    <i r="1">
      <x v="38"/>
    </i>
    <i r="1">
      <x v="39"/>
    </i>
    <i r="1">
      <x v="40"/>
    </i>
    <i r="1">
      <x v="41"/>
    </i>
    <i r="1">
      <x v="55"/>
    </i>
    <i r="1">
      <x v="57"/>
    </i>
    <i r="1">
      <x v="58"/>
    </i>
    <i r="1">
      <x v="61"/>
    </i>
    <i r="1">
      <x v="62"/>
    </i>
  </rowItems>
  <colFields count="1">
    <field x="4"/>
  </colFields>
  <colItems count="4">
    <i>
      <x/>
    </i>
    <i>
      <x v="1"/>
    </i>
    <i>
      <x v="2"/>
    </i>
    <i>
      <x v="3"/>
    </i>
  </colItems>
  <dataFields count="1">
    <dataField name="Сумма по полю Объем" fld="5" baseField="0" baseItem="0"/>
  </dataFields>
  <formats count="10">
    <format dxfId="16">
      <pivotArea outline="0" collapsedLevelsAreSubtotals="1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outline="0" collapsedLevelsAreSubtotals="1" fieldPosition="0"/>
    </format>
    <format dxfId="13">
      <pivotArea field="4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outline="0" collapsedLevelsAreSubtotals="1" fieldPosition="0"/>
    </format>
    <format dxfId="9">
      <pivotArea field="4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F2B005-8C92-4092-8F0C-CC298C02AA4F}" name="Объемы" displayName="Объемы" ref="A4:I38" totalsRowShown="0" headerRowDxfId="30" dataDxfId="28" headerRowBorderDxfId="29" tableBorderDxfId="27" totalsRowBorderDxfId="26">
  <autoFilter ref="A4:I38" xr:uid="{0858C4CD-61DA-4270-B13B-113ACC703A6F}"/>
  <tableColumns count="9">
    <tableColumn id="1" xr3:uid="{4801D598-0E76-4525-AEB9-B071A00E4F4D}" name="№ п/п" dataDxfId="25"/>
    <tableColumn id="2" xr3:uid="{EA277D9D-27B4-4BA1-91F6-D16F648CA445}" name="Наименование помещения" dataDxfId="24"/>
    <tableColumn id="3" xr3:uid="{BEA1C2C7-0E4C-45B6-9AEC-75344AEE8630}" name="Зона" dataDxfId="23"/>
    <tableColumn id="4" xr3:uid="{379E2AE2-E012-4BC8-A57F-20253981E474}" name="Площадь помещения, м2" dataDxfId="22"/>
    <tableColumn id="5" xr3:uid="{652CAA44-7B92-4F6E-9E25-6B0B2CF6FE47}" name="Периметр помещения, м" dataDxfId="21"/>
    <tableColumn id="6" xr3:uid="{6674D2DB-8079-4B6D-A63A-1FC9CE0EA701}" name="Длина стены по периметру здания, м" dataDxfId="20"/>
    <tableColumn id="7" xr3:uid="{22AA0C76-2289-484F-A0F8-787D88970825}" name="Кол-во дверных проемов" dataDxfId="19"/>
    <tableColumn id="8" xr3:uid="{3C562717-F1AC-4D50-B39B-6BD4E1A5E93C}" name="Кол-во оконных проемов" dataDxfId="18"/>
    <tableColumn id="9" xr3:uid="{4F6197BE-83D6-4424-8E91-52D7F3EC958E}" name="Площадь стен" dataDxfId="17">
      <calculatedColumnFormula>$C$42*Объемы[[#This Row],[Периметр помещения, м]]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6877B5-084F-4B79-A53C-D57D6EAF5730}" name="Таблица3" displayName="Таблица3" ref="A3:F308" totalsRowShown="0" tableBorderDxfId="6">
  <autoFilter ref="A3:F308" xr:uid="{20ECCB8F-34CB-4724-98A2-0884817E367C}"/>
  <tableColumns count="6">
    <tableColumn id="1" xr3:uid="{1A55B9B4-E3C7-4A27-B975-78784FE1D426}" name="№ п/п" dataDxfId="5"/>
    <tableColumn id="2" xr3:uid="{E872272E-E029-438B-855E-596E649DDE0C}" name="Наименование помещения" dataDxfId="4"/>
    <tableColumn id="3" xr3:uid="{8A3D2177-14BA-4709-8972-4CAE4B804B0F}" name="Зона" dataDxfId="3"/>
    <tableColumn id="4" xr3:uid="{474A413B-778F-40B6-8029-E88D0357CAF9}" name="Наименование работы" dataDxfId="2"/>
    <tableColumn id="5" xr3:uid="{4B139176-FCCF-4338-B410-1086537F3D5E}" name="Ед.изм" dataDxfId="1"/>
    <tableColumn id="6" xr3:uid="{F9CA9A98-1D76-4834-A50B-E9B15FD2C1C8}" name="Объем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2"/>
  <sheetViews>
    <sheetView workbookViewId="0">
      <selection activeCell="I5" sqref="I5:I38"/>
    </sheetView>
  </sheetViews>
  <sheetFormatPr defaultRowHeight="15" x14ac:dyDescent="0.25"/>
  <cols>
    <col min="1" max="1" width="8.85546875" customWidth="1"/>
    <col min="2" max="2" width="32" customWidth="1"/>
    <col min="3" max="3" width="13.28515625" customWidth="1"/>
    <col min="4" max="4" width="16.85546875" customWidth="1"/>
    <col min="5" max="5" width="16.140625" customWidth="1"/>
    <col min="6" max="6" width="22.28515625" customWidth="1"/>
    <col min="7" max="7" width="17.7109375" customWidth="1"/>
    <col min="8" max="8" width="15.85546875" customWidth="1"/>
    <col min="9" max="9" width="20.28515625" customWidth="1"/>
    <col min="10" max="10" width="14.42578125" customWidth="1"/>
  </cols>
  <sheetData>
    <row r="4" spans="1:9" ht="34.5" customHeight="1" x14ac:dyDescent="0.25">
      <c r="A4" s="6" t="s">
        <v>0</v>
      </c>
      <c r="B4" s="7" t="s">
        <v>1</v>
      </c>
      <c r="C4" s="7" t="s">
        <v>29</v>
      </c>
      <c r="D4" s="8" t="s">
        <v>32</v>
      </c>
      <c r="E4" s="8" t="s">
        <v>33</v>
      </c>
      <c r="F4" s="8" t="s">
        <v>34</v>
      </c>
      <c r="G4" s="9" t="s">
        <v>35</v>
      </c>
      <c r="H4" s="10" t="s">
        <v>36</v>
      </c>
      <c r="I4" s="8" t="s">
        <v>59</v>
      </c>
    </row>
    <row r="5" spans="1:9" x14ac:dyDescent="0.25">
      <c r="A5" s="4">
        <v>1</v>
      </c>
      <c r="B5" s="2" t="s">
        <v>2</v>
      </c>
      <c r="C5" s="1" t="s">
        <v>30</v>
      </c>
      <c r="D5" s="1">
        <v>5.8</v>
      </c>
      <c r="E5" s="1">
        <v>7.84</v>
      </c>
      <c r="F5" s="1">
        <v>1.96</v>
      </c>
      <c r="G5" s="1">
        <v>3</v>
      </c>
      <c r="H5" s="5">
        <v>0</v>
      </c>
      <c r="I5" s="42">
        <f>$C$42*Объемы[[#This Row],[Периметр помещения, м]]</f>
        <v>25.872</v>
      </c>
    </row>
    <row r="6" spans="1:9" x14ac:dyDescent="0.25">
      <c r="A6" s="4">
        <v>2</v>
      </c>
      <c r="B6" s="2" t="s">
        <v>3</v>
      </c>
      <c r="C6" s="1" t="s">
        <v>30</v>
      </c>
      <c r="D6" s="1">
        <v>12.8</v>
      </c>
      <c r="E6" s="1">
        <v>14.4</v>
      </c>
      <c r="F6" s="1">
        <v>7.2</v>
      </c>
      <c r="G6" s="1">
        <v>1</v>
      </c>
      <c r="H6" s="5">
        <v>1</v>
      </c>
      <c r="I6" s="29">
        <f>$C$42*Объемы[[#This Row],[Периметр помещения, м]]</f>
        <v>47.519999999999996</v>
      </c>
    </row>
    <row r="7" spans="1:9" x14ac:dyDescent="0.25">
      <c r="A7" s="4">
        <v>3</v>
      </c>
      <c r="B7" s="2" t="s">
        <v>4</v>
      </c>
      <c r="C7" s="1" t="s">
        <v>30</v>
      </c>
      <c r="D7" s="1">
        <v>18.32</v>
      </c>
      <c r="E7" s="1">
        <v>17.760000000000002</v>
      </c>
      <c r="F7" s="1">
        <v>8.8800000000000008</v>
      </c>
      <c r="G7" s="1">
        <v>2</v>
      </c>
      <c r="H7" s="5">
        <v>2</v>
      </c>
      <c r="I7" s="29">
        <f>$C$42*Объемы[[#This Row],[Периметр помещения, м]]</f>
        <v>58.608000000000004</v>
      </c>
    </row>
    <row r="8" spans="1:9" x14ac:dyDescent="0.25">
      <c r="A8" s="4">
        <v>4</v>
      </c>
      <c r="B8" s="2" t="s">
        <v>5</v>
      </c>
      <c r="C8" s="1" t="s">
        <v>30</v>
      </c>
      <c r="D8" s="1">
        <v>7.25</v>
      </c>
      <c r="E8" s="1">
        <v>11.32</v>
      </c>
      <c r="F8" s="1">
        <v>1.96</v>
      </c>
      <c r="G8" s="1">
        <v>1</v>
      </c>
      <c r="H8" s="5">
        <v>2</v>
      </c>
      <c r="I8" s="29">
        <f>$C$42*Объемы[[#This Row],[Периметр помещения, м]]</f>
        <v>37.356000000000002</v>
      </c>
    </row>
    <row r="9" spans="1:9" ht="30" x14ac:dyDescent="0.25">
      <c r="A9" s="4">
        <v>5</v>
      </c>
      <c r="B9" s="2" t="s">
        <v>6</v>
      </c>
      <c r="C9" s="1" t="s">
        <v>30</v>
      </c>
      <c r="D9" s="1">
        <v>13.7</v>
      </c>
      <c r="E9" s="1">
        <v>14.88</v>
      </c>
      <c r="F9" s="1">
        <v>3.4</v>
      </c>
      <c r="G9" s="1">
        <v>1</v>
      </c>
      <c r="H9" s="5">
        <v>1</v>
      </c>
      <c r="I9" s="29">
        <f>$C$42*Объемы[[#This Row],[Периметр помещения, м]]</f>
        <v>49.103999999999999</v>
      </c>
    </row>
    <row r="10" spans="1:9" x14ac:dyDescent="0.25">
      <c r="A10" s="4">
        <v>6</v>
      </c>
      <c r="B10" s="2" t="s">
        <v>7</v>
      </c>
      <c r="C10" s="1" t="s">
        <v>30</v>
      </c>
      <c r="D10" s="1">
        <v>18.3</v>
      </c>
      <c r="E10" s="1">
        <v>17.239999999999998</v>
      </c>
      <c r="F10" s="3">
        <v>4.87</v>
      </c>
      <c r="G10" s="1">
        <v>1</v>
      </c>
      <c r="H10" s="5">
        <v>2</v>
      </c>
      <c r="I10" s="29">
        <f>$C$42*Объемы[[#This Row],[Периметр помещения, м]]</f>
        <v>56.891999999999989</v>
      </c>
    </row>
    <row r="11" spans="1:9" x14ac:dyDescent="0.25">
      <c r="A11" s="4">
        <v>7</v>
      </c>
      <c r="B11" s="2" t="s">
        <v>8</v>
      </c>
      <c r="C11" s="1" t="s">
        <v>30</v>
      </c>
      <c r="D11" s="1">
        <v>6.9</v>
      </c>
      <c r="E11" s="1">
        <v>11.52</v>
      </c>
      <c r="F11" s="1">
        <v>1.72</v>
      </c>
      <c r="G11" s="1">
        <v>1</v>
      </c>
      <c r="H11" s="5">
        <v>1</v>
      </c>
      <c r="I11" s="29">
        <f>$C$42*Объемы[[#This Row],[Периметр помещения, м]]</f>
        <v>38.015999999999998</v>
      </c>
    </row>
    <row r="12" spans="1:9" x14ac:dyDescent="0.25">
      <c r="A12" s="4">
        <v>8</v>
      </c>
      <c r="B12" s="2" t="s">
        <v>9</v>
      </c>
      <c r="C12" s="1" t="s">
        <v>30</v>
      </c>
      <c r="D12" s="1">
        <v>2.9</v>
      </c>
      <c r="E12" s="3">
        <v>6.76</v>
      </c>
      <c r="F12" s="1">
        <v>1.78</v>
      </c>
      <c r="G12" s="1">
        <v>1</v>
      </c>
      <c r="H12" s="5">
        <v>1</v>
      </c>
      <c r="I12" s="29">
        <f>$C$42*Объемы[[#This Row],[Периметр помещения, м]]</f>
        <v>22.308</v>
      </c>
    </row>
    <row r="13" spans="1:9" ht="30" x14ac:dyDescent="0.25">
      <c r="A13" s="4">
        <v>9</v>
      </c>
      <c r="B13" s="2" t="s">
        <v>10</v>
      </c>
      <c r="C13" s="1" t="s">
        <v>30</v>
      </c>
      <c r="D13" s="1">
        <v>14.2</v>
      </c>
      <c r="E13" s="1">
        <v>15.4</v>
      </c>
      <c r="F13" s="1">
        <v>7.7</v>
      </c>
      <c r="G13" s="1">
        <v>1</v>
      </c>
      <c r="H13" s="5">
        <v>3</v>
      </c>
      <c r="I13" s="29">
        <f>$C$42*Объемы[[#This Row],[Периметр помещения, м]]</f>
        <v>50.82</v>
      </c>
    </row>
    <row r="14" spans="1:9" x14ac:dyDescent="0.25">
      <c r="A14" s="4">
        <v>10</v>
      </c>
      <c r="B14" s="2" t="s">
        <v>11</v>
      </c>
      <c r="C14" s="1" t="s">
        <v>30</v>
      </c>
      <c r="D14" s="1">
        <v>25</v>
      </c>
      <c r="E14" s="1">
        <v>20.54</v>
      </c>
      <c r="F14" s="1">
        <v>6.37</v>
      </c>
      <c r="G14" s="1">
        <v>1</v>
      </c>
      <c r="H14" s="5">
        <v>3</v>
      </c>
      <c r="I14" s="29">
        <f>$C$42*Объемы[[#This Row],[Периметр помещения, м]]</f>
        <v>67.781999999999996</v>
      </c>
    </row>
    <row r="15" spans="1:9" x14ac:dyDescent="0.25">
      <c r="A15" s="4">
        <v>11</v>
      </c>
      <c r="B15" s="2" t="s">
        <v>12</v>
      </c>
      <c r="C15" s="1" t="s">
        <v>30</v>
      </c>
      <c r="D15" s="1">
        <v>0.9</v>
      </c>
      <c r="E15" s="1">
        <v>3.92</v>
      </c>
      <c r="F15" s="1">
        <v>0</v>
      </c>
      <c r="G15" s="1">
        <v>1</v>
      </c>
      <c r="H15" s="5">
        <v>0</v>
      </c>
      <c r="I15" s="29">
        <f>$C$42*Объемы[[#This Row],[Периметр помещения, м]]</f>
        <v>12.936</v>
      </c>
    </row>
    <row r="16" spans="1:9" x14ac:dyDescent="0.25">
      <c r="A16" s="4">
        <v>12</v>
      </c>
      <c r="B16" s="2" t="s">
        <v>13</v>
      </c>
      <c r="C16" s="1" t="s">
        <v>30</v>
      </c>
      <c r="D16" s="1">
        <v>2.1</v>
      </c>
      <c r="E16" s="1">
        <v>5.96</v>
      </c>
      <c r="F16" s="1">
        <v>0</v>
      </c>
      <c r="G16" s="1">
        <v>2</v>
      </c>
      <c r="H16" s="5">
        <v>0</v>
      </c>
      <c r="I16" s="29">
        <f>$C$42*Объемы[[#This Row],[Периметр помещения, м]]</f>
        <v>19.667999999999999</v>
      </c>
    </row>
    <row r="17" spans="1:9" x14ac:dyDescent="0.25">
      <c r="A17" s="4">
        <v>13</v>
      </c>
      <c r="B17" s="2" t="s">
        <v>14</v>
      </c>
      <c r="C17" s="1" t="s">
        <v>30</v>
      </c>
      <c r="D17" s="1">
        <v>12.8</v>
      </c>
      <c r="E17" s="1">
        <v>19.2</v>
      </c>
      <c r="F17" s="1">
        <v>0</v>
      </c>
      <c r="G17" s="1">
        <v>7</v>
      </c>
      <c r="H17" s="5">
        <v>0</v>
      </c>
      <c r="I17" s="29">
        <f>$C$42*Объемы[[#This Row],[Периметр помещения, м]]</f>
        <v>63.359999999999992</v>
      </c>
    </row>
    <row r="18" spans="1:9" x14ac:dyDescent="0.25">
      <c r="A18" s="4">
        <v>14</v>
      </c>
      <c r="B18" s="2" t="s">
        <v>15</v>
      </c>
      <c r="C18" s="1" t="s">
        <v>30</v>
      </c>
      <c r="D18" s="1">
        <v>4.0199999999999996</v>
      </c>
      <c r="E18" s="1">
        <v>8.08</v>
      </c>
      <c r="F18" s="1">
        <v>0</v>
      </c>
      <c r="G18" s="1">
        <v>3</v>
      </c>
      <c r="H18" s="5">
        <v>0</v>
      </c>
      <c r="I18" s="29">
        <f>$C$42*Объемы[[#This Row],[Периметр помещения, м]]</f>
        <v>26.663999999999998</v>
      </c>
    </row>
    <row r="19" spans="1:9" x14ac:dyDescent="0.25">
      <c r="A19" s="4">
        <v>15</v>
      </c>
      <c r="B19" s="2" t="s">
        <v>15</v>
      </c>
      <c r="C19" s="1" t="s">
        <v>30</v>
      </c>
      <c r="D19" s="1">
        <v>5.39</v>
      </c>
      <c r="E19" s="1">
        <f>2.75*2+1.96*2</f>
        <v>9.42</v>
      </c>
      <c r="F19" s="1">
        <v>0</v>
      </c>
      <c r="G19" s="1">
        <v>4</v>
      </c>
      <c r="H19" s="5">
        <v>0</v>
      </c>
      <c r="I19" s="29">
        <f>$C$42*Объемы[[#This Row],[Периметр помещения, м]]</f>
        <v>31.085999999999999</v>
      </c>
    </row>
    <row r="20" spans="1:9" x14ac:dyDescent="0.25">
      <c r="A20" s="4">
        <v>16</v>
      </c>
      <c r="B20" s="2" t="s">
        <v>16</v>
      </c>
      <c r="C20" s="1" t="s">
        <v>30</v>
      </c>
      <c r="D20" s="1">
        <v>2.2000000000000002</v>
      </c>
      <c r="E20" s="1">
        <f>(1.72+1.3)*2</f>
        <v>6.04</v>
      </c>
      <c r="F20" s="1">
        <v>0</v>
      </c>
      <c r="G20" s="1">
        <v>3</v>
      </c>
      <c r="H20" s="5">
        <v>0</v>
      </c>
      <c r="I20" s="29">
        <f>$C$42*Объемы[[#This Row],[Периметр помещения, м]]</f>
        <v>19.931999999999999</v>
      </c>
    </row>
    <row r="21" spans="1:9" x14ac:dyDescent="0.25">
      <c r="A21" s="4">
        <v>17</v>
      </c>
      <c r="B21" s="2" t="s">
        <v>17</v>
      </c>
      <c r="C21" s="1" t="s">
        <v>31</v>
      </c>
      <c r="D21" s="1">
        <v>3.1</v>
      </c>
      <c r="E21" s="1">
        <f>(2.4+1.3)*2</f>
        <v>7.4</v>
      </c>
      <c r="F21" s="1">
        <v>0</v>
      </c>
      <c r="G21" s="1">
        <v>3</v>
      </c>
      <c r="H21" s="5">
        <v>0</v>
      </c>
      <c r="I21" s="29">
        <f>$C$42*Объемы[[#This Row],[Периметр помещения, м]]</f>
        <v>24.419999999999998</v>
      </c>
    </row>
    <row r="22" spans="1:9" x14ac:dyDescent="0.25">
      <c r="A22" s="4">
        <v>18</v>
      </c>
      <c r="B22" s="2" t="s">
        <v>12</v>
      </c>
      <c r="C22" s="1" t="s">
        <v>31</v>
      </c>
      <c r="D22" s="1">
        <v>0.9</v>
      </c>
      <c r="E22" s="1">
        <f>(0.78+1.18)*2</f>
        <v>3.92</v>
      </c>
      <c r="F22" s="1">
        <v>0</v>
      </c>
      <c r="G22" s="1">
        <v>1</v>
      </c>
      <c r="H22" s="5">
        <v>0</v>
      </c>
      <c r="I22" s="29">
        <f>$C$42*Объемы[[#This Row],[Периметр помещения, м]]</f>
        <v>12.936</v>
      </c>
    </row>
    <row r="23" spans="1:9" x14ac:dyDescent="0.25">
      <c r="A23" s="4">
        <v>19</v>
      </c>
      <c r="B23" s="2" t="s">
        <v>8</v>
      </c>
      <c r="C23" s="1" t="s">
        <v>31</v>
      </c>
      <c r="D23" s="1">
        <v>8.3000000000000007</v>
      </c>
      <c r="E23" s="1">
        <f>(2.3+3.6)*2</f>
        <v>11.8</v>
      </c>
      <c r="F23" s="1">
        <v>2.2999999999999998</v>
      </c>
      <c r="G23" s="1">
        <v>1</v>
      </c>
      <c r="H23" s="5">
        <v>1</v>
      </c>
      <c r="I23" s="29">
        <f>$C$42*Объемы[[#This Row],[Периметр помещения, м]]</f>
        <v>38.94</v>
      </c>
    </row>
    <row r="24" spans="1:9" ht="30" x14ac:dyDescent="0.25">
      <c r="A24" s="4">
        <v>20</v>
      </c>
      <c r="B24" s="2" t="s">
        <v>18</v>
      </c>
      <c r="C24" s="1" t="s">
        <v>31</v>
      </c>
      <c r="D24" s="1">
        <v>7.2</v>
      </c>
      <c r="E24" s="1">
        <f>(3.6+2)*2</f>
        <v>11.2</v>
      </c>
      <c r="F24" s="1">
        <v>2</v>
      </c>
      <c r="G24" s="1">
        <v>1</v>
      </c>
      <c r="H24" s="5">
        <v>1</v>
      </c>
      <c r="I24" s="29">
        <f>$C$42*Объемы[[#This Row],[Периметр помещения, м]]</f>
        <v>36.959999999999994</v>
      </c>
    </row>
    <row r="25" spans="1:9" ht="30" x14ac:dyDescent="0.25">
      <c r="A25" s="4">
        <v>21</v>
      </c>
      <c r="B25" s="2" t="s">
        <v>19</v>
      </c>
      <c r="C25" s="1" t="s">
        <v>31</v>
      </c>
      <c r="D25" s="1">
        <v>16.2</v>
      </c>
      <c r="E25" s="1">
        <f>(3.6+4.5)*2</f>
        <v>16.2</v>
      </c>
      <c r="F25" s="1">
        <v>4.5</v>
      </c>
      <c r="G25" s="1">
        <v>1</v>
      </c>
      <c r="H25" s="5">
        <v>2</v>
      </c>
      <c r="I25" s="29">
        <f>$C$42*Объемы[[#This Row],[Периметр помещения, м]]</f>
        <v>53.459999999999994</v>
      </c>
    </row>
    <row r="26" spans="1:9" ht="30" x14ac:dyDescent="0.25">
      <c r="A26" s="4">
        <v>22</v>
      </c>
      <c r="B26" s="2" t="s">
        <v>20</v>
      </c>
      <c r="C26" s="1" t="s">
        <v>31</v>
      </c>
      <c r="D26" s="1">
        <v>6.5</v>
      </c>
      <c r="E26" s="1">
        <f>(3.6+1.8)*2</f>
        <v>10.8</v>
      </c>
      <c r="F26" s="1">
        <v>1.8</v>
      </c>
      <c r="G26" s="1">
        <v>1</v>
      </c>
      <c r="H26" s="5">
        <v>1</v>
      </c>
      <c r="I26" s="29">
        <f>$C$42*Объемы[[#This Row],[Периметр помещения, м]]</f>
        <v>35.64</v>
      </c>
    </row>
    <row r="27" spans="1:9" ht="30" x14ac:dyDescent="0.25">
      <c r="A27" s="4">
        <v>23</v>
      </c>
      <c r="B27" s="2" t="s">
        <v>21</v>
      </c>
      <c r="C27" s="1" t="s">
        <v>31</v>
      </c>
      <c r="D27" s="1">
        <v>15.1</v>
      </c>
      <c r="E27" s="1">
        <f>(3.6+4.2)*2</f>
        <v>15.600000000000001</v>
      </c>
      <c r="F27" s="1">
        <v>4.2</v>
      </c>
      <c r="G27" s="1">
        <v>1</v>
      </c>
      <c r="H27" s="5">
        <v>2</v>
      </c>
      <c r="I27" s="29">
        <f>$C$42*Объемы[[#This Row],[Периметр помещения, м]]</f>
        <v>51.480000000000004</v>
      </c>
    </row>
    <row r="28" spans="1:9" ht="30" x14ac:dyDescent="0.25">
      <c r="A28" s="4">
        <v>24</v>
      </c>
      <c r="B28" s="2" t="s">
        <v>22</v>
      </c>
      <c r="C28" s="1" t="s">
        <v>31</v>
      </c>
      <c r="D28" s="1">
        <v>13.5</v>
      </c>
      <c r="E28" s="1">
        <f>(3.75+3.6)*2</f>
        <v>14.7</v>
      </c>
      <c r="F28" s="1">
        <v>3.75</v>
      </c>
      <c r="G28" s="1">
        <v>1</v>
      </c>
      <c r="H28" s="5">
        <v>2</v>
      </c>
      <c r="I28" s="29">
        <f>$C$42*Объемы[[#This Row],[Периметр помещения, м]]</f>
        <v>48.51</v>
      </c>
    </row>
    <row r="29" spans="1:9" x14ac:dyDescent="0.25">
      <c r="A29" s="4">
        <v>25</v>
      </c>
      <c r="B29" s="2" t="s">
        <v>23</v>
      </c>
      <c r="C29" s="1" t="s">
        <v>31</v>
      </c>
      <c r="D29" s="1">
        <v>14.04</v>
      </c>
      <c r="E29" s="1">
        <f>(3.6+3.9)*2</f>
        <v>15</v>
      </c>
      <c r="F29" s="1">
        <v>3.75</v>
      </c>
      <c r="G29" s="1">
        <v>1</v>
      </c>
      <c r="H29" s="5">
        <v>2</v>
      </c>
      <c r="I29" s="29">
        <f>$C$42*Объемы[[#This Row],[Периметр помещения, м]]</f>
        <v>49.5</v>
      </c>
    </row>
    <row r="30" spans="1:9" x14ac:dyDescent="0.25">
      <c r="A30" s="4">
        <v>26</v>
      </c>
      <c r="B30" s="2" t="s">
        <v>3</v>
      </c>
      <c r="C30" s="1" t="s">
        <v>31</v>
      </c>
      <c r="D30" s="1">
        <v>5.9</v>
      </c>
      <c r="E30" s="1">
        <f>(1.71+3.47)*2</f>
        <v>10.36</v>
      </c>
      <c r="F30" s="1">
        <v>3.47</v>
      </c>
      <c r="G30" s="1">
        <v>1</v>
      </c>
      <c r="H30" s="5">
        <v>0</v>
      </c>
      <c r="I30" s="29">
        <f>$C$42*Объемы[[#This Row],[Периметр помещения, м]]</f>
        <v>34.187999999999995</v>
      </c>
    </row>
    <row r="31" spans="1:9" x14ac:dyDescent="0.25">
      <c r="A31" s="4">
        <v>27</v>
      </c>
      <c r="B31" s="2" t="s">
        <v>24</v>
      </c>
      <c r="C31" s="1" t="s">
        <v>31</v>
      </c>
      <c r="D31" s="1">
        <v>16.399999999999999</v>
      </c>
      <c r="E31" s="1">
        <f>(4.68+3.51+2.84+1.71+1.84+1.7)</f>
        <v>16.279999999999998</v>
      </c>
      <c r="F31" s="1">
        <f>3.51+2.84</f>
        <v>6.35</v>
      </c>
      <c r="G31" s="1">
        <v>1</v>
      </c>
      <c r="H31" s="5">
        <v>2</v>
      </c>
      <c r="I31" s="29">
        <f>$C$42*Объемы[[#This Row],[Периметр помещения, м]]</f>
        <v>53.72399999999999</v>
      </c>
    </row>
    <row r="32" spans="1:9" x14ac:dyDescent="0.25">
      <c r="A32" s="4">
        <v>28</v>
      </c>
      <c r="B32" s="2" t="s">
        <v>15</v>
      </c>
      <c r="C32" s="1" t="s">
        <v>31</v>
      </c>
      <c r="D32" s="1">
        <v>2.8</v>
      </c>
      <c r="E32" s="1">
        <f>(1.7+1.63)*2</f>
        <v>6.66</v>
      </c>
      <c r="F32" s="1">
        <v>0</v>
      </c>
      <c r="G32" s="1">
        <v>3</v>
      </c>
      <c r="H32" s="5">
        <v>0</v>
      </c>
      <c r="I32" s="29">
        <f>$C$42*Объемы[[#This Row],[Периметр помещения, м]]</f>
        <v>21.977999999999998</v>
      </c>
    </row>
    <row r="33" spans="1:9" ht="30" x14ac:dyDescent="0.25">
      <c r="A33" s="4">
        <v>29</v>
      </c>
      <c r="B33" s="2" t="s">
        <v>26</v>
      </c>
      <c r="C33" s="1" t="s">
        <v>31</v>
      </c>
      <c r="D33" s="1">
        <v>8.5</v>
      </c>
      <c r="E33" s="1">
        <f>(2.8+3.02)*2</f>
        <v>11.64</v>
      </c>
      <c r="F33" s="1">
        <v>3.02</v>
      </c>
      <c r="G33" s="1">
        <v>1</v>
      </c>
      <c r="H33" s="5">
        <v>0</v>
      </c>
      <c r="I33" s="29">
        <f>$C$42*Объемы[[#This Row],[Периметр помещения, м]]</f>
        <v>38.411999999999999</v>
      </c>
    </row>
    <row r="34" spans="1:9" x14ac:dyDescent="0.25">
      <c r="A34" s="4">
        <v>30</v>
      </c>
      <c r="B34" s="2" t="s">
        <v>25</v>
      </c>
      <c r="C34" s="1" t="s">
        <v>31</v>
      </c>
      <c r="D34" s="1">
        <v>15.4</v>
      </c>
      <c r="E34" s="1">
        <f>(5.51+2.8)*2</f>
        <v>16.619999999999997</v>
      </c>
      <c r="F34" s="1">
        <v>5.51</v>
      </c>
      <c r="G34" s="1">
        <v>1</v>
      </c>
      <c r="H34" s="5">
        <v>2</v>
      </c>
      <c r="I34" s="29">
        <f>$C$42*Объемы[[#This Row],[Периметр помещения, м]]</f>
        <v>54.845999999999989</v>
      </c>
    </row>
    <row r="35" spans="1:9" ht="30" x14ac:dyDescent="0.25">
      <c r="A35" s="4">
        <v>31</v>
      </c>
      <c r="B35" s="2" t="s">
        <v>27</v>
      </c>
      <c r="C35" s="1" t="s">
        <v>31</v>
      </c>
      <c r="D35" s="1">
        <v>7.4</v>
      </c>
      <c r="E35" s="1">
        <f>(2.55+2.9)*2</f>
        <v>10.899999999999999</v>
      </c>
      <c r="F35" s="1">
        <v>2.9</v>
      </c>
      <c r="G35" s="1">
        <v>1</v>
      </c>
      <c r="H35" s="5">
        <v>1</v>
      </c>
      <c r="I35" s="29">
        <f>$C$42*Объемы[[#This Row],[Периметр помещения, м]]</f>
        <v>35.969999999999992</v>
      </c>
    </row>
    <row r="36" spans="1:9" x14ac:dyDescent="0.25">
      <c r="A36" s="4">
        <v>32</v>
      </c>
      <c r="B36" s="2" t="s">
        <v>15</v>
      </c>
      <c r="C36" s="1" t="s">
        <v>31</v>
      </c>
      <c r="D36" s="1">
        <v>7.8</v>
      </c>
      <c r="E36" s="1">
        <f>(3+2.6)*2</f>
        <v>11.2</v>
      </c>
      <c r="F36" s="1">
        <v>3</v>
      </c>
      <c r="G36" s="1">
        <v>4</v>
      </c>
      <c r="H36" s="5">
        <v>1</v>
      </c>
      <c r="I36" s="29">
        <f>$C$42*Объемы[[#This Row],[Периметр помещения, м]]</f>
        <v>36.959999999999994</v>
      </c>
    </row>
    <row r="37" spans="1:9" ht="30" x14ac:dyDescent="0.25">
      <c r="A37" s="11">
        <v>33</v>
      </c>
      <c r="B37" s="12" t="s">
        <v>28</v>
      </c>
      <c r="C37" s="13" t="s">
        <v>31</v>
      </c>
      <c r="D37" s="13">
        <v>17.28</v>
      </c>
      <c r="E37" s="13">
        <f>(4.8+3.6)*2</f>
        <v>16.8</v>
      </c>
      <c r="F37" s="13">
        <v>4.8</v>
      </c>
      <c r="G37" s="13">
        <v>1</v>
      </c>
      <c r="H37" s="14">
        <v>2</v>
      </c>
      <c r="I37" s="29">
        <f>$C$42*Объемы[[#This Row],[Периметр помещения, м]]</f>
        <v>55.44</v>
      </c>
    </row>
    <row r="38" spans="1:9" x14ac:dyDescent="0.25">
      <c r="A38" s="11">
        <v>34</v>
      </c>
      <c r="B38" s="15" t="s">
        <v>37</v>
      </c>
      <c r="C38" s="13" t="s">
        <v>31</v>
      </c>
      <c r="D38" s="13">
        <v>25.3</v>
      </c>
      <c r="E38" s="13">
        <f>(19.2+1.32)*2</f>
        <v>41.04</v>
      </c>
      <c r="F38" s="13">
        <v>0</v>
      </c>
      <c r="G38" s="13">
        <v>9</v>
      </c>
      <c r="H38" s="14">
        <v>0</v>
      </c>
      <c r="I38" s="41">
        <f>$C$42*Объемы[[#This Row],[Периметр помещения, м]]</f>
        <v>135.43199999999999</v>
      </c>
    </row>
    <row r="42" spans="1:9" x14ac:dyDescent="0.25">
      <c r="A42" t="s">
        <v>40</v>
      </c>
      <c r="C42">
        <v>3.3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7DF4-5D80-424D-9252-F6B6BCDD1FAD}">
  <dimension ref="A3:L308"/>
  <sheetViews>
    <sheetView workbookViewId="0">
      <selection activeCell="B281" sqref="B281"/>
    </sheetView>
  </sheetViews>
  <sheetFormatPr defaultRowHeight="15" x14ac:dyDescent="0.25"/>
  <cols>
    <col min="1" max="1" width="9" customWidth="1"/>
    <col min="2" max="2" width="28.5703125" style="18" customWidth="1"/>
    <col min="3" max="3" width="12.42578125" customWidth="1"/>
    <col min="4" max="4" width="53.28515625" style="18" customWidth="1"/>
    <col min="5" max="6" width="12" style="16" bestFit="1" customWidth="1"/>
    <col min="12" max="12" width="46.7109375" customWidth="1"/>
  </cols>
  <sheetData>
    <row r="3" spans="1:6" x14ac:dyDescent="0.25">
      <c r="A3" s="25" t="s">
        <v>0</v>
      </c>
      <c r="B3" s="23" t="s">
        <v>1</v>
      </c>
      <c r="C3" s="23" t="s">
        <v>29</v>
      </c>
      <c r="D3" s="16" t="s">
        <v>38</v>
      </c>
      <c r="E3" s="16" t="s">
        <v>50</v>
      </c>
      <c r="F3" s="16" t="s">
        <v>39</v>
      </c>
    </row>
    <row r="4" spans="1:6" x14ac:dyDescent="0.25">
      <c r="A4" s="19">
        <v>27</v>
      </c>
      <c r="B4" s="24" t="s">
        <v>24</v>
      </c>
      <c r="C4" s="20" t="s">
        <v>31</v>
      </c>
      <c r="D4" s="31" t="s">
        <v>49</v>
      </c>
      <c r="E4" s="1" t="s">
        <v>51</v>
      </c>
      <c r="F4" s="1">
        <v>4</v>
      </c>
    </row>
    <row r="5" spans="1:6" x14ac:dyDescent="0.25">
      <c r="A5" s="19">
        <v>27</v>
      </c>
      <c r="B5" s="24" t="s">
        <v>24</v>
      </c>
      <c r="C5" s="20" t="s">
        <v>31</v>
      </c>
      <c r="D5" s="31" t="s">
        <v>52</v>
      </c>
      <c r="E5" s="1" t="s">
        <v>51</v>
      </c>
      <c r="F5" s="1">
        <v>15</v>
      </c>
    </row>
    <row r="6" spans="1:6" x14ac:dyDescent="0.25">
      <c r="A6" s="19">
        <v>27</v>
      </c>
      <c r="B6" s="24" t="s">
        <v>24</v>
      </c>
      <c r="C6" s="20" t="s">
        <v>31</v>
      </c>
      <c r="D6" s="31" t="s">
        <v>53</v>
      </c>
      <c r="E6" s="1" t="s">
        <v>41</v>
      </c>
      <c r="F6" s="1">
        <v>14</v>
      </c>
    </row>
    <row r="7" spans="1:6" x14ac:dyDescent="0.25">
      <c r="A7" s="19">
        <v>27</v>
      </c>
      <c r="B7" s="24" t="s">
        <v>24</v>
      </c>
      <c r="C7" s="20" t="s">
        <v>31</v>
      </c>
      <c r="D7" s="31" t="s">
        <v>43</v>
      </c>
      <c r="E7" s="1" t="s">
        <v>41</v>
      </c>
      <c r="F7" s="1">
        <v>1</v>
      </c>
    </row>
    <row r="8" spans="1:6" x14ac:dyDescent="0.25">
      <c r="A8" s="19">
        <v>27</v>
      </c>
      <c r="B8" s="24" t="s">
        <v>24</v>
      </c>
      <c r="C8" s="20" t="s">
        <v>31</v>
      </c>
      <c r="D8" s="31" t="s">
        <v>54</v>
      </c>
      <c r="E8" s="1" t="s">
        <v>55</v>
      </c>
      <c r="F8" s="1">
        <v>2</v>
      </c>
    </row>
    <row r="9" spans="1:6" ht="30" x14ac:dyDescent="0.25">
      <c r="A9" s="19">
        <v>27</v>
      </c>
      <c r="B9" s="24" t="s">
        <v>24</v>
      </c>
      <c r="C9" s="20" t="s">
        <v>31</v>
      </c>
      <c r="D9" s="36" t="s">
        <v>56</v>
      </c>
      <c r="E9" s="1" t="s">
        <v>55</v>
      </c>
      <c r="F9" s="1">
        <v>2</v>
      </c>
    </row>
    <row r="10" spans="1:6" x14ac:dyDescent="0.25">
      <c r="A10" s="21">
        <v>27</v>
      </c>
      <c r="B10" s="24" t="s">
        <v>24</v>
      </c>
      <c r="C10" s="20" t="s">
        <v>31</v>
      </c>
      <c r="D10" s="31" t="s">
        <v>58</v>
      </c>
      <c r="E10" s="1" t="s">
        <v>42</v>
      </c>
      <c r="F10" s="29">
        <f>Объемы!I31</f>
        <v>53.72399999999999</v>
      </c>
    </row>
    <row r="11" spans="1:6" x14ac:dyDescent="0.25">
      <c r="A11" s="21">
        <v>27</v>
      </c>
      <c r="B11" s="24" t="s">
        <v>24</v>
      </c>
      <c r="C11" s="20" t="s">
        <v>31</v>
      </c>
      <c r="D11" s="31" t="s">
        <v>57</v>
      </c>
      <c r="E11" s="1" t="s">
        <v>42</v>
      </c>
      <c r="F11" s="29">
        <f>Объемы!I31+25.6</f>
        <v>79.323999999999984</v>
      </c>
    </row>
    <row r="12" spans="1:6" ht="30" x14ac:dyDescent="0.25">
      <c r="A12" s="21">
        <v>27</v>
      </c>
      <c r="B12" s="26" t="s">
        <v>24</v>
      </c>
      <c r="C12" s="22" t="s">
        <v>31</v>
      </c>
      <c r="D12" s="36" t="s">
        <v>60</v>
      </c>
      <c r="E12" s="1" t="s">
        <v>42</v>
      </c>
      <c r="F12" s="1">
        <f>Объемы!D31</f>
        <v>16.399999999999999</v>
      </c>
    </row>
    <row r="13" spans="1:6" x14ac:dyDescent="0.25">
      <c r="A13" s="21">
        <v>27</v>
      </c>
      <c r="B13" s="26" t="s">
        <v>24</v>
      </c>
      <c r="C13" s="22" t="s">
        <v>31</v>
      </c>
      <c r="D13" s="31" t="s">
        <v>61</v>
      </c>
      <c r="E13" s="1" t="s">
        <v>42</v>
      </c>
      <c r="F13" s="1">
        <f>Объемы!D31</f>
        <v>16.399999999999999</v>
      </c>
    </row>
    <row r="14" spans="1:6" x14ac:dyDescent="0.25">
      <c r="A14" s="21">
        <v>27</v>
      </c>
      <c r="B14" s="26" t="s">
        <v>24</v>
      </c>
      <c r="C14" s="22" t="s">
        <v>31</v>
      </c>
      <c r="D14" s="31" t="s">
        <v>62</v>
      </c>
      <c r="E14" s="1" t="s">
        <v>42</v>
      </c>
      <c r="F14" s="1">
        <f>Объемы!D31</f>
        <v>16.399999999999999</v>
      </c>
    </row>
    <row r="15" spans="1:6" x14ac:dyDescent="0.25">
      <c r="A15" s="21">
        <v>27</v>
      </c>
      <c r="B15" s="26" t="s">
        <v>24</v>
      </c>
      <c r="C15" s="22" t="s">
        <v>31</v>
      </c>
      <c r="D15" s="31" t="s">
        <v>63</v>
      </c>
      <c r="E15" s="1" t="s">
        <v>41</v>
      </c>
      <c r="F15" s="1">
        <v>1</v>
      </c>
    </row>
    <row r="16" spans="1:6" ht="30" x14ac:dyDescent="0.25">
      <c r="A16" s="21">
        <v>27</v>
      </c>
      <c r="B16" s="26" t="s">
        <v>24</v>
      </c>
      <c r="C16" s="22" t="s">
        <v>31</v>
      </c>
      <c r="D16" s="36" t="s">
        <v>64</v>
      </c>
      <c r="E16" s="1" t="s">
        <v>42</v>
      </c>
      <c r="F16" s="1">
        <v>13</v>
      </c>
    </row>
    <row r="17" spans="1:6" x14ac:dyDescent="0.25">
      <c r="A17" s="21">
        <v>27</v>
      </c>
      <c r="B17" s="26" t="s">
        <v>24</v>
      </c>
      <c r="C17" s="22" t="s">
        <v>31</v>
      </c>
      <c r="D17" s="33" t="s">
        <v>65</v>
      </c>
      <c r="E17" s="13" t="s">
        <v>41</v>
      </c>
      <c r="F17" s="13">
        <v>1</v>
      </c>
    </row>
    <row r="18" spans="1:6" x14ac:dyDescent="0.25">
      <c r="A18" s="21">
        <v>27</v>
      </c>
      <c r="B18" s="26" t="s">
        <v>24</v>
      </c>
      <c r="C18" s="22" t="s">
        <v>31</v>
      </c>
      <c r="D18" s="33" t="s">
        <v>66</v>
      </c>
      <c r="E18" s="13" t="s">
        <v>41</v>
      </c>
      <c r="F18" s="13">
        <v>1</v>
      </c>
    </row>
    <row r="19" spans="1:6" ht="30" x14ac:dyDescent="0.25">
      <c r="A19" s="4">
        <v>29</v>
      </c>
      <c r="B19" s="2" t="s">
        <v>26</v>
      </c>
      <c r="C19" s="1" t="s">
        <v>31</v>
      </c>
      <c r="D19" s="31" t="s">
        <v>67</v>
      </c>
      <c r="E19" s="1" t="s">
        <v>42</v>
      </c>
      <c r="F19" s="29">
        <f>Объемы!I33</f>
        <v>38.411999999999999</v>
      </c>
    </row>
    <row r="20" spans="1:6" ht="30" x14ac:dyDescent="0.25">
      <c r="A20" s="4">
        <v>29</v>
      </c>
      <c r="B20" s="2" t="s">
        <v>26</v>
      </c>
      <c r="C20" s="1" t="s">
        <v>31</v>
      </c>
      <c r="D20" s="31" t="s">
        <v>68</v>
      </c>
      <c r="E20" s="13" t="s">
        <v>42</v>
      </c>
      <c r="F20" s="29">
        <f>Объемы!I33</f>
        <v>38.411999999999999</v>
      </c>
    </row>
    <row r="21" spans="1:6" ht="30" x14ac:dyDescent="0.25">
      <c r="A21" s="4">
        <v>29</v>
      </c>
      <c r="B21" s="2" t="s">
        <v>26</v>
      </c>
      <c r="C21" s="1" t="s">
        <v>31</v>
      </c>
      <c r="D21" s="31" t="s">
        <v>69</v>
      </c>
      <c r="E21" s="1" t="s">
        <v>42</v>
      </c>
      <c r="F21" s="29">
        <f>Объемы!I33</f>
        <v>38.411999999999999</v>
      </c>
    </row>
    <row r="22" spans="1:6" ht="30" x14ac:dyDescent="0.25">
      <c r="A22" s="4">
        <v>29</v>
      </c>
      <c r="B22" s="2" t="s">
        <v>26</v>
      </c>
      <c r="C22" s="1" t="s">
        <v>31</v>
      </c>
      <c r="D22" s="34" t="s">
        <v>70</v>
      </c>
      <c r="E22" s="13" t="s">
        <v>42</v>
      </c>
      <c r="F22" s="13">
        <f>Объемы!D33</f>
        <v>8.5</v>
      </c>
    </row>
    <row r="23" spans="1:6" ht="30" x14ac:dyDescent="0.25">
      <c r="A23" s="4">
        <v>29</v>
      </c>
      <c r="B23" s="2" t="s">
        <v>26</v>
      </c>
      <c r="C23" s="1" t="s">
        <v>31</v>
      </c>
      <c r="D23" s="33" t="s">
        <v>71</v>
      </c>
      <c r="E23" s="13" t="s">
        <v>42</v>
      </c>
      <c r="F23" s="13">
        <f>Объемы!D33</f>
        <v>8.5</v>
      </c>
    </row>
    <row r="24" spans="1:6" ht="30" x14ac:dyDescent="0.25">
      <c r="A24" s="4">
        <v>29</v>
      </c>
      <c r="B24" s="2" t="s">
        <v>26</v>
      </c>
      <c r="C24" s="1" t="s">
        <v>31</v>
      </c>
      <c r="D24" s="33" t="s">
        <v>72</v>
      </c>
      <c r="E24" s="13" t="s">
        <v>51</v>
      </c>
      <c r="F24" s="13">
        <f>Объемы!E33</f>
        <v>11.64</v>
      </c>
    </row>
    <row r="25" spans="1:6" ht="30" x14ac:dyDescent="0.25">
      <c r="A25" s="4">
        <v>29</v>
      </c>
      <c r="B25" s="2" t="s">
        <v>26</v>
      </c>
      <c r="C25" s="1" t="s">
        <v>31</v>
      </c>
      <c r="D25" s="34" t="s">
        <v>60</v>
      </c>
      <c r="E25" s="13" t="s">
        <v>42</v>
      </c>
      <c r="F25" s="13">
        <f>Объемы!D33</f>
        <v>8.5</v>
      </c>
    </row>
    <row r="26" spans="1:6" ht="30" x14ac:dyDescent="0.25">
      <c r="A26" s="4">
        <v>29</v>
      </c>
      <c r="B26" s="2" t="s">
        <v>26</v>
      </c>
      <c r="C26" s="1" t="s">
        <v>31</v>
      </c>
      <c r="D26" s="31" t="s">
        <v>61</v>
      </c>
      <c r="E26" s="1" t="s">
        <v>42</v>
      </c>
      <c r="F26" s="1">
        <f>Объемы!D33</f>
        <v>8.5</v>
      </c>
    </row>
    <row r="27" spans="1:6" ht="30" x14ac:dyDescent="0.25">
      <c r="A27" s="4">
        <v>29</v>
      </c>
      <c r="B27" s="2" t="s">
        <v>26</v>
      </c>
      <c r="C27" s="1" t="s">
        <v>31</v>
      </c>
      <c r="D27" s="33" t="s">
        <v>62</v>
      </c>
      <c r="E27" s="13" t="s">
        <v>42</v>
      </c>
      <c r="F27" s="13">
        <f>Объемы!D33</f>
        <v>8.5</v>
      </c>
    </row>
    <row r="28" spans="1:6" ht="30" x14ac:dyDescent="0.25">
      <c r="A28" s="4">
        <v>29</v>
      </c>
      <c r="B28" s="2" t="s">
        <v>26</v>
      </c>
      <c r="C28" s="1" t="s">
        <v>31</v>
      </c>
      <c r="D28" s="33" t="s">
        <v>73</v>
      </c>
      <c r="E28" s="13" t="s">
        <v>41</v>
      </c>
      <c r="F28" s="13">
        <v>1</v>
      </c>
    </row>
    <row r="29" spans="1:6" x14ac:dyDescent="0.25">
      <c r="A29" s="11">
        <v>34</v>
      </c>
      <c r="B29" s="15" t="s">
        <v>37</v>
      </c>
      <c r="C29" s="13" t="s">
        <v>31</v>
      </c>
      <c r="D29" s="33" t="s">
        <v>74</v>
      </c>
      <c r="E29" s="13" t="s">
        <v>42</v>
      </c>
      <c r="F29" s="13">
        <f>Объемы!D38</f>
        <v>25.3</v>
      </c>
    </row>
    <row r="30" spans="1:6" x14ac:dyDescent="0.25">
      <c r="A30" s="11">
        <v>34</v>
      </c>
      <c r="B30" s="15" t="s">
        <v>37</v>
      </c>
      <c r="C30" s="13" t="s">
        <v>31</v>
      </c>
      <c r="D30" s="33" t="s">
        <v>75</v>
      </c>
      <c r="E30" s="13" t="s">
        <v>42</v>
      </c>
      <c r="F30" s="13">
        <f>Объемы!D38</f>
        <v>25.3</v>
      </c>
    </row>
    <row r="31" spans="1:6" x14ac:dyDescent="0.25">
      <c r="A31" s="11">
        <v>34</v>
      </c>
      <c r="B31" s="15" t="s">
        <v>37</v>
      </c>
      <c r="C31" s="13" t="s">
        <v>31</v>
      </c>
      <c r="D31" s="33" t="s">
        <v>76</v>
      </c>
      <c r="E31" s="13" t="s">
        <v>42</v>
      </c>
      <c r="F31" s="13">
        <f>Объемы!D38</f>
        <v>25.3</v>
      </c>
    </row>
    <row r="32" spans="1:6" x14ac:dyDescent="0.25">
      <c r="A32" s="11">
        <v>34</v>
      </c>
      <c r="B32" s="15" t="s">
        <v>37</v>
      </c>
      <c r="C32" s="13" t="s">
        <v>31</v>
      </c>
      <c r="D32" s="31" t="s">
        <v>77</v>
      </c>
      <c r="E32" s="1" t="s">
        <v>42</v>
      </c>
      <c r="F32" s="29">
        <f>Объемы!I38</f>
        <v>135.43199999999999</v>
      </c>
    </row>
    <row r="33" spans="1:6" x14ac:dyDescent="0.25">
      <c r="A33" s="11">
        <v>34</v>
      </c>
      <c r="B33" s="15" t="s">
        <v>37</v>
      </c>
      <c r="C33" s="13" t="s">
        <v>31</v>
      </c>
      <c r="D33" s="31" t="s">
        <v>57</v>
      </c>
      <c r="E33" s="1" t="s">
        <v>42</v>
      </c>
      <c r="F33" s="29">
        <f>Объемы!I38</f>
        <v>135.43199999999999</v>
      </c>
    </row>
    <row r="34" spans="1:6" x14ac:dyDescent="0.25">
      <c r="A34" s="11">
        <v>34</v>
      </c>
      <c r="B34" s="15" t="s">
        <v>37</v>
      </c>
      <c r="C34" s="13" t="s">
        <v>31</v>
      </c>
      <c r="D34" s="33" t="s">
        <v>82</v>
      </c>
      <c r="E34" s="13" t="s">
        <v>51</v>
      </c>
      <c r="F34" s="13">
        <f>Объемы!E38</f>
        <v>41.04</v>
      </c>
    </row>
    <row r="35" spans="1:6" x14ac:dyDescent="0.25">
      <c r="A35" s="21">
        <v>19</v>
      </c>
      <c r="B35" s="26" t="s">
        <v>78</v>
      </c>
      <c r="C35" s="22" t="s">
        <v>31</v>
      </c>
      <c r="D35" s="31" t="s">
        <v>77</v>
      </c>
      <c r="E35" s="1" t="s">
        <v>42</v>
      </c>
      <c r="F35" s="13">
        <f>Объемы!I28</f>
        <v>48.51</v>
      </c>
    </row>
    <row r="36" spans="1:6" x14ac:dyDescent="0.25">
      <c r="A36" s="21">
        <v>19</v>
      </c>
      <c r="B36" s="26" t="s">
        <v>78</v>
      </c>
      <c r="C36" s="22" t="s">
        <v>31</v>
      </c>
      <c r="D36" s="31" t="s">
        <v>57</v>
      </c>
      <c r="E36" s="1" t="s">
        <v>42</v>
      </c>
      <c r="F36" s="1">
        <f>Объемы!I28</f>
        <v>48.51</v>
      </c>
    </row>
    <row r="37" spans="1:6" x14ac:dyDescent="0.25">
      <c r="A37" s="21">
        <v>19</v>
      </c>
      <c r="B37" s="26" t="s">
        <v>78</v>
      </c>
      <c r="C37" s="22" t="s">
        <v>31</v>
      </c>
      <c r="D37" s="33" t="s">
        <v>82</v>
      </c>
      <c r="E37" s="13" t="s">
        <v>51</v>
      </c>
      <c r="F37" s="1">
        <f>Объемы!E28</f>
        <v>14.7</v>
      </c>
    </row>
    <row r="38" spans="1:6" x14ac:dyDescent="0.25">
      <c r="A38" s="21">
        <v>19</v>
      </c>
      <c r="B38" s="26" t="s">
        <v>78</v>
      </c>
      <c r="C38" s="22" t="s">
        <v>31</v>
      </c>
      <c r="D38" s="31" t="s">
        <v>49</v>
      </c>
      <c r="E38" s="1" t="s">
        <v>51</v>
      </c>
      <c r="F38" s="1">
        <f>2*5</f>
        <v>10</v>
      </c>
    </row>
    <row r="39" spans="1:6" x14ac:dyDescent="0.25">
      <c r="A39" s="21">
        <v>19</v>
      </c>
      <c r="B39" s="26" t="s">
        <v>78</v>
      </c>
      <c r="C39" s="22" t="s">
        <v>31</v>
      </c>
      <c r="D39" s="31" t="s">
        <v>52</v>
      </c>
      <c r="E39" s="1" t="s">
        <v>51</v>
      </c>
      <c r="F39" s="1">
        <f>2*5</f>
        <v>10</v>
      </c>
    </row>
    <row r="40" spans="1:6" x14ac:dyDescent="0.25">
      <c r="A40" s="21">
        <v>19</v>
      </c>
      <c r="B40" s="26" t="s">
        <v>78</v>
      </c>
      <c r="C40" s="22" t="s">
        <v>31</v>
      </c>
      <c r="D40" s="33" t="s">
        <v>53</v>
      </c>
      <c r="E40" s="1" t="s">
        <v>41</v>
      </c>
      <c r="F40" s="13">
        <f>2*12</f>
        <v>24</v>
      </c>
    </row>
    <row r="41" spans="1:6" x14ac:dyDescent="0.25">
      <c r="A41" s="21">
        <v>19</v>
      </c>
      <c r="B41" s="26" t="s">
        <v>78</v>
      </c>
      <c r="C41" s="22" t="s">
        <v>31</v>
      </c>
      <c r="D41" s="31" t="s">
        <v>54</v>
      </c>
      <c r="E41" s="1" t="s">
        <v>55</v>
      </c>
      <c r="F41" s="1">
        <v>2</v>
      </c>
    </row>
    <row r="42" spans="1:6" ht="30" x14ac:dyDescent="0.25">
      <c r="A42" s="21">
        <v>19</v>
      </c>
      <c r="B42" s="26" t="s">
        <v>78</v>
      </c>
      <c r="C42" s="22" t="s">
        <v>31</v>
      </c>
      <c r="D42" s="34" t="s">
        <v>56</v>
      </c>
      <c r="E42" s="13" t="s">
        <v>55</v>
      </c>
      <c r="F42" s="13">
        <v>2</v>
      </c>
    </row>
    <row r="43" spans="1:6" ht="30" x14ac:dyDescent="0.25">
      <c r="A43" s="21">
        <v>19</v>
      </c>
      <c r="B43" s="26" t="s">
        <v>78</v>
      </c>
      <c r="C43" s="22" t="s">
        <v>31</v>
      </c>
      <c r="D43" s="34" t="s">
        <v>79</v>
      </c>
      <c r="E43" s="13" t="s">
        <v>41</v>
      </c>
      <c r="F43" s="13">
        <v>1</v>
      </c>
    </row>
    <row r="44" spans="1:6" x14ac:dyDescent="0.25">
      <c r="A44" s="21">
        <v>18</v>
      </c>
      <c r="B44" s="26" t="s">
        <v>11</v>
      </c>
      <c r="C44" s="22" t="s">
        <v>31</v>
      </c>
      <c r="D44" s="31" t="s">
        <v>77</v>
      </c>
      <c r="E44" s="1" t="s">
        <v>42</v>
      </c>
      <c r="F44" s="13">
        <f>Объемы!I27</f>
        <v>51.480000000000004</v>
      </c>
    </row>
    <row r="45" spans="1:6" x14ac:dyDescent="0.25">
      <c r="A45" s="21">
        <v>18</v>
      </c>
      <c r="B45" s="26" t="s">
        <v>11</v>
      </c>
      <c r="C45" s="22" t="s">
        <v>31</v>
      </c>
      <c r="D45" s="31" t="s">
        <v>57</v>
      </c>
      <c r="E45" s="1" t="s">
        <v>42</v>
      </c>
      <c r="F45" s="1">
        <f>Объемы!I27</f>
        <v>51.480000000000004</v>
      </c>
    </row>
    <row r="46" spans="1:6" x14ac:dyDescent="0.25">
      <c r="A46" s="21">
        <v>18</v>
      </c>
      <c r="B46" s="26" t="s">
        <v>11</v>
      </c>
      <c r="C46" s="22" t="s">
        <v>31</v>
      </c>
      <c r="D46" s="33" t="s">
        <v>82</v>
      </c>
      <c r="E46" s="13" t="s">
        <v>51</v>
      </c>
      <c r="F46" s="1">
        <f>Объемы!E27</f>
        <v>15.600000000000001</v>
      </c>
    </row>
    <row r="47" spans="1:6" x14ac:dyDescent="0.25">
      <c r="A47" s="21">
        <v>18</v>
      </c>
      <c r="B47" s="26" t="s">
        <v>11</v>
      </c>
      <c r="C47" s="22" t="s">
        <v>31</v>
      </c>
      <c r="D47" s="31" t="s">
        <v>49</v>
      </c>
      <c r="E47" s="1" t="s">
        <v>51</v>
      </c>
      <c r="F47" s="1">
        <f>2*5</f>
        <v>10</v>
      </c>
    </row>
    <row r="48" spans="1:6" x14ac:dyDescent="0.25">
      <c r="A48" s="21">
        <v>18</v>
      </c>
      <c r="B48" s="26" t="s">
        <v>11</v>
      </c>
      <c r="C48" s="22" t="s">
        <v>31</v>
      </c>
      <c r="D48" s="31" t="s">
        <v>52</v>
      </c>
      <c r="E48" s="1" t="s">
        <v>51</v>
      </c>
      <c r="F48" s="1">
        <f>2*5</f>
        <v>10</v>
      </c>
    </row>
    <row r="49" spans="1:6" x14ac:dyDescent="0.25">
      <c r="A49" s="21">
        <v>18</v>
      </c>
      <c r="B49" s="26" t="s">
        <v>11</v>
      </c>
      <c r="C49" s="22" t="s">
        <v>31</v>
      </c>
      <c r="D49" s="33" t="s">
        <v>53</v>
      </c>
      <c r="E49" s="1" t="s">
        <v>41</v>
      </c>
      <c r="F49" s="13">
        <f>2*12</f>
        <v>24</v>
      </c>
    </row>
    <row r="50" spans="1:6" x14ac:dyDescent="0.25">
      <c r="A50" s="21">
        <v>18</v>
      </c>
      <c r="B50" s="26" t="s">
        <v>11</v>
      </c>
      <c r="C50" s="22" t="s">
        <v>31</v>
      </c>
      <c r="D50" s="31" t="s">
        <v>54</v>
      </c>
      <c r="E50" s="1" t="s">
        <v>55</v>
      </c>
      <c r="F50" s="1">
        <v>2</v>
      </c>
    </row>
    <row r="51" spans="1:6" ht="30" x14ac:dyDescent="0.25">
      <c r="A51" s="21">
        <v>18</v>
      </c>
      <c r="B51" s="26" t="s">
        <v>11</v>
      </c>
      <c r="C51" s="22" t="s">
        <v>31</v>
      </c>
      <c r="D51" s="34" t="s">
        <v>56</v>
      </c>
      <c r="E51" s="13" t="s">
        <v>55</v>
      </c>
      <c r="F51" s="1">
        <v>2</v>
      </c>
    </row>
    <row r="52" spans="1:6" ht="30" x14ac:dyDescent="0.25">
      <c r="A52" s="21">
        <v>18</v>
      </c>
      <c r="B52" s="26" t="s">
        <v>11</v>
      </c>
      <c r="C52" s="22" t="s">
        <v>31</v>
      </c>
      <c r="D52" s="34" t="s">
        <v>79</v>
      </c>
      <c r="E52" s="13" t="s">
        <v>41</v>
      </c>
      <c r="F52" s="1">
        <v>1</v>
      </c>
    </row>
    <row r="53" spans="1:6" x14ac:dyDescent="0.25">
      <c r="A53" s="21">
        <v>17</v>
      </c>
      <c r="B53" s="26" t="s">
        <v>8</v>
      </c>
      <c r="C53" s="22" t="s">
        <v>31</v>
      </c>
      <c r="D53" s="31" t="s">
        <v>77</v>
      </c>
      <c r="E53" s="1" t="s">
        <v>42</v>
      </c>
      <c r="F53" s="13">
        <f>Объемы!I26</f>
        <v>35.64</v>
      </c>
    </row>
    <row r="54" spans="1:6" x14ac:dyDescent="0.25">
      <c r="A54" s="21">
        <v>17</v>
      </c>
      <c r="B54" s="26" t="s">
        <v>8</v>
      </c>
      <c r="C54" s="22" t="s">
        <v>31</v>
      </c>
      <c r="D54" s="31" t="s">
        <v>57</v>
      </c>
      <c r="E54" s="1" t="s">
        <v>42</v>
      </c>
      <c r="F54" s="1">
        <f>Объемы!I26</f>
        <v>35.64</v>
      </c>
    </row>
    <row r="55" spans="1:6" x14ac:dyDescent="0.25">
      <c r="A55" s="21">
        <v>17</v>
      </c>
      <c r="B55" s="26" t="s">
        <v>8</v>
      </c>
      <c r="C55" s="22" t="s">
        <v>31</v>
      </c>
      <c r="D55" s="33" t="s">
        <v>82</v>
      </c>
      <c r="E55" s="13" t="s">
        <v>51</v>
      </c>
      <c r="F55" s="1">
        <f>Объемы!E26</f>
        <v>10.8</v>
      </c>
    </row>
    <row r="56" spans="1:6" x14ac:dyDescent="0.25">
      <c r="A56" s="21">
        <v>17</v>
      </c>
      <c r="B56" s="26" t="s">
        <v>8</v>
      </c>
      <c r="C56" s="22" t="s">
        <v>31</v>
      </c>
      <c r="D56" s="31" t="s">
        <v>49</v>
      </c>
      <c r="E56" s="1" t="s">
        <v>51</v>
      </c>
      <c r="F56" s="1">
        <v>5</v>
      </c>
    </row>
    <row r="57" spans="1:6" x14ac:dyDescent="0.25">
      <c r="A57" s="21">
        <v>17</v>
      </c>
      <c r="B57" s="26" t="s">
        <v>8</v>
      </c>
      <c r="C57" s="22" t="s">
        <v>31</v>
      </c>
      <c r="D57" s="31" t="s">
        <v>52</v>
      </c>
      <c r="E57" s="1" t="s">
        <v>51</v>
      </c>
      <c r="F57" s="1">
        <v>5</v>
      </c>
    </row>
    <row r="58" spans="1:6" x14ac:dyDescent="0.25">
      <c r="A58" s="21">
        <v>17</v>
      </c>
      <c r="B58" s="26" t="s">
        <v>8</v>
      </c>
      <c r="C58" s="22" t="s">
        <v>31</v>
      </c>
      <c r="D58" s="33" t="s">
        <v>53</v>
      </c>
      <c r="E58" s="1" t="s">
        <v>41</v>
      </c>
      <c r="F58" s="1">
        <v>12</v>
      </c>
    </row>
    <row r="59" spans="1:6" x14ac:dyDescent="0.25">
      <c r="A59" s="21">
        <v>17</v>
      </c>
      <c r="B59" s="26" t="s">
        <v>8</v>
      </c>
      <c r="C59" s="22" t="s">
        <v>31</v>
      </c>
      <c r="D59" s="31" t="s">
        <v>54</v>
      </c>
      <c r="E59" s="1" t="s">
        <v>55</v>
      </c>
      <c r="F59" s="1">
        <v>1</v>
      </c>
    </row>
    <row r="60" spans="1:6" ht="30" x14ac:dyDescent="0.25">
      <c r="A60" s="21">
        <v>17</v>
      </c>
      <c r="B60" s="26" t="s">
        <v>8</v>
      </c>
      <c r="C60" s="22" t="s">
        <v>31</v>
      </c>
      <c r="D60" s="34" t="s">
        <v>56</v>
      </c>
      <c r="E60" s="13" t="s">
        <v>55</v>
      </c>
      <c r="F60" s="1">
        <v>1</v>
      </c>
    </row>
    <row r="61" spans="1:6" ht="30" x14ac:dyDescent="0.25">
      <c r="A61" s="21">
        <v>17</v>
      </c>
      <c r="B61" s="26" t="s">
        <v>8</v>
      </c>
      <c r="C61" s="22" t="s">
        <v>31</v>
      </c>
      <c r="D61" s="34" t="s">
        <v>79</v>
      </c>
      <c r="E61" s="13" t="s">
        <v>41</v>
      </c>
      <c r="F61" s="1">
        <v>1</v>
      </c>
    </row>
    <row r="62" spans="1:6" x14ac:dyDescent="0.25">
      <c r="A62" s="21">
        <v>17</v>
      </c>
      <c r="B62" s="26" t="s">
        <v>8</v>
      </c>
      <c r="C62" s="22" t="s">
        <v>31</v>
      </c>
      <c r="D62" s="33" t="s">
        <v>80</v>
      </c>
      <c r="E62" s="13" t="s">
        <v>41</v>
      </c>
      <c r="F62" s="13">
        <v>1</v>
      </c>
    </row>
    <row r="63" spans="1:6" ht="30" x14ac:dyDescent="0.25">
      <c r="A63" s="21">
        <v>16</v>
      </c>
      <c r="B63" s="26" t="s">
        <v>19</v>
      </c>
      <c r="C63" s="22" t="s">
        <v>31</v>
      </c>
      <c r="D63" s="31" t="s">
        <v>77</v>
      </c>
      <c r="E63" s="1" t="s">
        <v>42</v>
      </c>
      <c r="F63" s="13">
        <f>Объемы!I25</f>
        <v>53.459999999999994</v>
      </c>
    </row>
    <row r="64" spans="1:6" ht="30" x14ac:dyDescent="0.25">
      <c r="A64" s="21">
        <v>16</v>
      </c>
      <c r="B64" s="26" t="s">
        <v>19</v>
      </c>
      <c r="C64" s="22" t="s">
        <v>31</v>
      </c>
      <c r="D64" s="31" t="s">
        <v>57</v>
      </c>
      <c r="E64" s="1" t="s">
        <v>42</v>
      </c>
      <c r="F64" s="1">
        <f>Объемы!I25</f>
        <v>53.459999999999994</v>
      </c>
    </row>
    <row r="65" spans="1:6" ht="30" x14ac:dyDescent="0.25">
      <c r="A65" s="21">
        <v>16</v>
      </c>
      <c r="B65" s="26" t="s">
        <v>19</v>
      </c>
      <c r="C65" s="22" t="s">
        <v>31</v>
      </c>
      <c r="D65" s="33" t="s">
        <v>82</v>
      </c>
      <c r="E65" s="13" t="s">
        <v>51</v>
      </c>
      <c r="F65" s="1">
        <f>Объемы!E25</f>
        <v>16.2</v>
      </c>
    </row>
    <row r="66" spans="1:6" ht="30" x14ac:dyDescent="0.25">
      <c r="A66" s="21">
        <v>16</v>
      </c>
      <c r="B66" s="26" t="s">
        <v>19</v>
      </c>
      <c r="C66" s="22" t="s">
        <v>31</v>
      </c>
      <c r="D66" s="31" t="s">
        <v>49</v>
      </c>
      <c r="E66" s="1" t="s">
        <v>51</v>
      </c>
      <c r="F66" s="1">
        <f>5*F69</f>
        <v>10</v>
      </c>
    </row>
    <row r="67" spans="1:6" ht="30" x14ac:dyDescent="0.25">
      <c r="A67" s="21">
        <v>16</v>
      </c>
      <c r="B67" s="26" t="s">
        <v>19</v>
      </c>
      <c r="C67" s="22" t="s">
        <v>31</v>
      </c>
      <c r="D67" s="31" t="s">
        <v>52</v>
      </c>
      <c r="E67" s="1" t="s">
        <v>51</v>
      </c>
      <c r="F67" s="1">
        <f>5*F69</f>
        <v>10</v>
      </c>
    </row>
    <row r="68" spans="1:6" ht="30" x14ac:dyDescent="0.25">
      <c r="A68" s="21">
        <v>16</v>
      </c>
      <c r="B68" s="26" t="s">
        <v>19</v>
      </c>
      <c r="C68" s="22" t="s">
        <v>31</v>
      </c>
      <c r="D68" s="33" t="s">
        <v>53</v>
      </c>
      <c r="E68" s="1" t="s">
        <v>41</v>
      </c>
      <c r="F68" s="1">
        <f>12*F69</f>
        <v>24</v>
      </c>
    </row>
    <row r="69" spans="1:6" ht="30" x14ac:dyDescent="0.25">
      <c r="A69" s="21">
        <v>16</v>
      </c>
      <c r="B69" s="26" t="s">
        <v>19</v>
      </c>
      <c r="C69" s="22" t="s">
        <v>31</v>
      </c>
      <c r="D69" s="31" t="s">
        <v>54</v>
      </c>
      <c r="E69" s="1" t="s">
        <v>55</v>
      </c>
      <c r="F69" s="1">
        <v>2</v>
      </c>
    </row>
    <row r="70" spans="1:6" ht="30" x14ac:dyDescent="0.25">
      <c r="A70" s="21">
        <v>16</v>
      </c>
      <c r="B70" s="26" t="s">
        <v>19</v>
      </c>
      <c r="C70" s="22" t="s">
        <v>31</v>
      </c>
      <c r="D70" s="34" t="s">
        <v>56</v>
      </c>
      <c r="E70" s="13" t="s">
        <v>55</v>
      </c>
      <c r="F70" s="1">
        <v>2</v>
      </c>
    </row>
    <row r="71" spans="1:6" ht="30" x14ac:dyDescent="0.25">
      <c r="A71" s="21">
        <v>16</v>
      </c>
      <c r="B71" s="26" t="s">
        <v>19</v>
      </c>
      <c r="C71" s="22" t="s">
        <v>31</v>
      </c>
      <c r="D71" s="34" t="s">
        <v>79</v>
      </c>
      <c r="E71" s="13" t="s">
        <v>41</v>
      </c>
      <c r="F71" s="1">
        <v>1</v>
      </c>
    </row>
    <row r="72" spans="1:6" ht="30" x14ac:dyDescent="0.25">
      <c r="A72" s="21">
        <v>16</v>
      </c>
      <c r="B72" s="26" t="s">
        <v>19</v>
      </c>
      <c r="C72" s="22" t="s">
        <v>31</v>
      </c>
      <c r="D72" s="31" t="s">
        <v>74</v>
      </c>
      <c r="E72" s="1" t="s">
        <v>42</v>
      </c>
      <c r="F72" s="1">
        <f>Объемы!D25</f>
        <v>16.2</v>
      </c>
    </row>
    <row r="73" spans="1:6" ht="30" x14ac:dyDescent="0.25">
      <c r="A73" s="21">
        <v>16</v>
      </c>
      <c r="B73" s="26" t="s">
        <v>19</v>
      </c>
      <c r="C73" s="22" t="s">
        <v>31</v>
      </c>
      <c r="D73" s="31" t="s">
        <v>81</v>
      </c>
      <c r="E73" s="1" t="s">
        <v>42</v>
      </c>
      <c r="F73" s="1">
        <f>Объемы!D25</f>
        <v>16.2</v>
      </c>
    </row>
    <row r="74" spans="1:6" ht="30" x14ac:dyDescent="0.25">
      <c r="A74" s="21">
        <v>16</v>
      </c>
      <c r="B74" s="26" t="s">
        <v>19</v>
      </c>
      <c r="C74" s="22" t="s">
        <v>31</v>
      </c>
      <c r="D74" s="33" t="s">
        <v>76</v>
      </c>
      <c r="E74" s="13" t="s">
        <v>42</v>
      </c>
      <c r="F74" s="13">
        <f>Объемы!D25</f>
        <v>16.2</v>
      </c>
    </row>
    <row r="75" spans="1:6" ht="30" x14ac:dyDescent="0.25">
      <c r="A75" s="21">
        <v>15</v>
      </c>
      <c r="B75" s="2" t="s">
        <v>20</v>
      </c>
      <c r="C75" s="22" t="s">
        <v>31</v>
      </c>
      <c r="D75" s="31" t="s">
        <v>77</v>
      </c>
      <c r="E75" s="1" t="s">
        <v>42</v>
      </c>
      <c r="F75" s="13">
        <f>Объемы!I24</f>
        <v>36.959999999999994</v>
      </c>
    </row>
    <row r="76" spans="1:6" ht="30" x14ac:dyDescent="0.25">
      <c r="A76" s="21">
        <v>15</v>
      </c>
      <c r="B76" s="2" t="s">
        <v>20</v>
      </c>
      <c r="C76" s="22" t="s">
        <v>31</v>
      </c>
      <c r="D76" s="31" t="s">
        <v>57</v>
      </c>
      <c r="E76" s="1" t="s">
        <v>42</v>
      </c>
      <c r="F76" s="1">
        <f>Объемы!I24</f>
        <v>36.959999999999994</v>
      </c>
    </row>
    <row r="77" spans="1:6" ht="30" x14ac:dyDescent="0.25">
      <c r="A77" s="21">
        <v>15</v>
      </c>
      <c r="B77" s="2" t="s">
        <v>20</v>
      </c>
      <c r="C77" s="22" t="s">
        <v>31</v>
      </c>
      <c r="D77" s="33" t="s">
        <v>82</v>
      </c>
      <c r="E77" s="13" t="s">
        <v>51</v>
      </c>
      <c r="F77" s="1">
        <f>Объемы!E24</f>
        <v>11.2</v>
      </c>
    </row>
    <row r="78" spans="1:6" ht="30" x14ac:dyDescent="0.25">
      <c r="A78" s="21">
        <v>15</v>
      </c>
      <c r="B78" s="2" t="s">
        <v>20</v>
      </c>
      <c r="C78" s="22" t="s">
        <v>31</v>
      </c>
      <c r="D78" s="31" t="s">
        <v>49</v>
      </c>
      <c r="E78" s="1" t="s">
        <v>51</v>
      </c>
      <c r="F78" s="1">
        <f>5*F81</f>
        <v>5</v>
      </c>
    </row>
    <row r="79" spans="1:6" ht="30" x14ac:dyDescent="0.25">
      <c r="A79" s="21">
        <v>15</v>
      </c>
      <c r="B79" s="2" t="s">
        <v>20</v>
      </c>
      <c r="C79" s="22" t="s">
        <v>31</v>
      </c>
      <c r="D79" s="31" t="s">
        <v>52</v>
      </c>
      <c r="E79" s="1" t="s">
        <v>51</v>
      </c>
      <c r="F79" s="1">
        <f>5*F81</f>
        <v>5</v>
      </c>
    </row>
    <row r="80" spans="1:6" ht="30" x14ac:dyDescent="0.25">
      <c r="A80" s="21">
        <v>15</v>
      </c>
      <c r="B80" s="2" t="s">
        <v>20</v>
      </c>
      <c r="C80" s="22" t="s">
        <v>31</v>
      </c>
      <c r="D80" s="33" t="s">
        <v>53</v>
      </c>
      <c r="E80" s="1" t="s">
        <v>41</v>
      </c>
      <c r="F80" s="1">
        <f>12*F81</f>
        <v>12</v>
      </c>
    </row>
    <row r="81" spans="1:6" ht="30" x14ac:dyDescent="0.25">
      <c r="A81" s="21">
        <v>15</v>
      </c>
      <c r="B81" s="2" t="s">
        <v>20</v>
      </c>
      <c r="C81" s="22" t="s">
        <v>31</v>
      </c>
      <c r="D81" s="31" t="s">
        <v>54</v>
      </c>
      <c r="E81" s="1" t="s">
        <v>55</v>
      </c>
      <c r="F81" s="1">
        <v>1</v>
      </c>
    </row>
    <row r="82" spans="1:6" ht="30" x14ac:dyDescent="0.25">
      <c r="A82" s="21">
        <v>15</v>
      </c>
      <c r="B82" s="2" t="s">
        <v>20</v>
      </c>
      <c r="C82" s="22" t="s">
        <v>31</v>
      </c>
      <c r="D82" s="34" t="s">
        <v>56</v>
      </c>
      <c r="E82" s="13" t="s">
        <v>55</v>
      </c>
      <c r="F82" s="1">
        <v>1</v>
      </c>
    </row>
    <row r="83" spans="1:6" ht="30" x14ac:dyDescent="0.25">
      <c r="A83" s="21">
        <v>15</v>
      </c>
      <c r="B83" s="2" t="s">
        <v>20</v>
      </c>
      <c r="C83" s="22" t="s">
        <v>31</v>
      </c>
      <c r="D83" s="34" t="s">
        <v>79</v>
      </c>
      <c r="E83" s="13" t="s">
        <v>41</v>
      </c>
      <c r="F83" s="1">
        <v>1</v>
      </c>
    </row>
    <row r="84" spans="1:6" ht="30" x14ac:dyDescent="0.25">
      <c r="A84" s="21">
        <v>15</v>
      </c>
      <c r="B84" s="2" t="s">
        <v>20</v>
      </c>
      <c r="C84" s="22" t="s">
        <v>31</v>
      </c>
      <c r="D84" s="31" t="s">
        <v>74</v>
      </c>
      <c r="E84" s="1" t="s">
        <v>42</v>
      </c>
      <c r="F84" s="1">
        <f>Объемы!D24</f>
        <v>7.2</v>
      </c>
    </row>
    <row r="85" spans="1:6" ht="30" x14ac:dyDescent="0.25">
      <c r="A85" s="21">
        <v>15</v>
      </c>
      <c r="B85" s="2" t="s">
        <v>20</v>
      </c>
      <c r="C85" s="22" t="s">
        <v>31</v>
      </c>
      <c r="D85" s="31" t="s">
        <v>81</v>
      </c>
      <c r="E85" s="1" t="s">
        <v>42</v>
      </c>
      <c r="F85" s="1">
        <f>Объемы!D24</f>
        <v>7.2</v>
      </c>
    </row>
    <row r="86" spans="1:6" ht="30" x14ac:dyDescent="0.25">
      <c r="A86" s="21">
        <v>15</v>
      </c>
      <c r="B86" s="2" t="s">
        <v>20</v>
      </c>
      <c r="C86" s="22" t="s">
        <v>31</v>
      </c>
      <c r="D86" s="33" t="s">
        <v>76</v>
      </c>
      <c r="E86" s="13" t="s">
        <v>42</v>
      </c>
      <c r="F86" s="1">
        <f>Объемы!D24</f>
        <v>7.2</v>
      </c>
    </row>
    <row r="87" spans="1:6" ht="30" x14ac:dyDescent="0.25">
      <c r="A87" s="21">
        <v>15</v>
      </c>
      <c r="B87" s="2" t="s">
        <v>20</v>
      </c>
      <c r="C87" s="22" t="s">
        <v>31</v>
      </c>
      <c r="D87" s="33" t="s">
        <v>88</v>
      </c>
      <c r="E87" s="13" t="s">
        <v>41</v>
      </c>
      <c r="F87" s="13">
        <v>1</v>
      </c>
    </row>
    <row r="88" spans="1:6" ht="30" x14ac:dyDescent="0.25">
      <c r="A88" s="21">
        <v>14</v>
      </c>
      <c r="B88" s="2" t="s">
        <v>21</v>
      </c>
      <c r="C88" s="22" t="s">
        <v>31</v>
      </c>
      <c r="D88" s="31" t="s">
        <v>77</v>
      </c>
      <c r="E88" s="1" t="s">
        <v>42</v>
      </c>
      <c r="F88" s="13">
        <f>Объемы!I23</f>
        <v>38.94</v>
      </c>
    </row>
    <row r="89" spans="1:6" ht="30" x14ac:dyDescent="0.25">
      <c r="A89" s="21">
        <v>14</v>
      </c>
      <c r="B89" s="2" t="s">
        <v>21</v>
      </c>
      <c r="C89" s="22" t="s">
        <v>31</v>
      </c>
      <c r="D89" s="31" t="s">
        <v>57</v>
      </c>
      <c r="E89" s="1" t="s">
        <v>42</v>
      </c>
      <c r="F89" s="1">
        <f>Объемы!I23</f>
        <v>38.94</v>
      </c>
    </row>
    <row r="90" spans="1:6" ht="30" x14ac:dyDescent="0.25">
      <c r="A90" s="21">
        <v>14</v>
      </c>
      <c r="B90" s="2" t="s">
        <v>21</v>
      </c>
      <c r="C90" s="22" t="s">
        <v>31</v>
      </c>
      <c r="D90" s="33" t="s">
        <v>82</v>
      </c>
      <c r="E90" s="13" t="s">
        <v>51</v>
      </c>
      <c r="F90" s="1">
        <f>Объемы!E23</f>
        <v>11.8</v>
      </c>
    </row>
    <row r="91" spans="1:6" ht="30" x14ac:dyDescent="0.25">
      <c r="A91" s="21">
        <v>14</v>
      </c>
      <c r="B91" s="2" t="s">
        <v>21</v>
      </c>
      <c r="C91" s="22" t="s">
        <v>31</v>
      </c>
      <c r="D91" s="31" t="s">
        <v>49</v>
      </c>
      <c r="E91" s="1" t="s">
        <v>51</v>
      </c>
      <c r="F91" s="1">
        <f>5*F94</f>
        <v>5</v>
      </c>
    </row>
    <row r="92" spans="1:6" ht="30" x14ac:dyDescent="0.25">
      <c r="A92" s="21">
        <v>14</v>
      </c>
      <c r="B92" s="2" t="s">
        <v>21</v>
      </c>
      <c r="C92" s="22" t="s">
        <v>31</v>
      </c>
      <c r="D92" s="31" t="s">
        <v>52</v>
      </c>
      <c r="E92" s="1" t="s">
        <v>51</v>
      </c>
      <c r="F92" s="1">
        <f>5*F94</f>
        <v>5</v>
      </c>
    </row>
    <row r="93" spans="1:6" ht="30" x14ac:dyDescent="0.25">
      <c r="A93" s="21">
        <v>14</v>
      </c>
      <c r="B93" s="2" t="s">
        <v>21</v>
      </c>
      <c r="C93" s="22" t="s">
        <v>31</v>
      </c>
      <c r="D93" s="33" t="s">
        <v>53</v>
      </c>
      <c r="E93" s="1" t="s">
        <v>41</v>
      </c>
      <c r="F93" s="1">
        <f>12*F94</f>
        <v>12</v>
      </c>
    </row>
    <row r="94" spans="1:6" ht="30" x14ac:dyDescent="0.25">
      <c r="A94" s="21">
        <v>14</v>
      </c>
      <c r="B94" s="2" t="s">
        <v>21</v>
      </c>
      <c r="C94" s="22" t="s">
        <v>31</v>
      </c>
      <c r="D94" s="31" t="s">
        <v>54</v>
      </c>
      <c r="E94" s="1" t="s">
        <v>55</v>
      </c>
      <c r="F94" s="1">
        <v>1</v>
      </c>
    </row>
    <row r="95" spans="1:6" ht="30" x14ac:dyDescent="0.25">
      <c r="A95" s="21">
        <v>14</v>
      </c>
      <c r="B95" s="2" t="s">
        <v>21</v>
      </c>
      <c r="C95" s="22" t="s">
        <v>31</v>
      </c>
      <c r="D95" s="34" t="s">
        <v>56</v>
      </c>
      <c r="E95" s="13" t="s">
        <v>55</v>
      </c>
      <c r="F95" s="1">
        <v>1</v>
      </c>
    </row>
    <row r="96" spans="1:6" ht="30" x14ac:dyDescent="0.25">
      <c r="A96" s="21">
        <v>14</v>
      </c>
      <c r="B96" s="2" t="s">
        <v>21</v>
      </c>
      <c r="C96" s="22" t="s">
        <v>31</v>
      </c>
      <c r="D96" s="34" t="s">
        <v>79</v>
      </c>
      <c r="E96" s="13" t="s">
        <v>41</v>
      </c>
      <c r="F96" s="1">
        <v>1</v>
      </c>
    </row>
    <row r="97" spans="1:12" ht="30" x14ac:dyDescent="0.25">
      <c r="A97" s="21">
        <v>14</v>
      </c>
      <c r="B97" s="2" t="s">
        <v>21</v>
      </c>
      <c r="C97" s="22" t="s">
        <v>31</v>
      </c>
      <c r="D97" s="31" t="s">
        <v>74</v>
      </c>
      <c r="E97" s="1" t="s">
        <v>42</v>
      </c>
      <c r="F97" s="1">
        <f>Объемы!D23</f>
        <v>8.3000000000000007</v>
      </c>
    </row>
    <row r="98" spans="1:12" ht="30" x14ac:dyDescent="0.25">
      <c r="A98" s="21">
        <v>14</v>
      </c>
      <c r="B98" s="2" t="s">
        <v>21</v>
      </c>
      <c r="C98" s="22" t="s">
        <v>31</v>
      </c>
      <c r="D98" s="31" t="s">
        <v>81</v>
      </c>
      <c r="E98" s="1" t="s">
        <v>42</v>
      </c>
      <c r="F98" s="1">
        <f>Объемы!D23</f>
        <v>8.3000000000000007</v>
      </c>
    </row>
    <row r="99" spans="1:12" ht="30" x14ac:dyDescent="0.25">
      <c r="A99" s="21">
        <v>14</v>
      </c>
      <c r="B99" s="2" t="s">
        <v>21</v>
      </c>
      <c r="C99" s="22" t="s">
        <v>31</v>
      </c>
      <c r="D99" s="33" t="s">
        <v>76</v>
      </c>
      <c r="E99" s="13" t="s">
        <v>42</v>
      </c>
      <c r="F99" s="1">
        <f>Объемы!D23</f>
        <v>8.3000000000000007</v>
      </c>
    </row>
    <row r="100" spans="1:12" ht="30" x14ac:dyDescent="0.25">
      <c r="A100" s="21">
        <v>14</v>
      </c>
      <c r="B100" s="2" t="s">
        <v>21</v>
      </c>
      <c r="C100" s="22" t="s">
        <v>31</v>
      </c>
      <c r="D100" s="33" t="s">
        <v>88</v>
      </c>
      <c r="E100" s="13" t="s">
        <v>41</v>
      </c>
      <c r="F100" s="1">
        <v>1</v>
      </c>
    </row>
    <row r="101" spans="1:12" ht="30" x14ac:dyDescent="0.25">
      <c r="A101" s="21">
        <v>14</v>
      </c>
      <c r="B101" s="2" t="s">
        <v>21</v>
      </c>
      <c r="C101" s="22" t="s">
        <v>31</v>
      </c>
      <c r="D101" s="33" t="s">
        <v>83</v>
      </c>
      <c r="E101" s="13" t="s">
        <v>41</v>
      </c>
      <c r="F101" s="13">
        <v>1</v>
      </c>
      <c r="L101" s="18"/>
    </row>
    <row r="102" spans="1:12" x14ac:dyDescent="0.25">
      <c r="A102" s="21">
        <v>25</v>
      </c>
      <c r="B102" s="2" t="s">
        <v>84</v>
      </c>
      <c r="C102" s="22" t="s">
        <v>31</v>
      </c>
      <c r="D102" s="33" t="s">
        <v>86</v>
      </c>
      <c r="E102" s="13" t="s">
        <v>42</v>
      </c>
      <c r="F102" s="13">
        <f>Объемы!D35</f>
        <v>7.4</v>
      </c>
      <c r="L102" s="37"/>
    </row>
    <row r="103" spans="1:12" x14ac:dyDescent="0.25">
      <c r="A103" s="21">
        <v>25</v>
      </c>
      <c r="B103" s="2" t="s">
        <v>84</v>
      </c>
      <c r="C103" s="22" t="s">
        <v>31</v>
      </c>
      <c r="D103" s="33" t="s">
        <v>87</v>
      </c>
      <c r="E103" s="13" t="s">
        <v>42</v>
      </c>
      <c r="F103" s="13">
        <f>Объемы!D35</f>
        <v>7.4</v>
      </c>
    </row>
    <row r="104" spans="1:12" x14ac:dyDescent="0.25">
      <c r="A104" s="21">
        <v>25</v>
      </c>
      <c r="B104" s="2" t="s">
        <v>84</v>
      </c>
      <c r="C104" s="22" t="s">
        <v>31</v>
      </c>
      <c r="D104" s="33" t="s">
        <v>69</v>
      </c>
      <c r="E104" s="13" t="s">
        <v>42</v>
      </c>
      <c r="F104" s="1">
        <f>Объемы!I35</f>
        <v>35.969999999999992</v>
      </c>
    </row>
    <row r="105" spans="1:12" x14ac:dyDescent="0.25">
      <c r="A105" s="21">
        <v>25</v>
      </c>
      <c r="B105" s="2" t="s">
        <v>84</v>
      </c>
      <c r="C105" s="22" t="s">
        <v>31</v>
      </c>
      <c r="D105" s="33" t="s">
        <v>89</v>
      </c>
      <c r="E105" s="13" t="s">
        <v>41</v>
      </c>
      <c r="F105" s="1">
        <v>1</v>
      </c>
    </row>
    <row r="106" spans="1:12" x14ac:dyDescent="0.25">
      <c r="A106" s="21">
        <v>25</v>
      </c>
      <c r="B106" s="2" t="s">
        <v>84</v>
      </c>
      <c r="C106" s="22" t="s">
        <v>31</v>
      </c>
      <c r="D106" s="31" t="s">
        <v>63</v>
      </c>
      <c r="E106" s="1" t="s">
        <v>41</v>
      </c>
      <c r="F106" s="13">
        <v>1</v>
      </c>
    </row>
    <row r="107" spans="1:12" x14ac:dyDescent="0.25">
      <c r="A107" s="21">
        <v>25</v>
      </c>
      <c r="B107" s="2" t="s">
        <v>84</v>
      </c>
      <c r="C107" s="22" t="s">
        <v>31</v>
      </c>
      <c r="D107" s="33" t="s">
        <v>90</v>
      </c>
      <c r="E107" s="13" t="s">
        <v>41</v>
      </c>
      <c r="F107" s="13">
        <v>1</v>
      </c>
    </row>
    <row r="108" spans="1:12" x14ac:dyDescent="0.25">
      <c r="A108" s="21">
        <v>25</v>
      </c>
      <c r="B108" s="2" t="s">
        <v>84</v>
      </c>
      <c r="C108" s="22" t="s">
        <v>31</v>
      </c>
      <c r="D108" s="33" t="s">
        <v>58</v>
      </c>
      <c r="E108" s="13" t="s">
        <v>42</v>
      </c>
      <c r="F108" s="13">
        <v>2.16</v>
      </c>
    </row>
    <row r="109" spans="1:12" x14ac:dyDescent="0.25">
      <c r="A109" s="21">
        <v>25</v>
      </c>
      <c r="B109" s="2" t="s">
        <v>84</v>
      </c>
      <c r="C109" s="22" t="s">
        <v>31</v>
      </c>
      <c r="D109" s="31" t="s">
        <v>49</v>
      </c>
      <c r="E109" s="1" t="s">
        <v>51</v>
      </c>
      <c r="F109" s="1">
        <f>5*F112</f>
        <v>5</v>
      </c>
    </row>
    <row r="110" spans="1:12" x14ac:dyDescent="0.25">
      <c r="A110" s="21">
        <v>25</v>
      </c>
      <c r="B110" s="2" t="s">
        <v>84</v>
      </c>
      <c r="C110" s="22" t="s">
        <v>31</v>
      </c>
      <c r="D110" s="31" t="s">
        <v>52</v>
      </c>
      <c r="E110" s="1" t="s">
        <v>51</v>
      </c>
      <c r="F110" s="1">
        <f>5*F112</f>
        <v>5</v>
      </c>
    </row>
    <row r="111" spans="1:12" x14ac:dyDescent="0.25">
      <c r="A111" s="21">
        <v>25</v>
      </c>
      <c r="B111" s="2" t="s">
        <v>84</v>
      </c>
      <c r="C111" s="22" t="s">
        <v>31</v>
      </c>
      <c r="D111" s="33" t="s">
        <v>53</v>
      </c>
      <c r="E111" s="1" t="s">
        <v>41</v>
      </c>
      <c r="F111" s="1">
        <f>12*F112</f>
        <v>12</v>
      </c>
    </row>
    <row r="112" spans="1:12" x14ac:dyDescent="0.25">
      <c r="A112" s="21">
        <v>25</v>
      </c>
      <c r="B112" s="2" t="s">
        <v>84</v>
      </c>
      <c r="C112" s="22" t="s">
        <v>31</v>
      </c>
      <c r="D112" s="31" t="s">
        <v>54</v>
      </c>
      <c r="E112" s="1" t="s">
        <v>55</v>
      </c>
      <c r="F112" s="1">
        <v>1</v>
      </c>
    </row>
    <row r="113" spans="1:6" ht="30" x14ac:dyDescent="0.25">
      <c r="A113" s="21">
        <v>25</v>
      </c>
      <c r="B113" s="12" t="s">
        <v>84</v>
      </c>
      <c r="C113" s="22" t="s">
        <v>31</v>
      </c>
      <c r="D113" s="34" t="s">
        <v>56</v>
      </c>
      <c r="E113" s="13" t="s">
        <v>55</v>
      </c>
      <c r="F113" s="1">
        <v>1</v>
      </c>
    </row>
    <row r="114" spans="1:6" x14ac:dyDescent="0.25">
      <c r="A114" s="1">
        <v>26</v>
      </c>
      <c r="B114" s="31" t="s">
        <v>85</v>
      </c>
      <c r="C114" s="20" t="s">
        <v>31</v>
      </c>
      <c r="D114" s="31" t="s">
        <v>86</v>
      </c>
      <c r="E114" s="1" t="s">
        <v>42</v>
      </c>
      <c r="F114" s="1"/>
    </row>
    <row r="115" spans="1:6" x14ac:dyDescent="0.25">
      <c r="A115" s="1">
        <v>26</v>
      </c>
      <c r="B115" s="31" t="s">
        <v>85</v>
      </c>
      <c r="C115" s="20" t="s">
        <v>31</v>
      </c>
      <c r="D115" s="31" t="s">
        <v>87</v>
      </c>
      <c r="E115" s="1" t="s">
        <v>42</v>
      </c>
      <c r="F115" s="1"/>
    </row>
    <row r="116" spans="1:6" x14ac:dyDescent="0.25">
      <c r="A116" s="1">
        <v>26</v>
      </c>
      <c r="B116" s="31" t="s">
        <v>85</v>
      </c>
      <c r="C116" s="20" t="s">
        <v>31</v>
      </c>
      <c r="D116" s="31" t="s">
        <v>69</v>
      </c>
      <c r="E116" s="1" t="s">
        <v>42</v>
      </c>
      <c r="F116" s="1"/>
    </row>
    <row r="117" spans="1:6" x14ac:dyDescent="0.25">
      <c r="A117" s="1">
        <v>26</v>
      </c>
      <c r="B117" s="31" t="s">
        <v>85</v>
      </c>
      <c r="C117" s="20" t="s">
        <v>31</v>
      </c>
      <c r="D117" s="31" t="s">
        <v>89</v>
      </c>
      <c r="E117" s="1" t="s">
        <v>41</v>
      </c>
      <c r="F117" s="1">
        <v>1</v>
      </c>
    </row>
    <row r="118" spans="1:6" x14ac:dyDescent="0.25">
      <c r="A118" s="1">
        <v>26</v>
      </c>
      <c r="B118" s="31" t="s">
        <v>85</v>
      </c>
      <c r="C118" s="20" t="s">
        <v>31</v>
      </c>
      <c r="D118" s="31" t="s">
        <v>63</v>
      </c>
      <c r="E118" s="1" t="s">
        <v>41</v>
      </c>
      <c r="F118" s="1">
        <v>1</v>
      </c>
    </row>
    <row r="119" spans="1:6" x14ac:dyDescent="0.25">
      <c r="A119" s="1">
        <v>26</v>
      </c>
      <c r="B119" s="31" t="s">
        <v>85</v>
      </c>
      <c r="C119" s="20" t="s">
        <v>31</v>
      </c>
      <c r="D119" s="31" t="s">
        <v>90</v>
      </c>
      <c r="E119" s="1" t="s">
        <v>41</v>
      </c>
      <c r="F119" s="1">
        <v>1</v>
      </c>
    </row>
    <row r="120" spans="1:6" x14ac:dyDescent="0.25">
      <c r="A120" s="1">
        <v>26</v>
      </c>
      <c r="B120" s="31" t="s">
        <v>85</v>
      </c>
      <c r="C120" s="22" t="s">
        <v>31</v>
      </c>
      <c r="D120" s="33" t="s">
        <v>58</v>
      </c>
      <c r="E120" s="13" t="s">
        <v>42</v>
      </c>
      <c r="F120" s="13">
        <v>2.16</v>
      </c>
    </row>
    <row r="121" spans="1:6" x14ac:dyDescent="0.25">
      <c r="A121" s="1">
        <v>26</v>
      </c>
      <c r="B121" s="31" t="s">
        <v>85</v>
      </c>
      <c r="C121" s="22" t="s">
        <v>31</v>
      </c>
      <c r="D121" s="31" t="s">
        <v>49</v>
      </c>
      <c r="E121" s="1" t="s">
        <v>51</v>
      </c>
      <c r="F121" s="1">
        <f>5*F124</f>
        <v>5</v>
      </c>
    </row>
    <row r="122" spans="1:6" x14ac:dyDescent="0.25">
      <c r="A122" s="1">
        <v>26</v>
      </c>
      <c r="B122" s="31" t="s">
        <v>85</v>
      </c>
      <c r="C122" s="22" t="s">
        <v>31</v>
      </c>
      <c r="D122" s="31" t="s">
        <v>52</v>
      </c>
      <c r="E122" s="1" t="s">
        <v>51</v>
      </c>
      <c r="F122" s="1">
        <f>5*F124</f>
        <v>5</v>
      </c>
    </row>
    <row r="123" spans="1:6" x14ac:dyDescent="0.25">
      <c r="A123" s="1">
        <v>26</v>
      </c>
      <c r="B123" s="31" t="s">
        <v>85</v>
      </c>
      <c r="C123" s="22" t="s">
        <v>31</v>
      </c>
      <c r="D123" s="33" t="s">
        <v>53</v>
      </c>
      <c r="E123" s="1" t="s">
        <v>41</v>
      </c>
      <c r="F123" s="1">
        <f>12*F124</f>
        <v>12</v>
      </c>
    </row>
    <row r="124" spans="1:6" x14ac:dyDescent="0.25">
      <c r="A124" s="1">
        <v>26</v>
      </c>
      <c r="B124" s="31" t="s">
        <v>85</v>
      </c>
      <c r="C124" s="22" t="s">
        <v>31</v>
      </c>
      <c r="D124" s="31" t="s">
        <v>54</v>
      </c>
      <c r="E124" s="1" t="s">
        <v>55</v>
      </c>
      <c r="F124" s="1">
        <v>1</v>
      </c>
    </row>
    <row r="125" spans="1:6" ht="30" x14ac:dyDescent="0.25">
      <c r="A125" s="1">
        <v>26</v>
      </c>
      <c r="B125" s="31" t="s">
        <v>85</v>
      </c>
      <c r="C125" s="22" t="s">
        <v>31</v>
      </c>
      <c r="D125" s="34" t="s">
        <v>56</v>
      </c>
      <c r="E125" s="13" t="s">
        <v>55</v>
      </c>
      <c r="F125" s="1">
        <v>1</v>
      </c>
    </row>
    <row r="126" spans="1:6" ht="30" x14ac:dyDescent="0.25">
      <c r="A126" s="1">
        <v>26</v>
      </c>
      <c r="B126" s="31" t="s">
        <v>85</v>
      </c>
      <c r="C126" s="22" t="s">
        <v>31</v>
      </c>
      <c r="D126" s="34" t="s">
        <v>93</v>
      </c>
      <c r="E126" s="13" t="s">
        <v>41</v>
      </c>
      <c r="F126" s="1">
        <v>1</v>
      </c>
    </row>
    <row r="127" spans="1:6" ht="30" x14ac:dyDescent="0.25">
      <c r="A127" s="1">
        <v>27</v>
      </c>
      <c r="B127" s="36" t="s">
        <v>28</v>
      </c>
      <c r="C127" s="20" t="s">
        <v>31</v>
      </c>
      <c r="D127" s="31" t="s">
        <v>86</v>
      </c>
      <c r="E127" s="1" t="s">
        <v>42</v>
      </c>
      <c r="F127" s="1">
        <f>Объемы!D37</f>
        <v>17.28</v>
      </c>
    </row>
    <row r="128" spans="1:6" ht="30" x14ac:dyDescent="0.25">
      <c r="A128" s="1">
        <v>27</v>
      </c>
      <c r="B128" s="36" t="s">
        <v>28</v>
      </c>
      <c r="C128" s="20" t="s">
        <v>31</v>
      </c>
      <c r="D128" s="31" t="s">
        <v>87</v>
      </c>
      <c r="E128" s="1" t="s">
        <v>42</v>
      </c>
      <c r="F128" s="1">
        <f>Объемы!D37</f>
        <v>17.28</v>
      </c>
    </row>
    <row r="129" spans="1:6" ht="30" x14ac:dyDescent="0.25">
      <c r="A129" s="1">
        <v>27</v>
      </c>
      <c r="B129" s="36" t="s">
        <v>28</v>
      </c>
      <c r="C129" s="20" t="s">
        <v>31</v>
      </c>
      <c r="D129" s="31" t="s">
        <v>69</v>
      </c>
      <c r="E129" s="1" t="s">
        <v>42</v>
      </c>
      <c r="F129" s="1">
        <f>Объемы!I37</f>
        <v>55.44</v>
      </c>
    </row>
    <row r="130" spans="1:6" ht="30" x14ac:dyDescent="0.25">
      <c r="A130" s="1">
        <v>27</v>
      </c>
      <c r="B130" s="36" t="s">
        <v>28</v>
      </c>
      <c r="C130" s="20" t="s">
        <v>31</v>
      </c>
      <c r="D130" s="31" t="s">
        <v>89</v>
      </c>
      <c r="E130" s="1" t="s">
        <v>41</v>
      </c>
      <c r="F130" s="1">
        <v>1</v>
      </c>
    </row>
    <row r="131" spans="1:6" ht="30" x14ac:dyDescent="0.25">
      <c r="A131" s="1">
        <v>27</v>
      </c>
      <c r="B131" s="36" t="s">
        <v>28</v>
      </c>
      <c r="C131" s="20" t="s">
        <v>31</v>
      </c>
      <c r="D131" s="31" t="s">
        <v>63</v>
      </c>
      <c r="E131" s="1" t="s">
        <v>41</v>
      </c>
      <c r="F131" s="1">
        <v>1</v>
      </c>
    </row>
    <row r="132" spans="1:6" ht="30" x14ac:dyDescent="0.25">
      <c r="A132" s="1">
        <v>27</v>
      </c>
      <c r="B132" s="36" t="s">
        <v>28</v>
      </c>
      <c r="C132" s="20" t="s">
        <v>31</v>
      </c>
      <c r="D132" s="31" t="s">
        <v>90</v>
      </c>
      <c r="E132" s="1" t="s">
        <v>41</v>
      </c>
      <c r="F132" s="1">
        <v>1</v>
      </c>
    </row>
    <row r="133" spans="1:6" ht="30" x14ac:dyDescent="0.25">
      <c r="A133" s="1">
        <v>27</v>
      </c>
      <c r="B133" s="36" t="s">
        <v>28</v>
      </c>
      <c r="C133" s="22" t="s">
        <v>31</v>
      </c>
      <c r="D133" s="33" t="s">
        <v>58</v>
      </c>
      <c r="E133" s="13" t="s">
        <v>42</v>
      </c>
      <c r="F133" s="13">
        <v>2.16</v>
      </c>
    </row>
    <row r="134" spans="1:6" ht="30" x14ac:dyDescent="0.25">
      <c r="A134" s="1">
        <v>27</v>
      </c>
      <c r="B134" s="36" t="s">
        <v>28</v>
      </c>
      <c r="C134" s="22" t="s">
        <v>31</v>
      </c>
      <c r="D134" s="31" t="s">
        <v>49</v>
      </c>
      <c r="E134" s="1" t="s">
        <v>51</v>
      </c>
      <c r="F134" s="1">
        <f>5*F137</f>
        <v>10</v>
      </c>
    </row>
    <row r="135" spans="1:6" ht="30" x14ac:dyDescent="0.25">
      <c r="A135" s="1">
        <v>27</v>
      </c>
      <c r="B135" s="36" t="s">
        <v>28</v>
      </c>
      <c r="C135" s="22" t="s">
        <v>31</v>
      </c>
      <c r="D135" s="31" t="s">
        <v>52</v>
      </c>
      <c r="E135" s="1" t="s">
        <v>51</v>
      </c>
      <c r="F135" s="1">
        <f>5*F137</f>
        <v>10</v>
      </c>
    </row>
    <row r="136" spans="1:6" ht="30" x14ac:dyDescent="0.25">
      <c r="A136" s="1">
        <v>27</v>
      </c>
      <c r="B136" s="36" t="s">
        <v>28</v>
      </c>
      <c r="C136" s="22" t="s">
        <v>31</v>
      </c>
      <c r="D136" s="33" t="s">
        <v>53</v>
      </c>
      <c r="E136" s="1" t="s">
        <v>41</v>
      </c>
      <c r="F136" s="1">
        <f>12*F137</f>
        <v>24</v>
      </c>
    </row>
    <row r="137" spans="1:6" ht="30" x14ac:dyDescent="0.25">
      <c r="A137" s="1">
        <v>27</v>
      </c>
      <c r="B137" s="36" t="s">
        <v>28</v>
      </c>
      <c r="C137" s="22" t="s">
        <v>31</v>
      </c>
      <c r="D137" s="31" t="s">
        <v>54</v>
      </c>
      <c r="E137" s="1" t="s">
        <v>55</v>
      </c>
      <c r="F137" s="1">
        <v>2</v>
      </c>
    </row>
    <row r="138" spans="1:6" ht="30" x14ac:dyDescent="0.25">
      <c r="A138" s="1">
        <v>27</v>
      </c>
      <c r="B138" s="36" t="s">
        <v>28</v>
      </c>
      <c r="C138" s="22" t="s">
        <v>31</v>
      </c>
      <c r="D138" s="34" t="s">
        <v>56</v>
      </c>
      <c r="E138" s="13" t="s">
        <v>55</v>
      </c>
      <c r="F138" s="1">
        <v>2</v>
      </c>
    </row>
    <row r="139" spans="1:6" x14ac:dyDescent="0.25">
      <c r="A139" s="21">
        <v>12</v>
      </c>
      <c r="B139" s="26" t="s">
        <v>91</v>
      </c>
      <c r="C139" s="22" t="s">
        <v>31</v>
      </c>
      <c r="D139" s="33" t="s">
        <v>92</v>
      </c>
      <c r="E139" s="13" t="s">
        <v>41</v>
      </c>
      <c r="F139" s="13">
        <v>1</v>
      </c>
    </row>
    <row r="140" spans="1:6" ht="30" x14ac:dyDescent="0.25">
      <c r="A140" s="21">
        <v>12</v>
      </c>
      <c r="B140" s="26" t="s">
        <v>91</v>
      </c>
      <c r="C140" s="22" t="s">
        <v>31</v>
      </c>
      <c r="D140" s="34" t="s">
        <v>93</v>
      </c>
      <c r="E140" s="13" t="s">
        <v>41</v>
      </c>
      <c r="F140" s="13">
        <v>3</v>
      </c>
    </row>
    <row r="141" spans="1:6" x14ac:dyDescent="0.25">
      <c r="A141" s="21">
        <v>6</v>
      </c>
      <c r="B141" s="26" t="s">
        <v>15</v>
      </c>
      <c r="C141" s="22" t="s">
        <v>31</v>
      </c>
      <c r="D141" s="31" t="s">
        <v>67</v>
      </c>
      <c r="E141" s="1" t="s">
        <v>42</v>
      </c>
      <c r="F141" s="41">
        <f>Объемы!I12</f>
        <v>22.308</v>
      </c>
    </row>
    <row r="142" spans="1:6" x14ac:dyDescent="0.25">
      <c r="A142" s="21">
        <v>6</v>
      </c>
      <c r="B142" s="26" t="s">
        <v>15</v>
      </c>
      <c r="C142" s="22" t="s">
        <v>31</v>
      </c>
      <c r="D142" s="31" t="s">
        <v>57</v>
      </c>
      <c r="E142" s="1" t="s">
        <v>42</v>
      </c>
      <c r="F142" s="29">
        <f>Объемы!I12</f>
        <v>22.308</v>
      </c>
    </row>
    <row r="143" spans="1:6" x14ac:dyDescent="0.25">
      <c r="A143" s="21">
        <v>6</v>
      </c>
      <c r="B143" s="26" t="s">
        <v>15</v>
      </c>
      <c r="C143" s="22" t="s">
        <v>31</v>
      </c>
      <c r="D143" s="33" t="s">
        <v>82</v>
      </c>
      <c r="E143" s="13" t="s">
        <v>51</v>
      </c>
      <c r="F143" s="1">
        <f>Объемы!E12</f>
        <v>6.76</v>
      </c>
    </row>
    <row r="144" spans="1:6" ht="30" x14ac:dyDescent="0.25">
      <c r="A144" s="21">
        <v>6</v>
      </c>
      <c r="B144" s="26" t="s">
        <v>15</v>
      </c>
      <c r="C144" s="22" t="s">
        <v>31</v>
      </c>
      <c r="D144" s="36" t="s">
        <v>79</v>
      </c>
      <c r="E144" s="1" t="s">
        <v>41</v>
      </c>
      <c r="F144" s="1">
        <v>1</v>
      </c>
    </row>
    <row r="145" spans="1:6" x14ac:dyDescent="0.25">
      <c r="A145" s="21">
        <v>6</v>
      </c>
      <c r="B145" s="26" t="s">
        <v>15</v>
      </c>
      <c r="C145" s="22" t="s">
        <v>31</v>
      </c>
      <c r="D145" s="31" t="s">
        <v>74</v>
      </c>
      <c r="E145" s="1" t="s">
        <v>42</v>
      </c>
      <c r="F145" s="1">
        <f>Объемы!D12</f>
        <v>2.9</v>
      </c>
    </row>
    <row r="146" spans="1:6" x14ac:dyDescent="0.25">
      <c r="A146" s="21">
        <v>6</v>
      </c>
      <c r="B146" s="26" t="s">
        <v>15</v>
      </c>
      <c r="C146" s="22" t="s">
        <v>31</v>
      </c>
      <c r="D146" s="31" t="s">
        <v>81</v>
      </c>
      <c r="E146" s="1" t="s">
        <v>42</v>
      </c>
      <c r="F146" s="1">
        <f>Объемы!D12</f>
        <v>2.9</v>
      </c>
    </row>
    <row r="147" spans="1:6" x14ac:dyDescent="0.25">
      <c r="A147" s="21">
        <v>6</v>
      </c>
      <c r="B147" s="26" t="s">
        <v>15</v>
      </c>
      <c r="C147" s="22" t="s">
        <v>31</v>
      </c>
      <c r="D147" s="33" t="s">
        <v>76</v>
      </c>
      <c r="E147" s="13" t="s">
        <v>42</v>
      </c>
      <c r="F147" s="13">
        <f>Объемы!D12</f>
        <v>2.9</v>
      </c>
    </row>
    <row r="148" spans="1:6" ht="30" x14ac:dyDescent="0.25">
      <c r="A148" s="21">
        <v>6</v>
      </c>
      <c r="B148" s="26" t="s">
        <v>15</v>
      </c>
      <c r="C148" s="22" t="s">
        <v>31</v>
      </c>
      <c r="D148" s="36" t="s">
        <v>60</v>
      </c>
      <c r="E148" s="1" t="s">
        <v>42</v>
      </c>
      <c r="F148" s="1">
        <f>Объемы!D12</f>
        <v>2.9</v>
      </c>
    </row>
    <row r="149" spans="1:6" x14ac:dyDescent="0.25">
      <c r="A149" s="21">
        <v>6</v>
      </c>
      <c r="B149" s="26" t="s">
        <v>15</v>
      </c>
      <c r="C149" s="22" t="s">
        <v>31</v>
      </c>
      <c r="D149" s="31" t="s">
        <v>61</v>
      </c>
      <c r="E149" s="1" t="s">
        <v>42</v>
      </c>
      <c r="F149" s="1">
        <f>Объемы!D12</f>
        <v>2.9</v>
      </c>
    </row>
    <row r="150" spans="1:6" x14ac:dyDescent="0.25">
      <c r="A150" s="21">
        <v>6</v>
      </c>
      <c r="B150" s="26" t="s">
        <v>15</v>
      </c>
      <c r="C150" s="22" t="s">
        <v>31</v>
      </c>
      <c r="D150" s="33" t="s">
        <v>62</v>
      </c>
      <c r="E150" s="13" t="s">
        <v>42</v>
      </c>
      <c r="F150" s="13">
        <f>Объемы!D12</f>
        <v>2.9</v>
      </c>
    </row>
    <row r="151" spans="1:6" x14ac:dyDescent="0.25">
      <c r="A151" s="21">
        <v>6</v>
      </c>
      <c r="B151" s="26" t="s">
        <v>15</v>
      </c>
      <c r="C151" s="22" t="s">
        <v>31</v>
      </c>
      <c r="D151" s="31" t="s">
        <v>49</v>
      </c>
      <c r="E151" s="1" t="s">
        <v>51</v>
      </c>
      <c r="F151" s="1">
        <f>5*F154</f>
        <v>15</v>
      </c>
    </row>
    <row r="152" spans="1:6" x14ac:dyDescent="0.25">
      <c r="A152" s="21">
        <v>6</v>
      </c>
      <c r="B152" s="26" t="s">
        <v>15</v>
      </c>
      <c r="C152" s="22" t="s">
        <v>31</v>
      </c>
      <c r="D152" s="31" t="s">
        <v>52</v>
      </c>
      <c r="E152" s="1" t="s">
        <v>51</v>
      </c>
      <c r="F152" s="1">
        <f>5*F154</f>
        <v>15</v>
      </c>
    </row>
    <row r="153" spans="1:6" x14ac:dyDescent="0.25">
      <c r="A153" s="21">
        <v>6</v>
      </c>
      <c r="B153" s="26" t="s">
        <v>15</v>
      </c>
      <c r="C153" s="22" t="s">
        <v>31</v>
      </c>
      <c r="D153" s="33" t="s">
        <v>53</v>
      </c>
      <c r="E153" s="1" t="s">
        <v>41</v>
      </c>
      <c r="F153" s="1">
        <f>12*F154</f>
        <v>36</v>
      </c>
    </row>
    <row r="154" spans="1:6" x14ac:dyDescent="0.25">
      <c r="A154" s="21">
        <v>6</v>
      </c>
      <c r="B154" s="26" t="s">
        <v>15</v>
      </c>
      <c r="C154" s="22" t="s">
        <v>31</v>
      </c>
      <c r="D154" s="31" t="s">
        <v>54</v>
      </c>
      <c r="E154" s="1" t="s">
        <v>55</v>
      </c>
      <c r="F154" s="1">
        <v>3</v>
      </c>
    </row>
    <row r="155" spans="1:6" ht="30" x14ac:dyDescent="0.25">
      <c r="A155" s="21">
        <v>6</v>
      </c>
      <c r="B155" s="26" t="s">
        <v>15</v>
      </c>
      <c r="C155" s="22" t="s">
        <v>31</v>
      </c>
      <c r="D155" s="34" t="s">
        <v>56</v>
      </c>
      <c r="E155" s="13" t="s">
        <v>55</v>
      </c>
      <c r="F155" s="1">
        <v>3</v>
      </c>
    </row>
    <row r="156" spans="1:6" x14ac:dyDescent="0.25">
      <c r="A156" s="21">
        <v>7</v>
      </c>
      <c r="B156" s="26" t="s">
        <v>94</v>
      </c>
      <c r="C156" s="22" t="s">
        <v>31</v>
      </c>
      <c r="D156" s="31" t="s">
        <v>67</v>
      </c>
      <c r="E156" s="13" t="s">
        <v>42</v>
      </c>
      <c r="F156" s="13">
        <f>Объемы!I13</f>
        <v>50.82</v>
      </c>
    </row>
    <row r="157" spans="1:6" x14ac:dyDescent="0.25">
      <c r="A157" s="21">
        <v>7</v>
      </c>
      <c r="B157" s="26" t="s">
        <v>94</v>
      </c>
      <c r="C157" s="22" t="s">
        <v>31</v>
      </c>
      <c r="D157" s="31" t="s">
        <v>57</v>
      </c>
      <c r="E157" s="13" t="s">
        <v>42</v>
      </c>
      <c r="F157" s="1">
        <f>Объемы!I13</f>
        <v>50.82</v>
      </c>
    </row>
    <row r="158" spans="1:6" x14ac:dyDescent="0.25">
      <c r="A158" s="21">
        <v>7</v>
      </c>
      <c r="B158" s="26" t="s">
        <v>94</v>
      </c>
      <c r="C158" s="22" t="s">
        <v>31</v>
      </c>
      <c r="D158" s="31" t="s">
        <v>81</v>
      </c>
      <c r="E158" s="13" t="s">
        <v>42</v>
      </c>
      <c r="F158" s="1">
        <f>Объемы!D13</f>
        <v>14.2</v>
      </c>
    </row>
    <row r="159" spans="1:6" x14ac:dyDescent="0.25">
      <c r="A159" s="21">
        <v>7</v>
      </c>
      <c r="B159" s="26" t="s">
        <v>94</v>
      </c>
      <c r="C159" s="22" t="s">
        <v>31</v>
      </c>
      <c r="D159" s="33" t="s">
        <v>76</v>
      </c>
      <c r="E159" s="13" t="s">
        <v>42</v>
      </c>
      <c r="F159" s="13">
        <f>Объемы!D13</f>
        <v>14.2</v>
      </c>
    </row>
    <row r="160" spans="1:6" x14ac:dyDescent="0.25">
      <c r="A160" s="21">
        <v>7</v>
      </c>
      <c r="B160" s="26" t="s">
        <v>94</v>
      </c>
      <c r="C160" s="22" t="s">
        <v>31</v>
      </c>
      <c r="D160" s="33" t="s">
        <v>82</v>
      </c>
      <c r="E160" s="13" t="s">
        <v>51</v>
      </c>
      <c r="F160" s="13">
        <f>Объемы!E13</f>
        <v>15.4</v>
      </c>
    </row>
    <row r="161" spans="1:6" ht="30" x14ac:dyDescent="0.25">
      <c r="A161" s="21">
        <v>7</v>
      </c>
      <c r="B161" s="26" t="s">
        <v>94</v>
      </c>
      <c r="C161" s="22" t="s">
        <v>31</v>
      </c>
      <c r="D161" s="36" t="s">
        <v>60</v>
      </c>
      <c r="E161" s="1" t="s">
        <v>42</v>
      </c>
      <c r="F161" s="1">
        <f>Объемы!D13</f>
        <v>14.2</v>
      </c>
    </row>
    <row r="162" spans="1:6" x14ac:dyDescent="0.25">
      <c r="A162" s="21">
        <v>7</v>
      </c>
      <c r="B162" s="26" t="s">
        <v>94</v>
      </c>
      <c r="C162" s="22" t="s">
        <v>31</v>
      </c>
      <c r="D162" s="31" t="s">
        <v>61</v>
      </c>
      <c r="E162" s="1" t="s">
        <v>42</v>
      </c>
      <c r="F162" s="1">
        <f>Объемы!D13</f>
        <v>14.2</v>
      </c>
    </row>
    <row r="163" spans="1:6" x14ac:dyDescent="0.25">
      <c r="A163" s="21">
        <v>7</v>
      </c>
      <c r="B163" s="26" t="s">
        <v>94</v>
      </c>
      <c r="C163" s="22" t="s">
        <v>31</v>
      </c>
      <c r="D163" s="33" t="s">
        <v>62</v>
      </c>
      <c r="E163" s="13" t="s">
        <v>42</v>
      </c>
      <c r="F163" s="13">
        <f>Объемы!D13</f>
        <v>14.2</v>
      </c>
    </row>
    <row r="164" spans="1:6" ht="30" x14ac:dyDescent="0.25">
      <c r="A164" s="21">
        <v>7</v>
      </c>
      <c r="B164" s="26" t="s">
        <v>94</v>
      </c>
      <c r="C164" s="22" t="s">
        <v>31</v>
      </c>
      <c r="D164" s="34" t="s">
        <v>79</v>
      </c>
      <c r="E164" s="13" t="s">
        <v>41</v>
      </c>
      <c r="F164" s="13">
        <v>1</v>
      </c>
    </row>
    <row r="165" spans="1:6" x14ac:dyDescent="0.25">
      <c r="A165" s="21">
        <v>7</v>
      </c>
      <c r="B165" s="26" t="s">
        <v>94</v>
      </c>
      <c r="C165" s="22" t="s">
        <v>31</v>
      </c>
      <c r="D165" s="31" t="s">
        <v>49</v>
      </c>
      <c r="E165" s="1" t="s">
        <v>51</v>
      </c>
      <c r="F165" s="1">
        <f>5*F168</f>
        <v>15</v>
      </c>
    </row>
    <row r="166" spans="1:6" x14ac:dyDescent="0.25">
      <c r="A166" s="21">
        <v>7</v>
      </c>
      <c r="B166" s="26" t="s">
        <v>94</v>
      </c>
      <c r="C166" s="22" t="s">
        <v>31</v>
      </c>
      <c r="D166" s="31" t="s">
        <v>52</v>
      </c>
      <c r="E166" s="1" t="s">
        <v>51</v>
      </c>
      <c r="F166" s="1">
        <f>5*F168</f>
        <v>15</v>
      </c>
    </row>
    <row r="167" spans="1:6" x14ac:dyDescent="0.25">
      <c r="A167" s="21">
        <v>7</v>
      </c>
      <c r="B167" s="26" t="s">
        <v>94</v>
      </c>
      <c r="C167" s="22" t="s">
        <v>31</v>
      </c>
      <c r="D167" s="33" t="s">
        <v>53</v>
      </c>
      <c r="E167" s="1" t="s">
        <v>41</v>
      </c>
      <c r="F167" s="1">
        <f>12*F168</f>
        <v>36</v>
      </c>
    </row>
    <row r="168" spans="1:6" x14ac:dyDescent="0.25">
      <c r="A168" s="21">
        <v>7</v>
      </c>
      <c r="B168" s="26" t="s">
        <v>94</v>
      </c>
      <c r="C168" s="22" t="s">
        <v>31</v>
      </c>
      <c r="D168" s="31" t="s">
        <v>54</v>
      </c>
      <c r="E168" s="1" t="s">
        <v>55</v>
      </c>
      <c r="F168" s="1">
        <v>3</v>
      </c>
    </row>
    <row r="169" spans="1:6" ht="30" x14ac:dyDescent="0.25">
      <c r="A169" s="21">
        <v>7</v>
      </c>
      <c r="B169" s="26" t="s">
        <v>94</v>
      </c>
      <c r="C169" s="22" t="s">
        <v>31</v>
      </c>
      <c r="D169" s="34" t="s">
        <v>56</v>
      </c>
      <c r="E169" s="13" t="s">
        <v>55</v>
      </c>
      <c r="F169" s="1">
        <v>3</v>
      </c>
    </row>
    <row r="170" spans="1:6" x14ac:dyDescent="0.25">
      <c r="A170" s="21">
        <v>5</v>
      </c>
      <c r="B170" s="26" t="s">
        <v>95</v>
      </c>
      <c r="C170" s="22" t="s">
        <v>31</v>
      </c>
      <c r="D170" s="31" t="s">
        <v>67</v>
      </c>
      <c r="E170" s="13" t="s">
        <v>42</v>
      </c>
      <c r="F170" s="13">
        <f>Объемы!I11</f>
        <v>38.015999999999998</v>
      </c>
    </row>
    <row r="171" spans="1:6" x14ac:dyDescent="0.25">
      <c r="A171" s="21">
        <v>5</v>
      </c>
      <c r="B171" s="26" t="s">
        <v>95</v>
      </c>
      <c r="C171" s="22" t="s">
        <v>31</v>
      </c>
      <c r="D171" s="31" t="s">
        <v>57</v>
      </c>
      <c r="E171" s="13" t="s">
        <v>42</v>
      </c>
      <c r="F171" s="13">
        <f>Объемы!I11</f>
        <v>38.015999999999998</v>
      </c>
    </row>
    <row r="172" spans="1:6" x14ac:dyDescent="0.25">
      <c r="A172" s="21">
        <v>5</v>
      </c>
      <c r="B172" s="26" t="s">
        <v>95</v>
      </c>
      <c r="C172" s="22" t="s">
        <v>31</v>
      </c>
      <c r="D172" s="31" t="s">
        <v>49</v>
      </c>
      <c r="E172" s="1" t="s">
        <v>51</v>
      </c>
      <c r="F172" s="1">
        <f>5*F175</f>
        <v>5</v>
      </c>
    </row>
    <row r="173" spans="1:6" x14ac:dyDescent="0.25">
      <c r="A173" s="21">
        <v>5</v>
      </c>
      <c r="B173" s="26" t="s">
        <v>95</v>
      </c>
      <c r="C173" s="22" t="s">
        <v>31</v>
      </c>
      <c r="D173" s="31" t="s">
        <v>52</v>
      </c>
      <c r="E173" s="1" t="s">
        <v>51</v>
      </c>
      <c r="F173" s="1">
        <f>5*F175</f>
        <v>5</v>
      </c>
    </row>
    <row r="174" spans="1:6" x14ac:dyDescent="0.25">
      <c r="A174" s="21">
        <v>5</v>
      </c>
      <c r="B174" s="26" t="s">
        <v>95</v>
      </c>
      <c r="C174" s="22" t="s">
        <v>31</v>
      </c>
      <c r="D174" s="33" t="s">
        <v>53</v>
      </c>
      <c r="E174" s="13" t="s">
        <v>41</v>
      </c>
      <c r="F174" s="1">
        <f>12*F175</f>
        <v>12</v>
      </c>
    </row>
    <row r="175" spans="1:6" x14ac:dyDescent="0.25">
      <c r="A175" s="21">
        <v>5</v>
      </c>
      <c r="B175" s="26" t="s">
        <v>95</v>
      </c>
      <c r="C175" s="22" t="s">
        <v>31</v>
      </c>
      <c r="D175" s="31" t="s">
        <v>54</v>
      </c>
      <c r="E175" s="1" t="s">
        <v>55</v>
      </c>
      <c r="F175" s="1">
        <v>1</v>
      </c>
    </row>
    <row r="176" spans="1:6" ht="30" x14ac:dyDescent="0.25">
      <c r="A176" s="21">
        <v>5</v>
      </c>
      <c r="B176" s="26" t="s">
        <v>95</v>
      </c>
      <c r="C176" s="22" t="s">
        <v>31</v>
      </c>
      <c r="D176" s="34" t="s">
        <v>56</v>
      </c>
      <c r="E176" s="13" t="s">
        <v>55</v>
      </c>
      <c r="F176" s="1">
        <v>1</v>
      </c>
    </row>
    <row r="177" spans="1:6" ht="30" x14ac:dyDescent="0.25">
      <c r="A177" s="21">
        <v>5</v>
      </c>
      <c r="B177" s="26" t="s">
        <v>95</v>
      </c>
      <c r="C177" s="22" t="s">
        <v>31</v>
      </c>
      <c r="D177" s="36" t="s">
        <v>60</v>
      </c>
      <c r="E177" s="1" t="s">
        <v>42</v>
      </c>
      <c r="F177" s="1">
        <f>Объемы!D11</f>
        <v>6.9</v>
      </c>
    </row>
    <row r="178" spans="1:6" x14ac:dyDescent="0.25">
      <c r="A178" s="21">
        <v>5</v>
      </c>
      <c r="B178" s="26" t="s">
        <v>95</v>
      </c>
      <c r="C178" s="22" t="s">
        <v>31</v>
      </c>
      <c r="D178" s="31" t="s">
        <v>61</v>
      </c>
      <c r="E178" s="1" t="s">
        <v>42</v>
      </c>
      <c r="F178" s="1">
        <f>Объемы!D11</f>
        <v>6.9</v>
      </c>
    </row>
    <row r="179" spans="1:6" x14ac:dyDescent="0.25">
      <c r="A179" s="21">
        <v>5</v>
      </c>
      <c r="B179" s="26" t="s">
        <v>95</v>
      </c>
      <c r="C179" s="22" t="s">
        <v>31</v>
      </c>
      <c r="D179" s="33" t="s">
        <v>62</v>
      </c>
      <c r="E179" s="13" t="s">
        <v>42</v>
      </c>
      <c r="F179" s="13">
        <f>Объемы!D11</f>
        <v>6.9</v>
      </c>
    </row>
    <row r="180" spans="1:6" x14ac:dyDescent="0.25">
      <c r="A180" s="21">
        <v>5</v>
      </c>
      <c r="B180" s="26" t="s">
        <v>95</v>
      </c>
      <c r="C180" s="22" t="s">
        <v>31</v>
      </c>
      <c r="D180" s="31" t="s">
        <v>74</v>
      </c>
      <c r="E180" s="1" t="s">
        <v>42</v>
      </c>
      <c r="F180" s="13">
        <f>Объемы!D11</f>
        <v>6.9</v>
      </c>
    </row>
    <row r="181" spans="1:6" x14ac:dyDescent="0.25">
      <c r="A181" s="21">
        <v>5</v>
      </c>
      <c r="B181" s="26" t="s">
        <v>95</v>
      </c>
      <c r="C181" s="22" t="s">
        <v>31</v>
      </c>
      <c r="D181" s="31" t="s">
        <v>81</v>
      </c>
      <c r="E181" s="1" t="s">
        <v>42</v>
      </c>
      <c r="F181" s="1">
        <f>Объемы!D11</f>
        <v>6.9</v>
      </c>
    </row>
    <row r="182" spans="1:6" x14ac:dyDescent="0.25">
      <c r="A182" s="21">
        <v>5</v>
      </c>
      <c r="B182" s="26" t="s">
        <v>95</v>
      </c>
      <c r="C182" s="22" t="s">
        <v>31</v>
      </c>
      <c r="D182" s="33" t="s">
        <v>76</v>
      </c>
      <c r="E182" s="13" t="s">
        <v>42</v>
      </c>
      <c r="F182" s="13">
        <f>Объемы!D11</f>
        <v>6.9</v>
      </c>
    </row>
    <row r="183" spans="1:6" ht="30" x14ac:dyDescent="0.25">
      <c r="A183" s="21">
        <v>5</v>
      </c>
      <c r="B183" s="26" t="s">
        <v>95</v>
      </c>
      <c r="C183" s="22" t="s">
        <v>31</v>
      </c>
      <c r="D183" s="34" t="s">
        <v>79</v>
      </c>
      <c r="E183" s="13" t="s">
        <v>41</v>
      </c>
      <c r="F183" s="13">
        <v>1</v>
      </c>
    </row>
    <row r="184" spans="1:6" x14ac:dyDescent="0.25">
      <c r="A184" s="21">
        <v>5</v>
      </c>
      <c r="B184" s="26" t="s">
        <v>95</v>
      </c>
      <c r="C184" s="22" t="s">
        <v>31</v>
      </c>
      <c r="D184" s="33" t="s">
        <v>83</v>
      </c>
      <c r="E184" s="13" t="s">
        <v>41</v>
      </c>
      <c r="F184" s="13">
        <v>1</v>
      </c>
    </row>
    <row r="185" spans="1:6" x14ac:dyDescent="0.25">
      <c r="A185" s="19">
        <v>9</v>
      </c>
      <c r="B185" s="24" t="s">
        <v>96</v>
      </c>
      <c r="C185" s="22" t="s">
        <v>31</v>
      </c>
      <c r="D185" s="31" t="s">
        <v>67</v>
      </c>
      <c r="E185" s="1" t="s">
        <v>42</v>
      </c>
      <c r="F185" s="1">
        <f>Объемы!I10</f>
        <v>56.891999999999989</v>
      </c>
    </row>
    <row r="186" spans="1:6" x14ac:dyDescent="0.25">
      <c r="A186" s="19">
        <v>9</v>
      </c>
      <c r="B186" s="24" t="s">
        <v>96</v>
      </c>
      <c r="C186" s="22" t="s">
        <v>31</v>
      </c>
      <c r="D186" s="31" t="s">
        <v>57</v>
      </c>
      <c r="E186" s="1" t="s">
        <v>42</v>
      </c>
      <c r="F186" s="1">
        <f>Объемы!I10</f>
        <v>56.891999999999989</v>
      </c>
    </row>
    <row r="187" spans="1:6" x14ac:dyDescent="0.25">
      <c r="A187" s="19">
        <v>9</v>
      </c>
      <c r="B187" s="24" t="s">
        <v>96</v>
      </c>
      <c r="C187" s="22" t="s">
        <v>31</v>
      </c>
      <c r="D187" s="31" t="s">
        <v>49</v>
      </c>
      <c r="E187" s="1" t="s">
        <v>51</v>
      </c>
      <c r="F187" s="1">
        <f>5*F190</f>
        <v>10</v>
      </c>
    </row>
    <row r="188" spans="1:6" x14ac:dyDescent="0.25">
      <c r="A188" s="19">
        <v>9</v>
      </c>
      <c r="B188" s="24" t="s">
        <v>96</v>
      </c>
      <c r="C188" s="22" t="s">
        <v>31</v>
      </c>
      <c r="D188" s="31" t="s">
        <v>52</v>
      </c>
      <c r="E188" s="1" t="s">
        <v>51</v>
      </c>
      <c r="F188" s="1">
        <f>5*F190</f>
        <v>10</v>
      </c>
    </row>
    <row r="189" spans="1:6" x14ac:dyDescent="0.25">
      <c r="A189" s="19">
        <v>9</v>
      </c>
      <c r="B189" s="24" t="s">
        <v>96</v>
      </c>
      <c r="C189" s="22" t="s">
        <v>31</v>
      </c>
      <c r="D189" s="31" t="s">
        <v>53</v>
      </c>
      <c r="E189" s="1" t="s">
        <v>41</v>
      </c>
      <c r="F189" s="1">
        <f>12*F190</f>
        <v>24</v>
      </c>
    </row>
    <row r="190" spans="1:6" x14ac:dyDescent="0.25">
      <c r="A190" s="19">
        <v>9</v>
      </c>
      <c r="B190" s="24" t="s">
        <v>96</v>
      </c>
      <c r="C190" s="22" t="s">
        <v>31</v>
      </c>
      <c r="D190" s="31" t="s">
        <v>54</v>
      </c>
      <c r="E190" s="1" t="s">
        <v>55</v>
      </c>
      <c r="F190" s="1">
        <v>2</v>
      </c>
    </row>
    <row r="191" spans="1:6" ht="30" x14ac:dyDescent="0.25">
      <c r="A191" s="19">
        <v>9</v>
      </c>
      <c r="B191" s="24" t="s">
        <v>96</v>
      </c>
      <c r="C191" s="22" t="s">
        <v>31</v>
      </c>
      <c r="D191" s="36" t="s">
        <v>56</v>
      </c>
      <c r="E191" s="1" t="s">
        <v>55</v>
      </c>
      <c r="F191" s="1">
        <v>2</v>
      </c>
    </row>
    <row r="192" spans="1:6" ht="30" x14ac:dyDescent="0.25">
      <c r="A192" s="19">
        <v>9</v>
      </c>
      <c r="B192" s="24" t="s">
        <v>96</v>
      </c>
      <c r="C192" s="22" t="s">
        <v>31</v>
      </c>
      <c r="D192" s="36" t="s">
        <v>60</v>
      </c>
      <c r="E192" s="1" t="s">
        <v>42</v>
      </c>
      <c r="F192" s="1">
        <f>Объемы!D10</f>
        <v>18.3</v>
      </c>
    </row>
    <row r="193" spans="1:6" x14ac:dyDescent="0.25">
      <c r="A193" s="19">
        <v>9</v>
      </c>
      <c r="B193" s="24" t="s">
        <v>96</v>
      </c>
      <c r="C193" s="22" t="s">
        <v>31</v>
      </c>
      <c r="D193" s="31" t="s">
        <v>61</v>
      </c>
      <c r="E193" s="1" t="s">
        <v>42</v>
      </c>
      <c r="F193" s="1">
        <f>Объемы!D10</f>
        <v>18.3</v>
      </c>
    </row>
    <row r="194" spans="1:6" x14ac:dyDescent="0.25">
      <c r="A194" s="19">
        <v>9</v>
      </c>
      <c r="B194" s="24" t="s">
        <v>96</v>
      </c>
      <c r="C194" s="22" t="s">
        <v>31</v>
      </c>
      <c r="D194" s="31" t="s">
        <v>62</v>
      </c>
      <c r="E194" s="1" t="s">
        <v>42</v>
      </c>
      <c r="F194" s="1">
        <f>Объемы!D10</f>
        <v>18.3</v>
      </c>
    </row>
    <row r="195" spans="1:6" x14ac:dyDescent="0.25">
      <c r="A195" s="19">
        <v>9</v>
      </c>
      <c r="B195" s="24" t="s">
        <v>96</v>
      </c>
      <c r="C195" s="22" t="s">
        <v>31</v>
      </c>
      <c r="D195" s="31" t="s">
        <v>74</v>
      </c>
      <c r="E195" s="1" t="s">
        <v>42</v>
      </c>
      <c r="F195" s="1">
        <f>Объемы!D10</f>
        <v>18.3</v>
      </c>
    </row>
    <row r="196" spans="1:6" x14ac:dyDescent="0.25">
      <c r="A196" s="19">
        <v>9</v>
      </c>
      <c r="B196" s="24" t="s">
        <v>96</v>
      </c>
      <c r="C196" s="22" t="s">
        <v>31</v>
      </c>
      <c r="D196" s="31" t="s">
        <v>81</v>
      </c>
      <c r="E196" s="1" t="s">
        <v>42</v>
      </c>
      <c r="F196" s="1">
        <f>Объемы!D10</f>
        <v>18.3</v>
      </c>
    </row>
    <row r="197" spans="1:6" x14ac:dyDescent="0.25">
      <c r="A197" s="19">
        <v>9</v>
      </c>
      <c r="B197" s="24" t="s">
        <v>96</v>
      </c>
      <c r="C197" s="22" t="s">
        <v>31</v>
      </c>
      <c r="D197" s="31" t="s">
        <v>76</v>
      </c>
      <c r="E197" s="1" t="s">
        <v>42</v>
      </c>
      <c r="F197" s="1">
        <f>Объемы!D10</f>
        <v>18.3</v>
      </c>
    </row>
    <row r="198" spans="1:6" ht="30" x14ac:dyDescent="0.25">
      <c r="A198" s="19">
        <v>9</v>
      </c>
      <c r="B198" s="24" t="s">
        <v>96</v>
      </c>
      <c r="C198" s="22" t="s">
        <v>31</v>
      </c>
      <c r="D198" s="36" t="s">
        <v>79</v>
      </c>
      <c r="E198" s="1" t="s">
        <v>41</v>
      </c>
      <c r="F198" s="1">
        <v>1</v>
      </c>
    </row>
    <row r="199" spans="1:6" x14ac:dyDescent="0.25">
      <c r="A199" s="19">
        <v>9</v>
      </c>
      <c r="B199" s="24" t="s">
        <v>96</v>
      </c>
      <c r="C199" s="22" t="s">
        <v>31</v>
      </c>
      <c r="D199" s="31" t="s">
        <v>43</v>
      </c>
      <c r="E199" s="1" t="s">
        <v>41</v>
      </c>
      <c r="F199" s="13">
        <v>1</v>
      </c>
    </row>
    <row r="200" spans="1:6" x14ac:dyDescent="0.25">
      <c r="A200" s="21">
        <v>4</v>
      </c>
      <c r="B200" s="26" t="s">
        <v>4</v>
      </c>
      <c r="C200" s="22" t="s">
        <v>31</v>
      </c>
      <c r="D200" s="31" t="s">
        <v>67</v>
      </c>
      <c r="E200" s="1" t="s">
        <v>42</v>
      </c>
      <c r="F200" s="13">
        <f>Объемы!I9</f>
        <v>49.103999999999999</v>
      </c>
    </row>
    <row r="201" spans="1:6" x14ac:dyDescent="0.25">
      <c r="A201" s="21">
        <v>4</v>
      </c>
      <c r="B201" s="26" t="s">
        <v>4</v>
      </c>
      <c r="C201" s="22" t="s">
        <v>31</v>
      </c>
      <c r="D201" s="31" t="s">
        <v>57</v>
      </c>
      <c r="E201" s="1" t="s">
        <v>42</v>
      </c>
      <c r="F201" s="1">
        <f>Объемы!I9</f>
        <v>49.103999999999999</v>
      </c>
    </row>
    <row r="202" spans="1:6" x14ac:dyDescent="0.25">
      <c r="A202" s="21">
        <v>4</v>
      </c>
      <c r="B202" s="26" t="s">
        <v>4</v>
      </c>
      <c r="C202" s="22" t="s">
        <v>31</v>
      </c>
      <c r="D202" s="31" t="s">
        <v>49</v>
      </c>
      <c r="E202" s="1" t="s">
        <v>51</v>
      </c>
      <c r="F202" s="1">
        <f>5*F205</f>
        <v>5</v>
      </c>
    </row>
    <row r="203" spans="1:6" x14ac:dyDescent="0.25">
      <c r="A203" s="21">
        <v>4</v>
      </c>
      <c r="B203" s="26" t="s">
        <v>4</v>
      </c>
      <c r="C203" s="22" t="s">
        <v>31</v>
      </c>
      <c r="D203" s="31" t="s">
        <v>52</v>
      </c>
      <c r="E203" s="1" t="s">
        <v>51</v>
      </c>
      <c r="F203" s="1">
        <f>5*F205</f>
        <v>5</v>
      </c>
    </row>
    <row r="204" spans="1:6" x14ac:dyDescent="0.25">
      <c r="A204" s="21">
        <v>4</v>
      </c>
      <c r="B204" s="26" t="s">
        <v>4</v>
      </c>
      <c r="C204" s="22" t="s">
        <v>31</v>
      </c>
      <c r="D204" s="31" t="s">
        <v>53</v>
      </c>
      <c r="E204" s="1" t="s">
        <v>41</v>
      </c>
      <c r="F204" s="1">
        <f>12*F205</f>
        <v>12</v>
      </c>
    </row>
    <row r="205" spans="1:6" x14ac:dyDescent="0.25">
      <c r="A205" s="21">
        <v>4</v>
      </c>
      <c r="B205" s="26" t="s">
        <v>4</v>
      </c>
      <c r="C205" s="22" t="s">
        <v>31</v>
      </c>
      <c r="D205" s="31" t="s">
        <v>54</v>
      </c>
      <c r="E205" s="1" t="s">
        <v>55</v>
      </c>
      <c r="F205" s="1">
        <v>1</v>
      </c>
    </row>
    <row r="206" spans="1:6" ht="30" x14ac:dyDescent="0.25">
      <c r="A206" s="21">
        <v>4</v>
      </c>
      <c r="B206" s="26" t="s">
        <v>4</v>
      </c>
      <c r="C206" s="22" t="s">
        <v>31</v>
      </c>
      <c r="D206" s="36" t="s">
        <v>56</v>
      </c>
      <c r="E206" s="1" t="s">
        <v>55</v>
      </c>
      <c r="F206" s="1">
        <v>1</v>
      </c>
    </row>
    <row r="207" spans="1:6" ht="30" x14ac:dyDescent="0.25">
      <c r="A207" s="21">
        <v>4</v>
      </c>
      <c r="B207" s="26" t="s">
        <v>4</v>
      </c>
      <c r="C207" s="22" t="s">
        <v>31</v>
      </c>
      <c r="D207" s="36" t="s">
        <v>60</v>
      </c>
      <c r="E207" s="1" t="s">
        <v>42</v>
      </c>
      <c r="F207" s="1">
        <f>Объемы!D9</f>
        <v>13.7</v>
      </c>
    </row>
    <row r="208" spans="1:6" x14ac:dyDescent="0.25">
      <c r="A208" s="21">
        <v>4</v>
      </c>
      <c r="B208" s="26" t="s">
        <v>4</v>
      </c>
      <c r="C208" s="22" t="s">
        <v>31</v>
      </c>
      <c r="D208" s="31" t="s">
        <v>61</v>
      </c>
      <c r="E208" s="1" t="s">
        <v>42</v>
      </c>
      <c r="F208" s="1">
        <f>Объемы!D9</f>
        <v>13.7</v>
      </c>
    </row>
    <row r="209" spans="1:6" x14ac:dyDescent="0.25">
      <c r="A209" s="21">
        <v>4</v>
      </c>
      <c r="B209" s="26" t="s">
        <v>4</v>
      </c>
      <c r="C209" s="22" t="s">
        <v>31</v>
      </c>
      <c r="D209" s="31" t="s">
        <v>62</v>
      </c>
      <c r="E209" s="1" t="s">
        <v>42</v>
      </c>
      <c r="F209" s="1">
        <f>Объемы!D9</f>
        <v>13.7</v>
      </c>
    </row>
    <row r="210" spans="1:6" x14ac:dyDescent="0.25">
      <c r="A210" s="21">
        <v>4</v>
      </c>
      <c r="B210" s="26" t="s">
        <v>4</v>
      </c>
      <c r="C210" s="22" t="s">
        <v>31</v>
      </c>
      <c r="D210" s="31" t="s">
        <v>74</v>
      </c>
      <c r="E210" s="1" t="s">
        <v>42</v>
      </c>
      <c r="F210" s="1">
        <f>Объемы!D9</f>
        <v>13.7</v>
      </c>
    </row>
    <row r="211" spans="1:6" x14ac:dyDescent="0.25">
      <c r="A211" s="21">
        <v>4</v>
      </c>
      <c r="B211" s="26" t="s">
        <v>4</v>
      </c>
      <c r="C211" s="22" t="s">
        <v>31</v>
      </c>
      <c r="D211" s="31" t="s">
        <v>81</v>
      </c>
      <c r="E211" s="1" t="s">
        <v>42</v>
      </c>
      <c r="F211" s="1">
        <f>Объемы!D9</f>
        <v>13.7</v>
      </c>
    </row>
    <row r="212" spans="1:6" x14ac:dyDescent="0.25">
      <c r="A212" s="21">
        <v>4</v>
      </c>
      <c r="B212" s="26" t="s">
        <v>4</v>
      </c>
      <c r="C212" s="22" t="s">
        <v>31</v>
      </c>
      <c r="D212" s="31" t="s">
        <v>76</v>
      </c>
      <c r="E212" s="1" t="s">
        <v>42</v>
      </c>
      <c r="F212" s="1">
        <f>Объемы!D9</f>
        <v>13.7</v>
      </c>
    </row>
    <row r="213" spans="1:6" ht="30" x14ac:dyDescent="0.25">
      <c r="A213" s="21">
        <v>4</v>
      </c>
      <c r="B213" s="26" t="s">
        <v>4</v>
      </c>
      <c r="C213" s="22" t="s">
        <v>31</v>
      </c>
      <c r="D213" s="36" t="s">
        <v>79</v>
      </c>
      <c r="E213" s="1" t="s">
        <v>41</v>
      </c>
      <c r="F213" s="1">
        <v>1</v>
      </c>
    </row>
    <row r="214" spans="1:6" x14ac:dyDescent="0.25">
      <c r="A214" s="21">
        <v>10</v>
      </c>
      <c r="B214" s="26" t="s">
        <v>5</v>
      </c>
      <c r="C214" s="22" t="s">
        <v>31</v>
      </c>
      <c r="D214" s="31" t="s">
        <v>67</v>
      </c>
      <c r="E214" s="1" t="s">
        <v>42</v>
      </c>
      <c r="F214" s="13">
        <f>Объемы!I8</f>
        <v>37.356000000000002</v>
      </c>
    </row>
    <row r="215" spans="1:6" x14ac:dyDescent="0.25">
      <c r="A215" s="21">
        <v>10</v>
      </c>
      <c r="B215" s="26" t="s">
        <v>5</v>
      </c>
      <c r="C215" s="22" t="s">
        <v>31</v>
      </c>
      <c r="D215" s="31" t="s">
        <v>57</v>
      </c>
      <c r="E215" s="1" t="s">
        <v>42</v>
      </c>
      <c r="F215" s="1">
        <f>Объемы!I8</f>
        <v>37.356000000000002</v>
      </c>
    </row>
    <row r="216" spans="1:6" x14ac:dyDescent="0.25">
      <c r="A216" s="21">
        <v>10</v>
      </c>
      <c r="B216" s="26" t="s">
        <v>5</v>
      </c>
      <c r="C216" s="22" t="s">
        <v>31</v>
      </c>
      <c r="D216" s="31" t="s">
        <v>49</v>
      </c>
      <c r="E216" s="1" t="s">
        <v>51</v>
      </c>
      <c r="F216" s="1">
        <f>5*F219</f>
        <v>10</v>
      </c>
    </row>
    <row r="217" spans="1:6" x14ac:dyDescent="0.25">
      <c r="A217" s="21">
        <v>10</v>
      </c>
      <c r="B217" s="26" t="s">
        <v>5</v>
      </c>
      <c r="C217" s="22" t="s">
        <v>31</v>
      </c>
      <c r="D217" s="31" t="s">
        <v>52</v>
      </c>
      <c r="E217" s="1" t="s">
        <v>51</v>
      </c>
      <c r="F217" s="1">
        <f>5*F219</f>
        <v>10</v>
      </c>
    </row>
    <row r="218" spans="1:6" x14ac:dyDescent="0.25">
      <c r="A218" s="21">
        <v>10</v>
      </c>
      <c r="B218" s="26" t="s">
        <v>5</v>
      </c>
      <c r="C218" s="22" t="s">
        <v>31</v>
      </c>
      <c r="D218" s="31" t="s">
        <v>53</v>
      </c>
      <c r="E218" s="1" t="s">
        <v>41</v>
      </c>
      <c r="F218" s="1">
        <f>12*F219</f>
        <v>24</v>
      </c>
    </row>
    <row r="219" spans="1:6" x14ac:dyDescent="0.25">
      <c r="A219" s="21">
        <v>10</v>
      </c>
      <c r="B219" s="26" t="s">
        <v>5</v>
      </c>
      <c r="C219" s="22" t="s">
        <v>31</v>
      </c>
      <c r="D219" s="31" t="s">
        <v>54</v>
      </c>
      <c r="E219" s="1" t="s">
        <v>55</v>
      </c>
      <c r="F219" s="1">
        <v>2</v>
      </c>
    </row>
    <row r="220" spans="1:6" ht="30" x14ac:dyDescent="0.25">
      <c r="A220" s="21">
        <v>10</v>
      </c>
      <c r="B220" s="26" t="s">
        <v>5</v>
      </c>
      <c r="C220" s="22" t="s">
        <v>31</v>
      </c>
      <c r="D220" s="36" t="s">
        <v>56</v>
      </c>
      <c r="E220" s="1" t="s">
        <v>55</v>
      </c>
      <c r="F220" s="1">
        <v>2</v>
      </c>
    </row>
    <row r="221" spans="1:6" ht="30" x14ac:dyDescent="0.25">
      <c r="A221" s="21">
        <v>10</v>
      </c>
      <c r="B221" s="26" t="s">
        <v>5</v>
      </c>
      <c r="C221" s="22" t="s">
        <v>31</v>
      </c>
      <c r="D221" s="36" t="s">
        <v>60</v>
      </c>
      <c r="E221" s="1" t="s">
        <v>42</v>
      </c>
      <c r="F221" s="1">
        <f>Объемы!D8</f>
        <v>7.25</v>
      </c>
    </row>
    <row r="222" spans="1:6" x14ac:dyDescent="0.25">
      <c r="A222" s="21">
        <v>10</v>
      </c>
      <c r="B222" s="26" t="s">
        <v>5</v>
      </c>
      <c r="C222" s="22" t="s">
        <v>31</v>
      </c>
      <c r="D222" s="31" t="s">
        <v>61</v>
      </c>
      <c r="E222" s="1" t="s">
        <v>42</v>
      </c>
      <c r="F222" s="1">
        <f>Объемы!D8</f>
        <v>7.25</v>
      </c>
    </row>
    <row r="223" spans="1:6" x14ac:dyDescent="0.25">
      <c r="A223" s="21">
        <v>10</v>
      </c>
      <c r="B223" s="26" t="s">
        <v>5</v>
      </c>
      <c r="C223" s="22" t="s">
        <v>31</v>
      </c>
      <c r="D223" s="31" t="s">
        <v>62</v>
      </c>
      <c r="E223" s="1" t="s">
        <v>42</v>
      </c>
      <c r="F223" s="1">
        <f>Объемы!D8</f>
        <v>7.25</v>
      </c>
    </row>
    <row r="224" spans="1:6" x14ac:dyDescent="0.25">
      <c r="A224" s="21">
        <v>10</v>
      </c>
      <c r="B224" s="26" t="s">
        <v>5</v>
      </c>
      <c r="C224" s="22" t="s">
        <v>31</v>
      </c>
      <c r="D224" s="31" t="s">
        <v>74</v>
      </c>
      <c r="E224" s="1" t="s">
        <v>42</v>
      </c>
      <c r="F224" s="1">
        <f>Объемы!D8</f>
        <v>7.25</v>
      </c>
    </row>
    <row r="225" spans="1:6" x14ac:dyDescent="0.25">
      <c r="A225" s="21">
        <v>10</v>
      </c>
      <c r="B225" s="26" t="s">
        <v>5</v>
      </c>
      <c r="C225" s="22" t="s">
        <v>31</v>
      </c>
      <c r="D225" s="31" t="s">
        <v>81</v>
      </c>
      <c r="E225" s="1" t="s">
        <v>42</v>
      </c>
      <c r="F225" s="1">
        <f>Объемы!D8</f>
        <v>7.25</v>
      </c>
    </row>
    <row r="226" spans="1:6" x14ac:dyDescent="0.25">
      <c r="A226" s="21">
        <v>10</v>
      </c>
      <c r="B226" s="26" t="s">
        <v>5</v>
      </c>
      <c r="C226" s="22" t="s">
        <v>31</v>
      </c>
      <c r="D226" s="31" t="s">
        <v>71</v>
      </c>
      <c r="E226" s="1" t="s">
        <v>42</v>
      </c>
      <c r="F226" s="1">
        <f>Объемы!D8</f>
        <v>7.25</v>
      </c>
    </row>
    <row r="227" spans="1:6" ht="30" x14ac:dyDescent="0.25">
      <c r="A227" s="21">
        <v>10</v>
      </c>
      <c r="B227" s="26" t="s">
        <v>5</v>
      </c>
      <c r="C227" s="22" t="s">
        <v>31</v>
      </c>
      <c r="D227" s="36" t="s">
        <v>79</v>
      </c>
      <c r="E227" s="1" t="s">
        <v>41</v>
      </c>
      <c r="F227" s="1">
        <v>1</v>
      </c>
    </row>
    <row r="228" spans="1:6" ht="30" x14ac:dyDescent="0.25">
      <c r="A228" s="21">
        <v>20</v>
      </c>
      <c r="B228" s="26" t="s">
        <v>23</v>
      </c>
      <c r="C228" s="22" t="s">
        <v>31</v>
      </c>
      <c r="D228" s="36" t="s">
        <v>60</v>
      </c>
      <c r="E228" s="1" t="s">
        <v>42</v>
      </c>
      <c r="F228" s="13">
        <f>Объемы!D29</f>
        <v>14.04</v>
      </c>
    </row>
    <row r="229" spans="1:6" x14ac:dyDescent="0.25">
      <c r="A229" s="21">
        <v>20</v>
      </c>
      <c r="B229" s="26" t="s">
        <v>23</v>
      </c>
      <c r="C229" s="22" t="s">
        <v>31</v>
      </c>
      <c r="D229" s="31" t="s">
        <v>61</v>
      </c>
      <c r="E229" s="1" t="s">
        <v>42</v>
      </c>
      <c r="F229" s="1">
        <f>Объемы!D29</f>
        <v>14.04</v>
      </c>
    </row>
    <row r="230" spans="1:6" x14ac:dyDescent="0.25">
      <c r="A230" s="21">
        <v>20</v>
      </c>
      <c r="B230" s="26" t="s">
        <v>23</v>
      </c>
      <c r="C230" s="22" t="s">
        <v>31</v>
      </c>
      <c r="D230" s="31" t="s">
        <v>62</v>
      </c>
      <c r="E230" s="1" t="s">
        <v>42</v>
      </c>
      <c r="F230" s="1">
        <f>Объемы!D29</f>
        <v>14.04</v>
      </c>
    </row>
    <row r="231" spans="1:6" x14ac:dyDescent="0.25">
      <c r="A231" s="21">
        <v>20</v>
      </c>
      <c r="B231" s="26" t="s">
        <v>23</v>
      </c>
      <c r="C231" s="22" t="s">
        <v>31</v>
      </c>
      <c r="D231" s="33" t="s">
        <v>81</v>
      </c>
      <c r="E231" s="13" t="s">
        <v>42</v>
      </c>
      <c r="F231" s="13">
        <f>Объемы!D29</f>
        <v>14.04</v>
      </c>
    </row>
    <row r="232" spans="1:6" x14ac:dyDescent="0.25">
      <c r="A232" s="21">
        <v>20</v>
      </c>
      <c r="B232" s="26" t="s">
        <v>23</v>
      </c>
      <c r="C232" s="22" t="s">
        <v>31</v>
      </c>
      <c r="D232" s="33" t="s">
        <v>76</v>
      </c>
      <c r="E232" s="13" t="s">
        <v>42</v>
      </c>
      <c r="F232" s="13">
        <f>Объемы!D29</f>
        <v>14.04</v>
      </c>
    </row>
    <row r="233" spans="1:6" x14ac:dyDescent="0.25">
      <c r="A233" s="21">
        <v>20</v>
      </c>
      <c r="B233" s="26" t="s">
        <v>23</v>
      </c>
      <c r="C233" s="22" t="s">
        <v>31</v>
      </c>
      <c r="D233" s="33" t="s">
        <v>58</v>
      </c>
      <c r="E233" s="13" t="s">
        <v>42</v>
      </c>
      <c r="F233" s="13">
        <f>Объемы!I29</f>
        <v>49.5</v>
      </c>
    </row>
    <row r="234" spans="1:6" x14ac:dyDescent="0.25">
      <c r="A234" s="21">
        <v>20</v>
      </c>
      <c r="B234" s="26" t="s">
        <v>23</v>
      </c>
      <c r="C234" s="22" t="s">
        <v>31</v>
      </c>
      <c r="D234" s="32" t="s">
        <v>68</v>
      </c>
      <c r="E234" s="22" t="s">
        <v>42</v>
      </c>
      <c r="F234" s="1">
        <f>Объемы!I29</f>
        <v>49.5</v>
      </c>
    </row>
    <row r="235" spans="1:6" x14ac:dyDescent="0.25">
      <c r="A235" s="21">
        <v>20</v>
      </c>
      <c r="B235" s="26" t="s">
        <v>23</v>
      </c>
      <c r="C235" s="22" t="s">
        <v>31</v>
      </c>
      <c r="D235" s="35" t="s">
        <v>69</v>
      </c>
      <c r="E235" s="30" t="s">
        <v>42</v>
      </c>
      <c r="F235" s="1">
        <f>Объемы!I29</f>
        <v>49.5</v>
      </c>
    </row>
    <row r="236" spans="1:6" ht="30" x14ac:dyDescent="0.25">
      <c r="A236" s="21">
        <v>20</v>
      </c>
      <c r="B236" s="26" t="s">
        <v>23</v>
      </c>
      <c r="C236" s="22" t="s">
        <v>31</v>
      </c>
      <c r="D236" s="34" t="s">
        <v>93</v>
      </c>
      <c r="E236" s="13" t="s">
        <v>41</v>
      </c>
      <c r="F236" s="13">
        <v>1</v>
      </c>
    </row>
    <row r="237" spans="1:6" x14ac:dyDescent="0.25">
      <c r="A237" s="19">
        <v>20</v>
      </c>
      <c r="B237" s="26" t="s">
        <v>23</v>
      </c>
      <c r="C237" s="22" t="s">
        <v>31</v>
      </c>
      <c r="D237" s="36" t="s">
        <v>121</v>
      </c>
      <c r="E237" s="1" t="s">
        <v>41</v>
      </c>
      <c r="F237" s="1">
        <v>2</v>
      </c>
    </row>
    <row r="238" spans="1:6" x14ac:dyDescent="0.25">
      <c r="A238" s="21">
        <v>20</v>
      </c>
      <c r="B238" s="26" t="s">
        <v>23</v>
      </c>
      <c r="C238" s="22" t="s">
        <v>31</v>
      </c>
      <c r="D238" s="38" t="s">
        <v>97</v>
      </c>
      <c r="E238" s="39" t="s">
        <v>41</v>
      </c>
      <c r="F238" s="13">
        <v>2</v>
      </c>
    </row>
    <row r="239" spans="1:6" ht="30" x14ac:dyDescent="0.25">
      <c r="A239" s="21">
        <v>1</v>
      </c>
      <c r="B239" s="26" t="s">
        <v>4</v>
      </c>
      <c r="C239" s="22" t="s">
        <v>31</v>
      </c>
      <c r="D239" s="36" t="s">
        <v>60</v>
      </c>
      <c r="E239" s="1" t="s">
        <v>42</v>
      </c>
      <c r="F239" s="13">
        <f>Объемы!D7</f>
        <v>18.32</v>
      </c>
    </row>
    <row r="240" spans="1:6" x14ac:dyDescent="0.25">
      <c r="A240" s="21">
        <v>1</v>
      </c>
      <c r="B240" s="26" t="s">
        <v>4</v>
      </c>
      <c r="C240" s="22" t="s">
        <v>31</v>
      </c>
      <c r="D240" s="31" t="s">
        <v>61</v>
      </c>
      <c r="E240" s="1" t="s">
        <v>42</v>
      </c>
      <c r="F240" s="1">
        <f>Объемы!D7</f>
        <v>18.32</v>
      </c>
    </row>
    <row r="241" spans="1:6" x14ac:dyDescent="0.25">
      <c r="A241" s="21">
        <v>1</v>
      </c>
      <c r="B241" s="26" t="s">
        <v>4</v>
      </c>
      <c r="C241" s="22" t="s">
        <v>31</v>
      </c>
      <c r="D241" s="31" t="s">
        <v>62</v>
      </c>
      <c r="E241" s="1" t="s">
        <v>42</v>
      </c>
      <c r="F241" s="1">
        <f>Объемы!D7</f>
        <v>18.32</v>
      </c>
    </row>
    <row r="242" spans="1:6" x14ac:dyDescent="0.25">
      <c r="A242" s="21">
        <v>1</v>
      </c>
      <c r="B242" s="26" t="s">
        <v>4</v>
      </c>
      <c r="C242" s="22" t="s">
        <v>31</v>
      </c>
      <c r="D242" s="31" t="s">
        <v>67</v>
      </c>
      <c r="E242" s="1" t="s">
        <v>42</v>
      </c>
      <c r="F242" s="1">
        <f>Объемы!I7</f>
        <v>58.608000000000004</v>
      </c>
    </row>
    <row r="243" spans="1:6" x14ac:dyDescent="0.25">
      <c r="A243" s="21">
        <v>1</v>
      </c>
      <c r="B243" s="26" t="s">
        <v>4</v>
      </c>
      <c r="C243" s="22" t="s">
        <v>31</v>
      </c>
      <c r="D243" s="32" t="s">
        <v>68</v>
      </c>
      <c r="E243" s="20" t="s">
        <v>42</v>
      </c>
      <c r="F243" s="1">
        <f>Объемы!I7</f>
        <v>58.608000000000004</v>
      </c>
    </row>
    <row r="244" spans="1:6" x14ac:dyDescent="0.25">
      <c r="A244" s="21">
        <v>1</v>
      </c>
      <c r="B244" s="26" t="s">
        <v>4</v>
      </c>
      <c r="C244" s="22" t="s">
        <v>31</v>
      </c>
      <c r="D244" s="35" t="s">
        <v>69</v>
      </c>
      <c r="E244" s="30" t="s">
        <v>42</v>
      </c>
      <c r="F244" s="13">
        <f>Объемы!I7</f>
        <v>58.608000000000004</v>
      </c>
    </row>
    <row r="245" spans="1:6" x14ac:dyDescent="0.25">
      <c r="A245" s="21">
        <v>1</v>
      </c>
      <c r="B245" s="26" t="s">
        <v>4</v>
      </c>
      <c r="C245" s="22" t="s">
        <v>31</v>
      </c>
      <c r="D245" s="33" t="s">
        <v>81</v>
      </c>
      <c r="E245" s="13" t="s">
        <v>42</v>
      </c>
      <c r="F245" s="13">
        <f>Объемы!D7</f>
        <v>18.32</v>
      </c>
    </row>
    <row r="246" spans="1:6" x14ac:dyDescent="0.25">
      <c r="A246" s="21">
        <v>1</v>
      </c>
      <c r="B246" s="26" t="s">
        <v>4</v>
      </c>
      <c r="C246" s="22" t="s">
        <v>31</v>
      </c>
      <c r="D246" s="33" t="s">
        <v>71</v>
      </c>
      <c r="E246" s="13" t="s">
        <v>42</v>
      </c>
      <c r="F246" s="13">
        <f>Объемы!D7</f>
        <v>18.32</v>
      </c>
    </row>
    <row r="247" spans="1:6" x14ac:dyDescent="0.25">
      <c r="A247" s="21">
        <v>1</v>
      </c>
      <c r="B247" s="26" t="s">
        <v>4</v>
      </c>
      <c r="C247" s="22" t="s">
        <v>31</v>
      </c>
      <c r="D247" s="31" t="s">
        <v>49</v>
      </c>
      <c r="E247" s="1" t="s">
        <v>51</v>
      </c>
      <c r="F247" s="1">
        <f>5*F250</f>
        <v>10</v>
      </c>
    </row>
    <row r="248" spans="1:6" x14ac:dyDescent="0.25">
      <c r="A248" s="21">
        <v>1</v>
      </c>
      <c r="B248" s="26" t="s">
        <v>4</v>
      </c>
      <c r="C248" s="22" t="s">
        <v>31</v>
      </c>
      <c r="D248" s="31" t="s">
        <v>52</v>
      </c>
      <c r="E248" s="1" t="s">
        <v>51</v>
      </c>
      <c r="F248" s="1">
        <f>5*F250</f>
        <v>10</v>
      </c>
    </row>
    <row r="249" spans="1:6" x14ac:dyDescent="0.25">
      <c r="A249" s="21">
        <v>1</v>
      </c>
      <c r="B249" s="26" t="s">
        <v>4</v>
      </c>
      <c r="C249" s="22" t="s">
        <v>31</v>
      </c>
      <c r="D249" s="33" t="s">
        <v>53</v>
      </c>
      <c r="E249" s="13" t="s">
        <v>41</v>
      </c>
      <c r="F249" s="1">
        <f>12*F250</f>
        <v>24</v>
      </c>
    </row>
    <row r="250" spans="1:6" x14ac:dyDescent="0.25">
      <c r="A250" s="21">
        <v>1</v>
      </c>
      <c r="B250" s="26" t="s">
        <v>4</v>
      </c>
      <c r="C250" s="22" t="s">
        <v>31</v>
      </c>
      <c r="D250" s="31" t="s">
        <v>54</v>
      </c>
      <c r="E250" s="1" t="s">
        <v>55</v>
      </c>
      <c r="F250" s="1">
        <v>2</v>
      </c>
    </row>
    <row r="251" spans="1:6" ht="30" x14ac:dyDescent="0.25">
      <c r="A251" s="21">
        <v>1</v>
      </c>
      <c r="B251" s="26" t="s">
        <v>4</v>
      </c>
      <c r="C251" s="22" t="s">
        <v>31</v>
      </c>
      <c r="D251" s="34" t="s">
        <v>56</v>
      </c>
      <c r="E251" s="13" t="s">
        <v>55</v>
      </c>
      <c r="F251" s="1">
        <v>2</v>
      </c>
    </row>
    <row r="252" spans="1:6" ht="30" x14ac:dyDescent="0.25">
      <c r="A252" s="21">
        <v>1</v>
      </c>
      <c r="B252" s="26" t="s">
        <v>4</v>
      </c>
      <c r="C252" s="22" t="s">
        <v>31</v>
      </c>
      <c r="D252" s="34" t="s">
        <v>93</v>
      </c>
      <c r="E252" s="13" t="s">
        <v>41</v>
      </c>
      <c r="F252" s="13">
        <v>1</v>
      </c>
    </row>
    <row r="253" spans="1:6" ht="30" x14ac:dyDescent="0.25">
      <c r="A253" s="21">
        <v>2</v>
      </c>
      <c r="B253" s="26" t="s">
        <v>122</v>
      </c>
      <c r="C253" s="22" t="s">
        <v>31</v>
      </c>
      <c r="D253" s="36" t="s">
        <v>60</v>
      </c>
      <c r="E253" s="1" t="s">
        <v>42</v>
      </c>
      <c r="F253" s="13">
        <f>Объемы!D6</f>
        <v>12.8</v>
      </c>
    </row>
    <row r="254" spans="1:6" x14ac:dyDescent="0.25">
      <c r="A254" s="21">
        <v>2</v>
      </c>
      <c r="B254" s="26" t="s">
        <v>122</v>
      </c>
      <c r="C254" s="22" t="s">
        <v>31</v>
      </c>
      <c r="D254" s="31" t="s">
        <v>61</v>
      </c>
      <c r="E254" s="1" t="s">
        <v>42</v>
      </c>
      <c r="F254" s="1">
        <f>Объемы!D6</f>
        <v>12.8</v>
      </c>
    </row>
    <row r="255" spans="1:6" x14ac:dyDescent="0.25">
      <c r="A255" s="21">
        <v>2</v>
      </c>
      <c r="B255" s="26" t="s">
        <v>122</v>
      </c>
      <c r="C255" s="22" t="s">
        <v>31</v>
      </c>
      <c r="D255" s="31" t="s">
        <v>62</v>
      </c>
      <c r="E255" s="1" t="s">
        <v>42</v>
      </c>
      <c r="F255" s="1">
        <f>Объемы!D6</f>
        <v>12.8</v>
      </c>
    </row>
    <row r="256" spans="1:6" x14ac:dyDescent="0.25">
      <c r="A256" s="21">
        <v>2</v>
      </c>
      <c r="B256" s="26" t="s">
        <v>122</v>
      </c>
      <c r="C256" s="22" t="s">
        <v>31</v>
      </c>
      <c r="D256" s="31" t="s">
        <v>67</v>
      </c>
      <c r="E256" s="1" t="s">
        <v>42</v>
      </c>
      <c r="F256" s="1">
        <f>Объемы!I6</f>
        <v>47.519999999999996</v>
      </c>
    </row>
    <row r="257" spans="1:6" x14ac:dyDescent="0.25">
      <c r="A257" s="21">
        <v>2</v>
      </c>
      <c r="B257" s="26" t="s">
        <v>122</v>
      </c>
      <c r="C257" s="22" t="s">
        <v>31</v>
      </c>
      <c r="D257" s="32" t="s">
        <v>68</v>
      </c>
      <c r="E257" s="20" t="s">
        <v>42</v>
      </c>
      <c r="F257" s="1">
        <f>Объемы!I6</f>
        <v>47.519999999999996</v>
      </c>
    </row>
    <row r="258" spans="1:6" x14ac:dyDescent="0.25">
      <c r="A258" s="21">
        <v>2</v>
      </c>
      <c r="B258" s="26" t="s">
        <v>122</v>
      </c>
      <c r="C258" s="22" t="s">
        <v>31</v>
      </c>
      <c r="D258" s="35" t="s">
        <v>69</v>
      </c>
      <c r="E258" s="30" t="s">
        <v>42</v>
      </c>
      <c r="F258" s="1">
        <f>Объемы!I6</f>
        <v>47.519999999999996</v>
      </c>
    </row>
    <row r="259" spans="1:6" x14ac:dyDescent="0.25">
      <c r="A259" s="21">
        <v>2</v>
      </c>
      <c r="B259" s="26" t="s">
        <v>122</v>
      </c>
      <c r="C259" s="22" t="s">
        <v>31</v>
      </c>
      <c r="D259" s="33" t="s">
        <v>81</v>
      </c>
      <c r="E259" s="13" t="s">
        <v>42</v>
      </c>
      <c r="F259" s="1">
        <f>Объемы!D6</f>
        <v>12.8</v>
      </c>
    </row>
    <row r="260" spans="1:6" x14ac:dyDescent="0.25">
      <c r="A260" s="21">
        <v>2</v>
      </c>
      <c r="B260" s="26" t="s">
        <v>122</v>
      </c>
      <c r="C260" s="22" t="s">
        <v>31</v>
      </c>
      <c r="D260" s="33" t="s">
        <v>71</v>
      </c>
      <c r="E260" s="13" t="s">
        <v>42</v>
      </c>
      <c r="F260" s="1">
        <f>Объемы!D6</f>
        <v>12.8</v>
      </c>
    </row>
    <row r="261" spans="1:6" x14ac:dyDescent="0.25">
      <c r="A261" s="21">
        <v>2</v>
      </c>
      <c r="B261" s="26" t="s">
        <v>122</v>
      </c>
      <c r="C261" s="22" t="s">
        <v>31</v>
      </c>
      <c r="D261" s="31" t="s">
        <v>49</v>
      </c>
      <c r="E261" s="1" t="s">
        <v>51</v>
      </c>
      <c r="F261" s="1">
        <f>5*F264</f>
        <v>5</v>
      </c>
    </row>
    <row r="262" spans="1:6" x14ac:dyDescent="0.25">
      <c r="A262" s="21">
        <v>2</v>
      </c>
      <c r="B262" s="26" t="s">
        <v>122</v>
      </c>
      <c r="C262" s="22" t="s">
        <v>31</v>
      </c>
      <c r="D262" s="31" t="s">
        <v>52</v>
      </c>
      <c r="E262" s="1" t="s">
        <v>51</v>
      </c>
      <c r="F262" s="1">
        <f>5*F264</f>
        <v>5</v>
      </c>
    </row>
    <row r="263" spans="1:6" x14ac:dyDescent="0.25">
      <c r="A263" s="21">
        <v>2</v>
      </c>
      <c r="B263" s="26" t="s">
        <v>122</v>
      </c>
      <c r="C263" s="22" t="s">
        <v>31</v>
      </c>
      <c r="D263" s="33" t="s">
        <v>53</v>
      </c>
      <c r="E263" s="13" t="s">
        <v>41</v>
      </c>
      <c r="F263" s="1">
        <f>12*F264</f>
        <v>12</v>
      </c>
    </row>
    <row r="264" spans="1:6" x14ac:dyDescent="0.25">
      <c r="A264" s="21">
        <v>2</v>
      </c>
      <c r="B264" s="26" t="s">
        <v>122</v>
      </c>
      <c r="C264" s="22" t="s">
        <v>31</v>
      </c>
      <c r="D264" s="31" t="s">
        <v>54</v>
      </c>
      <c r="E264" s="1" t="s">
        <v>55</v>
      </c>
      <c r="F264" s="1">
        <v>1</v>
      </c>
    </row>
    <row r="265" spans="1:6" ht="30" x14ac:dyDescent="0.25">
      <c r="A265" s="21">
        <v>2</v>
      </c>
      <c r="B265" s="26" t="s">
        <v>122</v>
      </c>
      <c r="C265" s="22" t="s">
        <v>31</v>
      </c>
      <c r="D265" s="34" t="s">
        <v>56</v>
      </c>
      <c r="E265" s="13" t="s">
        <v>55</v>
      </c>
      <c r="F265" s="1">
        <v>1</v>
      </c>
    </row>
    <row r="266" spans="1:6" ht="30" x14ac:dyDescent="0.25">
      <c r="A266" s="21">
        <v>2</v>
      </c>
      <c r="B266" s="26" t="s">
        <v>122</v>
      </c>
      <c r="C266" s="22" t="s">
        <v>31</v>
      </c>
      <c r="D266" s="34" t="s">
        <v>93</v>
      </c>
      <c r="E266" s="13" t="s">
        <v>41</v>
      </c>
      <c r="F266" s="1">
        <v>1</v>
      </c>
    </row>
    <row r="267" spans="1:6" x14ac:dyDescent="0.25">
      <c r="A267" s="21">
        <v>2</v>
      </c>
      <c r="B267" s="26" t="s">
        <v>122</v>
      </c>
      <c r="C267" s="22" t="s">
        <v>31</v>
      </c>
      <c r="D267" s="33" t="s">
        <v>43</v>
      </c>
      <c r="E267" s="13" t="s">
        <v>41</v>
      </c>
      <c r="F267" s="13">
        <v>1</v>
      </c>
    </row>
    <row r="268" spans="1:6" x14ac:dyDescent="0.25">
      <c r="A268" s="21">
        <v>2</v>
      </c>
      <c r="B268" s="26" t="s">
        <v>122</v>
      </c>
      <c r="C268" s="22" t="s">
        <v>31</v>
      </c>
      <c r="D268" s="33" t="s">
        <v>98</v>
      </c>
      <c r="E268" s="13" t="s">
        <v>42</v>
      </c>
      <c r="F268" s="13">
        <f>Объемы!D6</f>
        <v>12.8</v>
      </c>
    </row>
    <row r="269" spans="1:6" x14ac:dyDescent="0.25">
      <c r="A269" s="21">
        <v>2</v>
      </c>
      <c r="B269" s="26" t="s">
        <v>122</v>
      </c>
      <c r="C269" s="22" t="s">
        <v>31</v>
      </c>
      <c r="D269" s="33" t="s">
        <v>99</v>
      </c>
      <c r="E269" s="13" t="s">
        <v>42</v>
      </c>
      <c r="F269" s="13">
        <f>Объемы!D6</f>
        <v>12.8</v>
      </c>
    </row>
    <row r="270" spans="1:6" ht="30" x14ac:dyDescent="0.25">
      <c r="A270" s="21">
        <v>3</v>
      </c>
      <c r="B270" s="26" t="s">
        <v>123</v>
      </c>
      <c r="C270" s="22" t="s">
        <v>31</v>
      </c>
      <c r="D270" s="36" t="s">
        <v>60</v>
      </c>
      <c r="E270" s="1" t="s">
        <v>42</v>
      </c>
      <c r="F270" s="13">
        <f>Объемы!D5</f>
        <v>5.8</v>
      </c>
    </row>
    <row r="271" spans="1:6" x14ac:dyDescent="0.25">
      <c r="A271" s="21">
        <v>3</v>
      </c>
      <c r="B271" s="26" t="s">
        <v>123</v>
      </c>
      <c r="C271" s="22" t="s">
        <v>31</v>
      </c>
      <c r="D271" s="31" t="s">
        <v>61</v>
      </c>
      <c r="E271" s="1" t="s">
        <v>42</v>
      </c>
      <c r="F271" s="1">
        <f>Объемы!D5</f>
        <v>5.8</v>
      </c>
    </row>
    <row r="272" spans="1:6" x14ac:dyDescent="0.25">
      <c r="A272" s="21">
        <v>3</v>
      </c>
      <c r="B272" s="26" t="s">
        <v>123</v>
      </c>
      <c r="C272" s="22" t="s">
        <v>31</v>
      </c>
      <c r="D272" s="31" t="s">
        <v>62</v>
      </c>
      <c r="E272" s="1" t="s">
        <v>42</v>
      </c>
      <c r="F272" s="1">
        <f>Объемы!D5</f>
        <v>5.8</v>
      </c>
    </row>
    <row r="273" spans="1:6" x14ac:dyDescent="0.25">
      <c r="A273" s="21">
        <v>3</v>
      </c>
      <c r="B273" s="26" t="s">
        <v>123</v>
      </c>
      <c r="C273" s="22" t="s">
        <v>31</v>
      </c>
      <c r="D273" s="31" t="s">
        <v>67</v>
      </c>
      <c r="E273" s="1" t="s">
        <v>42</v>
      </c>
      <c r="F273" s="29">
        <f>Объемы!I5</f>
        <v>25.872</v>
      </c>
    </row>
    <row r="274" spans="1:6" x14ac:dyDescent="0.25">
      <c r="A274" s="21">
        <v>3</v>
      </c>
      <c r="B274" s="26" t="s">
        <v>123</v>
      </c>
      <c r="C274" s="22" t="s">
        <v>31</v>
      </c>
      <c r="D274" s="32" t="s">
        <v>68</v>
      </c>
      <c r="E274" s="20" t="s">
        <v>42</v>
      </c>
      <c r="F274" s="29">
        <f>Объемы!I5</f>
        <v>25.872</v>
      </c>
    </row>
    <row r="275" spans="1:6" x14ac:dyDescent="0.25">
      <c r="A275" s="21">
        <v>3</v>
      </c>
      <c r="B275" s="26" t="s">
        <v>123</v>
      </c>
      <c r="C275" s="22" t="s">
        <v>31</v>
      </c>
      <c r="D275" s="35" t="s">
        <v>69</v>
      </c>
      <c r="E275" s="30" t="s">
        <v>42</v>
      </c>
      <c r="F275" s="29">
        <f>Объемы!I5</f>
        <v>25.872</v>
      </c>
    </row>
    <row r="276" spans="1:6" x14ac:dyDescent="0.25">
      <c r="A276" s="21">
        <v>3</v>
      </c>
      <c r="B276" s="26" t="s">
        <v>123</v>
      </c>
      <c r="C276" s="22" t="s">
        <v>31</v>
      </c>
      <c r="D276" s="33" t="s">
        <v>81</v>
      </c>
      <c r="E276" s="13" t="s">
        <v>42</v>
      </c>
      <c r="F276" s="1">
        <f>Объемы!D5</f>
        <v>5.8</v>
      </c>
    </row>
    <row r="277" spans="1:6" x14ac:dyDescent="0.25">
      <c r="A277" s="21">
        <v>3</v>
      </c>
      <c r="B277" s="26" t="s">
        <v>123</v>
      </c>
      <c r="C277" s="22" t="s">
        <v>31</v>
      </c>
      <c r="D277" s="33" t="s">
        <v>71</v>
      </c>
      <c r="E277" s="13" t="s">
        <v>42</v>
      </c>
      <c r="F277" s="1">
        <f>Объемы!D5</f>
        <v>5.8</v>
      </c>
    </row>
    <row r="278" spans="1:6" x14ac:dyDescent="0.25">
      <c r="A278" s="21">
        <v>3</v>
      </c>
      <c r="B278" s="26" t="s">
        <v>123</v>
      </c>
      <c r="C278" s="22" t="s">
        <v>31</v>
      </c>
      <c r="D278" s="31" t="s">
        <v>49</v>
      </c>
      <c r="E278" s="1" t="s">
        <v>51</v>
      </c>
      <c r="F278" s="1">
        <f>5*F281</f>
        <v>5</v>
      </c>
    </row>
    <row r="279" spans="1:6" x14ac:dyDescent="0.25">
      <c r="A279" s="21">
        <v>3</v>
      </c>
      <c r="B279" s="26" t="s">
        <v>123</v>
      </c>
      <c r="C279" s="22" t="s">
        <v>31</v>
      </c>
      <c r="D279" s="31" t="s">
        <v>52</v>
      </c>
      <c r="E279" s="1" t="s">
        <v>51</v>
      </c>
      <c r="F279" s="1">
        <f>5*F281</f>
        <v>5</v>
      </c>
    </row>
    <row r="280" spans="1:6" x14ac:dyDescent="0.25">
      <c r="A280" s="21">
        <v>3</v>
      </c>
      <c r="B280" s="26" t="s">
        <v>123</v>
      </c>
      <c r="C280" s="22" t="s">
        <v>31</v>
      </c>
      <c r="D280" s="33" t="s">
        <v>53</v>
      </c>
      <c r="E280" s="13" t="s">
        <v>41</v>
      </c>
      <c r="F280" s="1">
        <f>12*F281</f>
        <v>12</v>
      </c>
    </row>
    <row r="281" spans="1:6" x14ac:dyDescent="0.25">
      <c r="A281" s="21">
        <v>3</v>
      </c>
      <c r="B281" s="26" t="s">
        <v>123</v>
      </c>
      <c r="C281" s="22" t="s">
        <v>31</v>
      </c>
      <c r="D281" s="31" t="s">
        <v>54</v>
      </c>
      <c r="E281" s="1" t="s">
        <v>55</v>
      </c>
      <c r="F281" s="1">
        <v>1</v>
      </c>
    </row>
    <row r="282" spans="1:6" ht="30" x14ac:dyDescent="0.25">
      <c r="A282" s="21">
        <v>3</v>
      </c>
      <c r="B282" s="26" t="s">
        <v>123</v>
      </c>
      <c r="C282" s="22" t="s">
        <v>31</v>
      </c>
      <c r="D282" s="34" t="s">
        <v>56</v>
      </c>
      <c r="E282" s="13" t="s">
        <v>55</v>
      </c>
      <c r="F282" s="1">
        <v>1</v>
      </c>
    </row>
    <row r="283" spans="1:6" x14ac:dyDescent="0.25">
      <c r="A283" s="21">
        <v>3</v>
      </c>
      <c r="B283" s="26" t="s">
        <v>123</v>
      </c>
      <c r="C283" s="22" t="s">
        <v>31</v>
      </c>
      <c r="D283" s="31" t="s">
        <v>63</v>
      </c>
      <c r="E283" s="1" t="s">
        <v>41</v>
      </c>
      <c r="F283" s="1">
        <v>1</v>
      </c>
    </row>
    <row r="284" spans="1:6" x14ac:dyDescent="0.25">
      <c r="A284" s="21">
        <v>3</v>
      </c>
      <c r="B284" s="26" t="s">
        <v>123</v>
      </c>
      <c r="C284" s="22" t="s">
        <v>31</v>
      </c>
      <c r="D284" s="33" t="s">
        <v>43</v>
      </c>
      <c r="E284" s="13" t="s">
        <v>41</v>
      </c>
      <c r="F284" s="1">
        <v>1</v>
      </c>
    </row>
    <row r="285" spans="1:6" x14ac:dyDescent="0.25">
      <c r="A285" s="21">
        <v>3</v>
      </c>
      <c r="B285" s="26" t="s">
        <v>123</v>
      </c>
      <c r="C285" s="22" t="s">
        <v>31</v>
      </c>
      <c r="D285" s="33" t="s">
        <v>98</v>
      </c>
      <c r="E285" s="13" t="s">
        <v>42</v>
      </c>
      <c r="F285" s="1">
        <f>Объемы!D5</f>
        <v>5.8</v>
      </c>
    </row>
    <row r="286" spans="1:6" x14ac:dyDescent="0.25">
      <c r="A286" s="21">
        <v>3</v>
      </c>
      <c r="B286" s="26" t="s">
        <v>123</v>
      </c>
      <c r="C286" s="22" t="s">
        <v>31</v>
      </c>
      <c r="D286" s="33" t="s">
        <v>99</v>
      </c>
      <c r="E286" s="13" t="s">
        <v>42</v>
      </c>
      <c r="F286" s="1">
        <f>Объемы!D5</f>
        <v>5.8</v>
      </c>
    </row>
    <row r="287" spans="1:6" x14ac:dyDescent="0.25">
      <c r="A287" s="21">
        <v>3</v>
      </c>
      <c r="B287" s="26" t="s">
        <v>123</v>
      </c>
      <c r="C287" s="22" t="s">
        <v>31</v>
      </c>
      <c r="D287" s="33" t="s">
        <v>88</v>
      </c>
      <c r="E287" s="13" t="s">
        <v>41</v>
      </c>
      <c r="F287" s="13">
        <v>1</v>
      </c>
    </row>
    <row r="288" spans="1:6" x14ac:dyDescent="0.25">
      <c r="A288" s="21"/>
      <c r="B288" s="26" t="s">
        <v>109</v>
      </c>
      <c r="C288" s="22"/>
      <c r="D288" s="40" t="s">
        <v>101</v>
      </c>
      <c r="E288" s="1" t="s">
        <v>42</v>
      </c>
      <c r="F288" s="1">
        <v>32</v>
      </c>
    </row>
    <row r="289" spans="1:6" x14ac:dyDescent="0.25">
      <c r="A289" s="19"/>
      <c r="B289" s="26" t="s">
        <v>109</v>
      </c>
      <c r="C289" s="20"/>
      <c r="D289" s="40" t="s">
        <v>102</v>
      </c>
      <c r="E289" s="1" t="s">
        <v>51</v>
      </c>
      <c r="F289" s="1">
        <v>300</v>
      </c>
    </row>
    <row r="290" spans="1:6" x14ac:dyDescent="0.25">
      <c r="A290" s="19"/>
      <c r="B290" s="26" t="s">
        <v>109</v>
      </c>
      <c r="C290" s="20"/>
      <c r="D290" s="40" t="s">
        <v>103</v>
      </c>
      <c r="E290" s="1" t="s">
        <v>51</v>
      </c>
      <c r="F290" s="1">
        <v>105</v>
      </c>
    </row>
    <row r="291" spans="1:6" ht="30" x14ac:dyDescent="0.25">
      <c r="A291" s="19"/>
      <c r="B291" s="26" t="s">
        <v>109</v>
      </c>
      <c r="C291" s="20"/>
      <c r="D291" s="2" t="s">
        <v>44</v>
      </c>
      <c r="E291" s="1" t="s">
        <v>42</v>
      </c>
      <c r="F291" s="1">
        <v>520</v>
      </c>
    </row>
    <row r="292" spans="1:6" x14ac:dyDescent="0.25">
      <c r="A292" s="19"/>
      <c r="B292" s="26" t="s">
        <v>109</v>
      </c>
      <c r="C292" s="20"/>
      <c r="D292" s="40" t="s">
        <v>45</v>
      </c>
      <c r="E292" s="1" t="s">
        <v>41</v>
      </c>
      <c r="F292" s="1">
        <f>12+3+1+2+1+4+2</f>
        <v>25</v>
      </c>
    </row>
    <row r="293" spans="1:6" x14ac:dyDescent="0.25">
      <c r="A293" s="19"/>
      <c r="B293" s="26" t="s">
        <v>109</v>
      </c>
      <c r="C293" s="20"/>
      <c r="D293" s="40" t="s">
        <v>46</v>
      </c>
      <c r="E293" s="1" t="s">
        <v>41</v>
      </c>
      <c r="F293" s="1">
        <v>25</v>
      </c>
    </row>
    <row r="294" spans="1:6" x14ac:dyDescent="0.25">
      <c r="A294" s="19"/>
      <c r="B294" s="26" t="s">
        <v>109</v>
      </c>
      <c r="C294" s="20"/>
      <c r="D294" s="36" t="s">
        <v>104</v>
      </c>
      <c r="E294" s="1" t="s">
        <v>41</v>
      </c>
      <c r="F294" s="1">
        <v>1</v>
      </c>
    </row>
    <row r="295" spans="1:6" x14ac:dyDescent="0.25">
      <c r="A295" s="19"/>
      <c r="B295" s="26" t="s">
        <v>109</v>
      </c>
      <c r="C295" s="20"/>
      <c r="D295" s="40" t="s">
        <v>105</v>
      </c>
      <c r="E295" s="1" t="s">
        <v>41</v>
      </c>
      <c r="F295" s="1">
        <v>1</v>
      </c>
    </row>
    <row r="296" spans="1:6" ht="30" x14ac:dyDescent="0.25">
      <c r="A296" s="19"/>
      <c r="B296" s="26" t="s">
        <v>109</v>
      </c>
      <c r="C296" s="20"/>
      <c r="D296" s="2" t="s">
        <v>107</v>
      </c>
      <c r="E296" s="1" t="s">
        <v>41</v>
      </c>
      <c r="F296" s="1">
        <v>2</v>
      </c>
    </row>
    <row r="297" spans="1:6" x14ac:dyDescent="0.25">
      <c r="A297" s="19"/>
      <c r="B297" s="26" t="s">
        <v>109</v>
      </c>
      <c r="C297" s="20"/>
      <c r="D297" s="40" t="s">
        <v>106</v>
      </c>
      <c r="E297" s="1" t="s">
        <v>42</v>
      </c>
      <c r="F297" s="1">
        <v>16</v>
      </c>
    </row>
    <row r="298" spans="1:6" x14ac:dyDescent="0.25">
      <c r="A298" s="19"/>
      <c r="B298" s="26" t="s">
        <v>109</v>
      </c>
      <c r="C298" s="20"/>
      <c r="D298" s="40" t="s">
        <v>108</v>
      </c>
      <c r="E298" s="1" t="s">
        <v>41</v>
      </c>
      <c r="F298" s="1">
        <v>2</v>
      </c>
    </row>
    <row r="299" spans="1:6" x14ac:dyDescent="0.25">
      <c r="A299" s="19"/>
      <c r="B299" s="26" t="s">
        <v>109</v>
      </c>
      <c r="C299" s="20"/>
      <c r="D299" s="40" t="s">
        <v>110</v>
      </c>
      <c r="E299" s="1" t="s">
        <v>41</v>
      </c>
      <c r="F299" s="1">
        <v>2</v>
      </c>
    </row>
    <row r="300" spans="1:6" ht="30" x14ac:dyDescent="0.25">
      <c r="A300" s="21"/>
      <c r="B300" s="26" t="s">
        <v>111</v>
      </c>
      <c r="C300" s="22"/>
      <c r="D300" s="34" t="s">
        <v>112</v>
      </c>
      <c r="E300" s="13" t="s">
        <v>51</v>
      </c>
      <c r="F300" s="13">
        <v>100</v>
      </c>
    </row>
    <row r="301" spans="1:6" ht="30" x14ac:dyDescent="0.25">
      <c r="A301" s="21"/>
      <c r="B301" s="26" t="s">
        <v>111</v>
      </c>
      <c r="C301" s="22"/>
      <c r="D301" s="34" t="s">
        <v>113</v>
      </c>
      <c r="E301" s="13" t="s">
        <v>51</v>
      </c>
      <c r="F301" s="13">
        <v>35</v>
      </c>
    </row>
    <row r="302" spans="1:6" x14ac:dyDescent="0.25">
      <c r="A302" s="21"/>
      <c r="B302" s="26" t="s">
        <v>111</v>
      </c>
      <c r="C302" s="22"/>
      <c r="D302" s="33" t="s">
        <v>114</v>
      </c>
      <c r="E302" s="13" t="s">
        <v>41</v>
      </c>
      <c r="F302" s="13">
        <v>298</v>
      </c>
    </row>
    <row r="303" spans="1:6" x14ac:dyDescent="0.25">
      <c r="A303" s="21"/>
      <c r="B303" s="26" t="s">
        <v>111</v>
      </c>
      <c r="C303" s="22"/>
      <c r="D303" s="33" t="s">
        <v>115</v>
      </c>
      <c r="E303" s="13" t="s">
        <v>51</v>
      </c>
      <c r="F303" s="13">
        <v>10000</v>
      </c>
    </row>
    <row r="304" spans="1:6" x14ac:dyDescent="0.25">
      <c r="A304" s="21"/>
      <c r="B304" s="26" t="s">
        <v>111</v>
      </c>
      <c r="C304" s="22"/>
      <c r="D304" s="33" t="s">
        <v>116</v>
      </c>
      <c r="E304" s="13" t="s">
        <v>41</v>
      </c>
      <c r="F304" s="13">
        <v>76</v>
      </c>
    </row>
    <row r="305" spans="1:6" x14ac:dyDescent="0.25">
      <c r="A305" s="21"/>
      <c r="B305" s="26" t="s">
        <v>111</v>
      </c>
      <c r="C305" s="22"/>
      <c r="D305" s="33" t="s">
        <v>117</v>
      </c>
      <c r="E305" s="13" t="s">
        <v>41</v>
      </c>
      <c r="F305" s="13">
        <v>32</v>
      </c>
    </row>
    <row r="306" spans="1:6" x14ac:dyDescent="0.25">
      <c r="A306" s="21"/>
      <c r="B306" s="26" t="s">
        <v>111</v>
      </c>
      <c r="C306" s="22"/>
      <c r="D306" s="33" t="s">
        <v>118</v>
      </c>
      <c r="E306" s="13" t="s">
        <v>41</v>
      </c>
      <c r="F306" s="13">
        <v>50</v>
      </c>
    </row>
    <row r="307" spans="1:6" x14ac:dyDescent="0.25">
      <c r="A307" s="21"/>
      <c r="B307" s="26" t="s">
        <v>111</v>
      </c>
      <c r="C307" s="22"/>
      <c r="D307" s="33" t="s">
        <v>119</v>
      </c>
      <c r="E307" s="13" t="s">
        <v>51</v>
      </c>
      <c r="F307" s="13">
        <v>100</v>
      </c>
    </row>
    <row r="308" spans="1:6" x14ac:dyDescent="0.25">
      <c r="A308" s="21"/>
      <c r="B308" s="26" t="s">
        <v>111</v>
      </c>
      <c r="C308" s="22"/>
      <c r="D308" s="33" t="s">
        <v>120</v>
      </c>
      <c r="E308" s="13" t="s">
        <v>51</v>
      </c>
      <c r="F308" s="13">
        <v>150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CFAC-9E25-4A94-8FAC-FA9CCAED97FF}">
  <dimension ref="A3:N362"/>
  <sheetViews>
    <sheetView workbookViewId="0">
      <selection activeCell="J4" sqref="J4:N12"/>
    </sheetView>
  </sheetViews>
  <sheetFormatPr defaultRowHeight="15" x14ac:dyDescent="0.25"/>
  <cols>
    <col min="1" max="1" width="83.42578125" bestFit="1" customWidth="1"/>
    <col min="2" max="2" width="23.140625" style="16" bestFit="1" customWidth="1"/>
    <col min="3" max="3" width="8" style="16" bestFit="1" customWidth="1"/>
    <col min="4" max="4" width="4" style="16" bestFit="1" customWidth="1"/>
    <col min="5" max="5" width="4.42578125" style="16" bestFit="1" customWidth="1"/>
    <col min="6" max="6" width="11.85546875" bestFit="1" customWidth="1"/>
    <col min="10" max="10" width="77.42578125" customWidth="1"/>
  </cols>
  <sheetData>
    <row r="3" spans="1:14" x14ac:dyDescent="0.25">
      <c r="A3" s="27" t="s">
        <v>48</v>
      </c>
      <c r="B3" s="43" t="s">
        <v>100</v>
      </c>
    </row>
    <row r="4" spans="1:14" x14ac:dyDescent="0.25">
      <c r="A4" s="27" t="s">
        <v>47</v>
      </c>
      <c r="B4" s="16" t="s">
        <v>51</v>
      </c>
      <c r="C4" s="16" t="s">
        <v>42</v>
      </c>
      <c r="D4" s="16" t="s">
        <v>41</v>
      </c>
      <c r="E4" s="16" t="s">
        <v>55</v>
      </c>
      <c r="K4" t="s">
        <v>124</v>
      </c>
      <c r="L4" s="16" t="s">
        <v>125</v>
      </c>
    </row>
    <row r="5" spans="1:14" x14ac:dyDescent="0.25">
      <c r="A5" s="28" t="s">
        <v>8</v>
      </c>
      <c r="B5" s="44">
        <v>20.8</v>
      </c>
      <c r="C5" s="44">
        <v>71.28</v>
      </c>
      <c r="D5" s="44">
        <v>14</v>
      </c>
      <c r="E5" s="44">
        <v>2</v>
      </c>
      <c r="J5" s="45" t="s">
        <v>8</v>
      </c>
      <c r="K5" s="46"/>
      <c r="L5" s="46"/>
      <c r="M5" s="46"/>
      <c r="N5" s="46"/>
    </row>
    <row r="6" spans="1:14" x14ac:dyDescent="0.25">
      <c r="A6" s="47" t="s">
        <v>77</v>
      </c>
      <c r="B6" s="44"/>
      <c r="C6" s="44">
        <v>35.64</v>
      </c>
      <c r="D6" s="44"/>
      <c r="E6" s="44"/>
      <c r="J6" s="47" t="s">
        <v>77</v>
      </c>
      <c r="K6" s="44" t="s">
        <v>42</v>
      </c>
      <c r="L6" s="44">
        <v>35.5</v>
      </c>
      <c r="M6" s="44"/>
      <c r="N6" s="44"/>
    </row>
    <row r="7" spans="1:14" x14ac:dyDescent="0.25">
      <c r="A7" s="47" t="s">
        <v>80</v>
      </c>
      <c r="B7" s="44"/>
      <c r="C7" s="44"/>
      <c r="D7" s="44">
        <v>1</v>
      </c>
      <c r="E7" s="44"/>
      <c r="J7" s="47" t="s">
        <v>80</v>
      </c>
      <c r="K7" s="44" t="s">
        <v>41</v>
      </c>
      <c r="L7" s="44">
        <v>16</v>
      </c>
      <c r="M7" s="44"/>
      <c r="N7" s="44"/>
    </row>
    <row r="8" spans="1:14" x14ac:dyDescent="0.25">
      <c r="A8" s="47" t="s">
        <v>54</v>
      </c>
      <c r="B8" s="44"/>
      <c r="C8" s="44"/>
      <c r="D8" s="44"/>
      <c r="E8" s="44">
        <v>1</v>
      </c>
      <c r="J8" s="47" t="s">
        <v>54</v>
      </c>
      <c r="K8" s="44" t="s">
        <v>51</v>
      </c>
      <c r="L8" s="44">
        <v>20</v>
      </c>
      <c r="M8" s="44"/>
      <c r="N8" s="44"/>
    </row>
    <row r="9" spans="1:14" x14ac:dyDescent="0.25">
      <c r="A9" s="47" t="s">
        <v>49</v>
      </c>
      <c r="B9" s="44">
        <v>5</v>
      </c>
      <c r="C9" s="44"/>
      <c r="D9" s="44"/>
      <c r="E9" s="44"/>
      <c r="J9" s="47" t="s">
        <v>49</v>
      </c>
      <c r="K9" s="44" t="s">
        <v>41</v>
      </c>
      <c r="L9" s="44">
        <v>10</v>
      </c>
      <c r="M9" s="44"/>
      <c r="N9" s="44"/>
    </row>
    <row r="10" spans="1:14" x14ac:dyDescent="0.25">
      <c r="A10" s="47" t="s">
        <v>79</v>
      </c>
      <c r="B10" s="44"/>
      <c r="C10" s="44"/>
      <c r="D10" s="44">
        <v>1</v>
      </c>
      <c r="E10" s="44"/>
      <c r="J10" s="47" t="s">
        <v>79</v>
      </c>
      <c r="K10" s="44" t="s">
        <v>41</v>
      </c>
      <c r="L10" s="44">
        <v>10</v>
      </c>
      <c r="M10" s="44"/>
      <c r="N10" s="44"/>
    </row>
    <row r="11" spans="1:14" x14ac:dyDescent="0.25">
      <c r="A11" s="47" t="s">
        <v>57</v>
      </c>
      <c r="B11" s="44"/>
      <c r="C11" s="44">
        <v>35.64</v>
      </c>
      <c r="D11" s="44"/>
      <c r="E11" s="44"/>
      <c r="J11" s="47" t="s">
        <v>57</v>
      </c>
      <c r="K11" s="44"/>
      <c r="L11" s="44"/>
      <c r="M11" s="44"/>
      <c r="N11" s="44"/>
    </row>
    <row r="12" spans="1:14" x14ac:dyDescent="0.25">
      <c r="A12" s="47" t="s">
        <v>56</v>
      </c>
      <c r="B12" s="44"/>
      <c r="C12" s="44"/>
      <c r="D12" s="44"/>
      <c r="E12" s="44">
        <v>1</v>
      </c>
      <c r="J12" s="47" t="s">
        <v>56</v>
      </c>
      <c r="K12" s="44"/>
      <c r="L12" s="44"/>
      <c r="M12" s="44"/>
      <c r="N12" s="44"/>
    </row>
    <row r="13" spans="1:14" x14ac:dyDescent="0.25">
      <c r="A13" s="47" t="s">
        <v>52</v>
      </c>
      <c r="B13" s="44">
        <v>5</v>
      </c>
      <c r="C13" s="44"/>
      <c r="D13" s="44"/>
      <c r="E13" s="44"/>
    </row>
    <row r="14" spans="1:14" x14ac:dyDescent="0.25">
      <c r="A14" s="47" t="s">
        <v>53</v>
      </c>
      <c r="B14" s="44"/>
      <c r="C14" s="44"/>
      <c r="D14" s="44">
        <v>12</v>
      </c>
      <c r="E14" s="44"/>
    </row>
    <row r="15" spans="1:14" x14ac:dyDescent="0.25">
      <c r="A15" s="47" t="s">
        <v>82</v>
      </c>
      <c r="B15" s="44">
        <v>10.8</v>
      </c>
      <c r="C15" s="44"/>
      <c r="D15" s="44"/>
      <c r="E15" s="44"/>
    </row>
    <row r="16" spans="1:14" x14ac:dyDescent="0.25">
      <c r="A16" s="28" t="s">
        <v>78</v>
      </c>
      <c r="B16" s="44">
        <v>34.700000000000003</v>
      </c>
      <c r="C16" s="44">
        <v>97.02</v>
      </c>
      <c r="D16" s="44">
        <v>25</v>
      </c>
      <c r="E16" s="44">
        <v>4</v>
      </c>
    </row>
    <row r="17" spans="1:5" x14ac:dyDescent="0.25">
      <c r="A17" s="47" t="s">
        <v>77</v>
      </c>
      <c r="B17" s="44"/>
      <c r="C17" s="44">
        <v>48.51</v>
      </c>
      <c r="D17" s="44"/>
      <c r="E17" s="44"/>
    </row>
    <row r="18" spans="1:5" x14ac:dyDescent="0.25">
      <c r="A18" s="47" t="s">
        <v>54</v>
      </c>
      <c r="B18" s="44"/>
      <c r="C18" s="44"/>
      <c r="D18" s="44"/>
      <c r="E18" s="44">
        <v>2</v>
      </c>
    </row>
    <row r="19" spans="1:5" x14ac:dyDescent="0.25">
      <c r="A19" s="47" t="s">
        <v>49</v>
      </c>
      <c r="B19" s="44">
        <v>10</v>
      </c>
      <c r="C19" s="44"/>
      <c r="D19" s="44"/>
      <c r="E19" s="44"/>
    </row>
    <row r="20" spans="1:5" x14ac:dyDescent="0.25">
      <c r="A20" s="47" t="s">
        <v>79</v>
      </c>
      <c r="B20" s="44"/>
      <c r="C20" s="44"/>
      <c r="D20" s="44">
        <v>1</v>
      </c>
      <c r="E20" s="44"/>
    </row>
    <row r="21" spans="1:5" x14ac:dyDescent="0.25">
      <c r="A21" s="47" t="s">
        <v>57</v>
      </c>
      <c r="B21" s="44"/>
      <c r="C21" s="44">
        <v>48.51</v>
      </c>
      <c r="D21" s="44"/>
      <c r="E21" s="44"/>
    </row>
    <row r="22" spans="1:5" x14ac:dyDescent="0.25">
      <c r="A22" s="47" t="s">
        <v>56</v>
      </c>
      <c r="B22" s="44"/>
      <c r="C22" s="44"/>
      <c r="D22" s="44"/>
      <c r="E22" s="44">
        <v>2</v>
      </c>
    </row>
    <row r="23" spans="1:5" x14ac:dyDescent="0.25">
      <c r="A23" s="47" t="s">
        <v>52</v>
      </c>
      <c r="B23" s="44">
        <v>10</v>
      </c>
      <c r="C23" s="44"/>
      <c r="D23" s="44"/>
      <c r="E23" s="44"/>
    </row>
    <row r="24" spans="1:5" x14ac:dyDescent="0.25">
      <c r="A24" s="47" t="s">
        <v>53</v>
      </c>
      <c r="B24" s="44"/>
      <c r="C24" s="44"/>
      <c r="D24" s="44">
        <v>24</v>
      </c>
      <c r="E24" s="44"/>
    </row>
    <row r="25" spans="1:5" x14ac:dyDescent="0.25">
      <c r="A25" s="47" t="s">
        <v>82</v>
      </c>
      <c r="B25" s="44">
        <v>14.7</v>
      </c>
      <c r="C25" s="44"/>
      <c r="D25" s="44"/>
      <c r="E25" s="44"/>
    </row>
    <row r="26" spans="1:5" x14ac:dyDescent="0.25">
      <c r="A26" s="28" t="s">
        <v>24</v>
      </c>
      <c r="B26" s="44">
        <v>19</v>
      </c>
      <c r="C26" s="44">
        <v>195.24799999999999</v>
      </c>
      <c r="D26" s="44">
        <v>18</v>
      </c>
      <c r="E26" s="44">
        <v>4</v>
      </c>
    </row>
    <row r="27" spans="1:5" x14ac:dyDescent="0.25">
      <c r="A27" s="47" t="s">
        <v>43</v>
      </c>
      <c r="B27" s="44"/>
      <c r="C27" s="44"/>
      <c r="D27" s="44">
        <v>1</v>
      </c>
      <c r="E27" s="44"/>
    </row>
    <row r="28" spans="1:5" x14ac:dyDescent="0.25">
      <c r="A28" s="47" t="s">
        <v>54</v>
      </c>
      <c r="B28" s="44"/>
      <c r="C28" s="44"/>
      <c r="D28" s="44"/>
      <c r="E28" s="44">
        <v>2</v>
      </c>
    </row>
    <row r="29" spans="1:5" x14ac:dyDescent="0.25">
      <c r="A29" s="47" t="s">
        <v>49</v>
      </c>
      <c r="B29" s="44">
        <v>4</v>
      </c>
      <c r="C29" s="44"/>
      <c r="D29" s="44"/>
      <c r="E29" s="44"/>
    </row>
    <row r="30" spans="1:5" x14ac:dyDescent="0.25">
      <c r="A30" s="47" t="s">
        <v>57</v>
      </c>
      <c r="B30" s="44"/>
      <c r="C30" s="44">
        <v>79.323999999999984</v>
      </c>
      <c r="D30" s="44"/>
      <c r="E30" s="44"/>
    </row>
    <row r="31" spans="1:5" x14ac:dyDescent="0.25">
      <c r="A31" s="47" t="s">
        <v>65</v>
      </c>
      <c r="B31" s="44"/>
      <c r="C31" s="44"/>
      <c r="D31" s="44">
        <v>1</v>
      </c>
      <c r="E31" s="44"/>
    </row>
    <row r="32" spans="1:5" x14ac:dyDescent="0.25">
      <c r="A32" s="47" t="s">
        <v>63</v>
      </c>
      <c r="B32" s="44"/>
      <c r="C32" s="44"/>
      <c r="D32" s="44">
        <v>1</v>
      </c>
      <c r="E32" s="44"/>
    </row>
    <row r="33" spans="1:5" x14ac:dyDescent="0.25">
      <c r="A33" s="47" t="s">
        <v>66</v>
      </c>
      <c r="B33" s="44"/>
      <c r="C33" s="44"/>
      <c r="D33" s="44">
        <v>1</v>
      </c>
      <c r="E33" s="44"/>
    </row>
    <row r="34" spans="1:5" x14ac:dyDescent="0.25">
      <c r="A34" s="47" t="s">
        <v>64</v>
      </c>
      <c r="B34" s="44"/>
      <c r="C34" s="44">
        <v>13</v>
      </c>
      <c r="D34" s="44"/>
      <c r="E34" s="44"/>
    </row>
    <row r="35" spans="1:5" x14ac:dyDescent="0.25">
      <c r="A35" s="47" t="s">
        <v>56</v>
      </c>
      <c r="B35" s="44"/>
      <c r="C35" s="44"/>
      <c r="D35" s="44"/>
      <c r="E35" s="44">
        <v>2</v>
      </c>
    </row>
    <row r="36" spans="1:5" x14ac:dyDescent="0.25">
      <c r="A36" s="47" t="s">
        <v>52</v>
      </c>
      <c r="B36" s="44">
        <v>15</v>
      </c>
      <c r="C36" s="44"/>
      <c r="D36" s="44"/>
      <c r="E36" s="44"/>
    </row>
    <row r="37" spans="1:5" x14ac:dyDescent="0.25">
      <c r="A37" s="47" t="s">
        <v>60</v>
      </c>
      <c r="B37" s="44"/>
      <c r="C37" s="44">
        <v>16.399999999999999</v>
      </c>
      <c r="D37" s="44"/>
      <c r="E37" s="44"/>
    </row>
    <row r="38" spans="1:5" x14ac:dyDescent="0.25">
      <c r="A38" s="47" t="s">
        <v>62</v>
      </c>
      <c r="B38" s="44"/>
      <c r="C38" s="44">
        <v>16.399999999999999</v>
      </c>
      <c r="D38" s="44"/>
      <c r="E38" s="44"/>
    </row>
    <row r="39" spans="1:5" x14ac:dyDescent="0.25">
      <c r="A39" s="47" t="s">
        <v>53</v>
      </c>
      <c r="B39" s="44"/>
      <c r="C39" s="44"/>
      <c r="D39" s="44">
        <v>14</v>
      </c>
      <c r="E39" s="44"/>
    </row>
    <row r="40" spans="1:5" x14ac:dyDescent="0.25">
      <c r="A40" s="47" t="s">
        <v>61</v>
      </c>
      <c r="B40" s="44"/>
      <c r="C40" s="44">
        <v>16.399999999999999</v>
      </c>
      <c r="D40" s="44"/>
      <c r="E40" s="44"/>
    </row>
    <row r="41" spans="1:5" x14ac:dyDescent="0.25">
      <c r="A41" s="47" t="s">
        <v>58</v>
      </c>
      <c r="B41" s="44"/>
      <c r="C41" s="44">
        <v>53.72399999999999</v>
      </c>
      <c r="D41" s="44"/>
      <c r="E41" s="44"/>
    </row>
    <row r="42" spans="1:5" x14ac:dyDescent="0.25">
      <c r="A42" s="28" t="s">
        <v>5</v>
      </c>
      <c r="B42" s="44">
        <v>20</v>
      </c>
      <c r="C42" s="44">
        <v>118.212</v>
      </c>
      <c r="D42" s="44">
        <v>25</v>
      </c>
      <c r="E42" s="44">
        <v>4</v>
      </c>
    </row>
    <row r="43" spans="1:5" x14ac:dyDescent="0.25">
      <c r="A43" s="47" t="s">
        <v>74</v>
      </c>
      <c r="B43" s="44"/>
      <c r="C43" s="44">
        <v>7.25</v>
      </c>
      <c r="D43" s="44"/>
      <c r="E43" s="44"/>
    </row>
    <row r="44" spans="1:5" x14ac:dyDescent="0.25">
      <c r="A44" s="47" t="s">
        <v>54</v>
      </c>
      <c r="B44" s="44"/>
      <c r="C44" s="44"/>
      <c r="D44" s="44"/>
      <c r="E44" s="44">
        <v>2</v>
      </c>
    </row>
    <row r="45" spans="1:5" x14ac:dyDescent="0.25">
      <c r="A45" s="47" t="s">
        <v>49</v>
      </c>
      <c r="B45" s="44">
        <v>10</v>
      </c>
      <c r="C45" s="44"/>
      <c r="D45" s="44"/>
      <c r="E45" s="44"/>
    </row>
    <row r="46" spans="1:5" x14ac:dyDescent="0.25">
      <c r="A46" s="47" t="s">
        <v>79</v>
      </c>
      <c r="B46" s="44"/>
      <c r="C46" s="44"/>
      <c r="D46" s="44">
        <v>1</v>
      </c>
      <c r="E46" s="44"/>
    </row>
    <row r="47" spans="1:5" x14ac:dyDescent="0.25">
      <c r="A47" s="47" t="s">
        <v>57</v>
      </c>
      <c r="B47" s="44"/>
      <c r="C47" s="44">
        <v>37.356000000000002</v>
      </c>
      <c r="D47" s="44"/>
      <c r="E47" s="44"/>
    </row>
    <row r="48" spans="1:5" x14ac:dyDescent="0.25">
      <c r="A48" s="47" t="s">
        <v>56</v>
      </c>
      <c r="B48" s="44"/>
      <c r="C48" s="44"/>
      <c r="D48" s="44"/>
      <c r="E48" s="44">
        <v>2</v>
      </c>
    </row>
    <row r="49" spans="1:5" x14ac:dyDescent="0.25">
      <c r="A49" s="47" t="s">
        <v>52</v>
      </c>
      <c r="B49" s="44">
        <v>10</v>
      </c>
      <c r="C49" s="44"/>
      <c r="D49" s="44"/>
      <c r="E49" s="44"/>
    </row>
    <row r="50" spans="1:5" x14ac:dyDescent="0.25">
      <c r="A50" s="47" t="s">
        <v>67</v>
      </c>
      <c r="B50" s="44"/>
      <c r="C50" s="44">
        <v>37.356000000000002</v>
      </c>
      <c r="D50" s="44"/>
      <c r="E50" s="44"/>
    </row>
    <row r="51" spans="1:5" x14ac:dyDescent="0.25">
      <c r="A51" s="47" t="s">
        <v>60</v>
      </c>
      <c r="B51" s="44"/>
      <c r="C51" s="44">
        <v>7.25</v>
      </c>
      <c r="D51" s="44"/>
      <c r="E51" s="44"/>
    </row>
    <row r="52" spans="1:5" x14ac:dyDescent="0.25">
      <c r="A52" s="47" t="s">
        <v>62</v>
      </c>
      <c r="B52" s="44"/>
      <c r="C52" s="44">
        <v>7.25</v>
      </c>
      <c r="D52" s="44"/>
      <c r="E52" s="44"/>
    </row>
    <row r="53" spans="1:5" x14ac:dyDescent="0.25">
      <c r="A53" s="47" t="s">
        <v>53</v>
      </c>
      <c r="B53" s="44"/>
      <c r="C53" s="44"/>
      <c r="D53" s="44">
        <v>24</v>
      </c>
      <c r="E53" s="44"/>
    </row>
    <row r="54" spans="1:5" x14ac:dyDescent="0.25">
      <c r="A54" s="47" t="s">
        <v>81</v>
      </c>
      <c r="B54" s="44"/>
      <c r="C54" s="44">
        <v>7.25</v>
      </c>
      <c r="D54" s="44"/>
      <c r="E54" s="44"/>
    </row>
    <row r="55" spans="1:5" x14ac:dyDescent="0.25">
      <c r="A55" s="47" t="s">
        <v>71</v>
      </c>
      <c r="B55" s="44"/>
      <c r="C55" s="44">
        <v>7.25</v>
      </c>
      <c r="D55" s="44"/>
      <c r="E55" s="44"/>
    </row>
    <row r="56" spans="1:5" x14ac:dyDescent="0.25">
      <c r="A56" s="47" t="s">
        <v>61</v>
      </c>
      <c r="B56" s="44"/>
      <c r="C56" s="44">
        <v>7.25</v>
      </c>
      <c r="D56" s="44"/>
      <c r="E56" s="44"/>
    </row>
    <row r="57" spans="1:5" x14ac:dyDescent="0.25">
      <c r="A57" s="28" t="s">
        <v>91</v>
      </c>
      <c r="B57" s="44"/>
      <c r="C57" s="44"/>
      <c r="D57" s="44">
        <v>4</v>
      </c>
      <c r="E57" s="44"/>
    </row>
    <row r="58" spans="1:5" x14ac:dyDescent="0.25">
      <c r="A58" s="47" t="s">
        <v>93</v>
      </c>
      <c r="B58" s="44"/>
      <c r="C58" s="44"/>
      <c r="D58" s="44">
        <v>3</v>
      </c>
      <c r="E58" s="44"/>
    </row>
    <row r="59" spans="1:5" x14ac:dyDescent="0.25">
      <c r="A59" s="47" t="s">
        <v>92</v>
      </c>
      <c r="B59" s="44"/>
      <c r="C59" s="44"/>
      <c r="D59" s="44">
        <v>1</v>
      </c>
      <c r="E59" s="44"/>
    </row>
    <row r="60" spans="1:5" x14ac:dyDescent="0.25">
      <c r="A60" s="28" t="s">
        <v>111</v>
      </c>
      <c r="B60" s="44">
        <v>10385</v>
      </c>
      <c r="C60" s="44"/>
      <c r="D60" s="44">
        <v>456</v>
      </c>
      <c r="E60" s="44"/>
    </row>
    <row r="61" spans="1:5" x14ac:dyDescent="0.25">
      <c r="A61" s="47" t="s">
        <v>117</v>
      </c>
      <c r="B61" s="44"/>
      <c r="C61" s="44"/>
      <c r="D61" s="44">
        <v>32</v>
      </c>
      <c r="E61" s="44"/>
    </row>
    <row r="62" spans="1:5" x14ac:dyDescent="0.25">
      <c r="A62" s="47" t="s">
        <v>119</v>
      </c>
      <c r="B62" s="44">
        <v>100</v>
      </c>
      <c r="C62" s="44"/>
      <c r="D62" s="44"/>
      <c r="E62" s="44"/>
    </row>
    <row r="63" spans="1:5" x14ac:dyDescent="0.25">
      <c r="A63" s="47" t="s">
        <v>120</v>
      </c>
      <c r="B63" s="44">
        <v>150</v>
      </c>
      <c r="C63" s="44"/>
      <c r="D63" s="44"/>
      <c r="E63" s="44"/>
    </row>
    <row r="64" spans="1:5" x14ac:dyDescent="0.25">
      <c r="A64" s="47" t="s">
        <v>115</v>
      </c>
      <c r="B64" s="44">
        <v>10000</v>
      </c>
      <c r="C64" s="44"/>
      <c r="D64" s="44"/>
      <c r="E64" s="44"/>
    </row>
    <row r="65" spans="1:5" x14ac:dyDescent="0.25">
      <c r="A65" s="47" t="s">
        <v>116</v>
      </c>
      <c r="B65" s="44"/>
      <c r="C65" s="44"/>
      <c r="D65" s="44">
        <v>76</v>
      </c>
      <c r="E65" s="44"/>
    </row>
    <row r="66" spans="1:5" x14ac:dyDescent="0.25">
      <c r="A66" s="47" t="s">
        <v>118</v>
      </c>
      <c r="B66" s="44"/>
      <c r="C66" s="44"/>
      <c r="D66" s="44">
        <v>50</v>
      </c>
      <c r="E66" s="44"/>
    </row>
    <row r="67" spans="1:5" x14ac:dyDescent="0.25">
      <c r="A67" s="47" t="s">
        <v>113</v>
      </c>
      <c r="B67" s="44">
        <v>35</v>
      </c>
      <c r="C67" s="44"/>
      <c r="D67" s="44"/>
      <c r="E67" s="44"/>
    </row>
    <row r="68" spans="1:5" x14ac:dyDescent="0.25">
      <c r="A68" s="47" t="s">
        <v>112</v>
      </c>
      <c r="B68" s="44">
        <v>100</v>
      </c>
      <c r="C68" s="44"/>
      <c r="D68" s="44"/>
      <c r="E68" s="44"/>
    </row>
    <row r="69" spans="1:5" x14ac:dyDescent="0.25">
      <c r="A69" s="47" t="s">
        <v>114</v>
      </c>
      <c r="B69" s="44"/>
      <c r="C69" s="44"/>
      <c r="D69" s="44">
        <v>298</v>
      </c>
      <c r="E69" s="44"/>
    </row>
    <row r="70" spans="1:5" x14ac:dyDescent="0.25">
      <c r="A70" s="28" t="s">
        <v>19</v>
      </c>
      <c r="B70" s="44">
        <v>36.200000000000003</v>
      </c>
      <c r="C70" s="44">
        <v>155.51999999999998</v>
      </c>
      <c r="D70" s="44">
        <v>25</v>
      </c>
      <c r="E70" s="44">
        <v>4</v>
      </c>
    </row>
    <row r="71" spans="1:5" x14ac:dyDescent="0.25">
      <c r="A71" s="47" t="s">
        <v>77</v>
      </c>
      <c r="B71" s="44"/>
      <c r="C71" s="44">
        <v>53.459999999999994</v>
      </c>
      <c r="D71" s="44"/>
      <c r="E71" s="44"/>
    </row>
    <row r="72" spans="1:5" x14ac:dyDescent="0.25">
      <c r="A72" s="47" t="s">
        <v>74</v>
      </c>
      <c r="B72" s="44"/>
      <c r="C72" s="44">
        <v>16.2</v>
      </c>
      <c r="D72" s="44"/>
      <c r="E72" s="44"/>
    </row>
    <row r="73" spans="1:5" x14ac:dyDescent="0.25">
      <c r="A73" s="47" t="s">
        <v>54</v>
      </c>
      <c r="B73" s="44"/>
      <c r="C73" s="44"/>
      <c r="D73" s="44"/>
      <c r="E73" s="44">
        <v>2</v>
      </c>
    </row>
    <row r="74" spans="1:5" x14ac:dyDescent="0.25">
      <c r="A74" s="47" t="s">
        <v>49</v>
      </c>
      <c r="B74" s="44">
        <v>10</v>
      </c>
      <c r="C74" s="44"/>
      <c r="D74" s="44"/>
      <c r="E74" s="44"/>
    </row>
    <row r="75" spans="1:5" x14ac:dyDescent="0.25">
      <c r="A75" s="47" t="s">
        <v>79</v>
      </c>
      <c r="B75" s="44"/>
      <c r="C75" s="44"/>
      <c r="D75" s="44">
        <v>1</v>
      </c>
      <c r="E75" s="44"/>
    </row>
    <row r="76" spans="1:5" x14ac:dyDescent="0.25">
      <c r="A76" s="47" t="s">
        <v>76</v>
      </c>
      <c r="B76" s="44"/>
      <c r="C76" s="44">
        <v>16.2</v>
      </c>
      <c r="D76" s="44"/>
      <c r="E76" s="44"/>
    </row>
    <row r="77" spans="1:5" x14ac:dyDescent="0.25">
      <c r="A77" s="47" t="s">
        <v>57</v>
      </c>
      <c r="B77" s="44"/>
      <c r="C77" s="44">
        <v>53.459999999999994</v>
      </c>
      <c r="D77" s="44"/>
      <c r="E77" s="44"/>
    </row>
    <row r="78" spans="1:5" x14ac:dyDescent="0.25">
      <c r="A78" s="47" t="s">
        <v>56</v>
      </c>
      <c r="B78" s="44"/>
      <c r="C78" s="44"/>
      <c r="D78" s="44"/>
      <c r="E78" s="44">
        <v>2</v>
      </c>
    </row>
    <row r="79" spans="1:5" x14ac:dyDescent="0.25">
      <c r="A79" s="47" t="s">
        <v>52</v>
      </c>
      <c r="B79" s="44">
        <v>10</v>
      </c>
      <c r="C79" s="44"/>
      <c r="D79" s="44"/>
      <c r="E79" s="44"/>
    </row>
    <row r="80" spans="1:5" x14ac:dyDescent="0.25">
      <c r="A80" s="47" t="s">
        <v>53</v>
      </c>
      <c r="B80" s="44"/>
      <c r="C80" s="44"/>
      <c r="D80" s="44">
        <v>24</v>
      </c>
      <c r="E80" s="44"/>
    </row>
    <row r="81" spans="1:5" x14ac:dyDescent="0.25">
      <c r="A81" s="47" t="s">
        <v>81</v>
      </c>
      <c r="B81" s="44"/>
      <c r="C81" s="44">
        <v>16.2</v>
      </c>
      <c r="D81" s="44"/>
      <c r="E81" s="44"/>
    </row>
    <row r="82" spans="1:5" x14ac:dyDescent="0.25">
      <c r="A82" s="47" t="s">
        <v>82</v>
      </c>
      <c r="B82" s="44">
        <v>16.2</v>
      </c>
      <c r="C82" s="44"/>
      <c r="D82" s="44"/>
      <c r="E82" s="44"/>
    </row>
    <row r="83" spans="1:5" x14ac:dyDescent="0.25">
      <c r="A83" s="28" t="s">
        <v>4</v>
      </c>
      <c r="B83" s="44">
        <v>30</v>
      </c>
      <c r="C83" s="44">
        <v>447.83199999999994</v>
      </c>
      <c r="D83" s="44">
        <v>38</v>
      </c>
      <c r="E83" s="44">
        <v>6</v>
      </c>
    </row>
    <row r="84" spans="1:5" x14ac:dyDescent="0.25">
      <c r="A84" s="47" t="s">
        <v>74</v>
      </c>
      <c r="B84" s="44"/>
      <c r="C84" s="44">
        <v>13.7</v>
      </c>
      <c r="D84" s="44"/>
      <c r="E84" s="44"/>
    </row>
    <row r="85" spans="1:5" x14ac:dyDescent="0.25">
      <c r="A85" s="47" t="s">
        <v>54</v>
      </c>
      <c r="B85" s="44"/>
      <c r="C85" s="44"/>
      <c r="D85" s="44"/>
      <c r="E85" s="44">
        <v>3</v>
      </c>
    </row>
    <row r="86" spans="1:5" x14ac:dyDescent="0.25">
      <c r="A86" s="47" t="s">
        <v>49</v>
      </c>
      <c r="B86" s="44">
        <v>15</v>
      </c>
      <c r="C86" s="44"/>
      <c r="D86" s="44"/>
      <c r="E86" s="44"/>
    </row>
    <row r="87" spans="1:5" x14ac:dyDescent="0.25">
      <c r="A87" s="47" t="s">
        <v>93</v>
      </c>
      <c r="B87" s="44"/>
      <c r="C87" s="44"/>
      <c r="D87" s="44">
        <v>1</v>
      </c>
      <c r="E87" s="44"/>
    </row>
    <row r="88" spans="1:5" x14ac:dyDescent="0.25">
      <c r="A88" s="47" t="s">
        <v>79</v>
      </c>
      <c r="B88" s="44"/>
      <c r="C88" s="44"/>
      <c r="D88" s="44">
        <v>1</v>
      </c>
      <c r="E88" s="44"/>
    </row>
    <row r="89" spans="1:5" x14ac:dyDescent="0.25">
      <c r="A89" s="47" t="s">
        <v>76</v>
      </c>
      <c r="B89" s="44"/>
      <c r="C89" s="44">
        <v>13.7</v>
      </c>
      <c r="D89" s="44"/>
      <c r="E89" s="44"/>
    </row>
    <row r="90" spans="1:5" x14ac:dyDescent="0.25">
      <c r="A90" s="47" t="s">
        <v>57</v>
      </c>
      <c r="B90" s="44"/>
      <c r="C90" s="44">
        <v>49.103999999999999</v>
      </c>
      <c r="D90" s="44"/>
      <c r="E90" s="44"/>
    </row>
    <row r="91" spans="1:5" x14ac:dyDescent="0.25">
      <c r="A91" s="47" t="s">
        <v>56</v>
      </c>
      <c r="B91" s="44"/>
      <c r="C91" s="44"/>
      <c r="D91" s="44"/>
      <c r="E91" s="44">
        <v>3</v>
      </c>
    </row>
    <row r="92" spans="1:5" x14ac:dyDescent="0.25">
      <c r="A92" s="47" t="s">
        <v>52</v>
      </c>
      <c r="B92" s="44">
        <v>15</v>
      </c>
      <c r="C92" s="44"/>
      <c r="D92" s="44"/>
      <c r="E92" s="44"/>
    </row>
    <row r="93" spans="1:5" x14ac:dyDescent="0.25">
      <c r="A93" s="47" t="s">
        <v>67</v>
      </c>
      <c r="B93" s="44"/>
      <c r="C93" s="44">
        <v>107.712</v>
      </c>
      <c r="D93" s="44"/>
      <c r="E93" s="44"/>
    </row>
    <row r="94" spans="1:5" x14ac:dyDescent="0.25">
      <c r="A94" s="47" t="s">
        <v>60</v>
      </c>
      <c r="B94" s="44"/>
      <c r="C94" s="44">
        <v>32.019999999999996</v>
      </c>
      <c r="D94" s="44"/>
      <c r="E94" s="44"/>
    </row>
    <row r="95" spans="1:5" x14ac:dyDescent="0.25">
      <c r="A95" s="47" t="s">
        <v>62</v>
      </c>
      <c r="B95" s="44"/>
      <c r="C95" s="44">
        <v>32.019999999999996</v>
      </c>
      <c r="D95" s="44"/>
      <c r="E95" s="44"/>
    </row>
    <row r="96" spans="1:5" x14ac:dyDescent="0.25">
      <c r="A96" s="47" t="s">
        <v>69</v>
      </c>
      <c r="B96" s="44"/>
      <c r="C96" s="44">
        <v>58.608000000000004</v>
      </c>
      <c r="D96" s="44"/>
      <c r="E96" s="44"/>
    </row>
    <row r="97" spans="1:5" x14ac:dyDescent="0.25">
      <c r="A97" s="47" t="s">
        <v>53</v>
      </c>
      <c r="B97" s="44"/>
      <c r="C97" s="44"/>
      <c r="D97" s="44">
        <v>36</v>
      </c>
      <c r="E97" s="44"/>
    </row>
    <row r="98" spans="1:5" x14ac:dyDescent="0.25">
      <c r="A98" s="47" t="s">
        <v>81</v>
      </c>
      <c r="B98" s="44"/>
      <c r="C98" s="44">
        <v>32.019999999999996</v>
      </c>
      <c r="D98" s="44"/>
      <c r="E98" s="44"/>
    </row>
    <row r="99" spans="1:5" x14ac:dyDescent="0.25">
      <c r="A99" s="47" t="s">
        <v>71</v>
      </c>
      <c r="B99" s="44"/>
      <c r="C99" s="44">
        <v>18.32</v>
      </c>
      <c r="D99" s="44"/>
      <c r="E99" s="44"/>
    </row>
    <row r="100" spans="1:5" x14ac:dyDescent="0.25">
      <c r="A100" s="47" t="s">
        <v>61</v>
      </c>
      <c r="B100" s="44"/>
      <c r="C100" s="44">
        <v>32.019999999999996</v>
      </c>
      <c r="D100" s="44"/>
      <c r="E100" s="44"/>
    </row>
    <row r="101" spans="1:5" x14ac:dyDescent="0.25">
      <c r="A101" s="47" t="s">
        <v>68</v>
      </c>
      <c r="B101" s="44"/>
      <c r="C101" s="44">
        <v>58.608000000000004</v>
      </c>
      <c r="D101" s="44"/>
      <c r="E101" s="44"/>
    </row>
    <row r="102" spans="1:5" x14ac:dyDescent="0.25">
      <c r="A102" s="28" t="s">
        <v>20</v>
      </c>
      <c r="B102" s="44">
        <v>21.2</v>
      </c>
      <c r="C102" s="44">
        <v>95.52</v>
      </c>
      <c r="D102" s="44">
        <v>14</v>
      </c>
      <c r="E102" s="44">
        <v>2</v>
      </c>
    </row>
    <row r="103" spans="1:5" x14ac:dyDescent="0.25">
      <c r="A103" s="47" t="s">
        <v>77</v>
      </c>
      <c r="B103" s="44"/>
      <c r="C103" s="44">
        <v>36.959999999999994</v>
      </c>
      <c r="D103" s="44"/>
      <c r="E103" s="44"/>
    </row>
    <row r="104" spans="1:5" x14ac:dyDescent="0.25">
      <c r="A104" s="47" t="s">
        <v>74</v>
      </c>
      <c r="B104" s="44"/>
      <c r="C104" s="44">
        <v>7.2</v>
      </c>
      <c r="D104" s="44"/>
      <c r="E104" s="44"/>
    </row>
    <row r="105" spans="1:5" x14ac:dyDescent="0.25">
      <c r="A105" s="47" t="s">
        <v>54</v>
      </c>
      <c r="B105" s="44"/>
      <c r="C105" s="44"/>
      <c r="D105" s="44"/>
      <c r="E105" s="44">
        <v>1</v>
      </c>
    </row>
    <row r="106" spans="1:5" x14ac:dyDescent="0.25">
      <c r="A106" s="47" t="s">
        <v>49</v>
      </c>
      <c r="B106" s="44">
        <v>5</v>
      </c>
      <c r="C106" s="44"/>
      <c r="D106" s="44"/>
      <c r="E106" s="44"/>
    </row>
    <row r="107" spans="1:5" x14ac:dyDescent="0.25">
      <c r="A107" s="47" t="s">
        <v>88</v>
      </c>
      <c r="B107" s="44"/>
      <c r="C107" s="44"/>
      <c r="D107" s="44">
        <v>1</v>
      </c>
      <c r="E107" s="44"/>
    </row>
    <row r="108" spans="1:5" x14ac:dyDescent="0.25">
      <c r="A108" s="47" t="s">
        <v>79</v>
      </c>
      <c r="B108" s="44"/>
      <c r="C108" s="44"/>
      <c r="D108" s="44">
        <v>1</v>
      </c>
      <c r="E108" s="44"/>
    </row>
    <row r="109" spans="1:5" x14ac:dyDescent="0.25">
      <c r="A109" s="47" t="s">
        <v>76</v>
      </c>
      <c r="B109" s="44"/>
      <c r="C109" s="44">
        <v>7.2</v>
      </c>
      <c r="D109" s="44"/>
      <c r="E109" s="44"/>
    </row>
    <row r="110" spans="1:5" x14ac:dyDescent="0.25">
      <c r="A110" s="47" t="s">
        <v>57</v>
      </c>
      <c r="B110" s="44"/>
      <c r="C110" s="44">
        <v>36.959999999999994</v>
      </c>
      <c r="D110" s="44"/>
      <c r="E110" s="44"/>
    </row>
    <row r="111" spans="1:5" x14ac:dyDescent="0.25">
      <c r="A111" s="47" t="s">
        <v>56</v>
      </c>
      <c r="B111" s="44"/>
      <c r="C111" s="44"/>
      <c r="D111" s="44"/>
      <c r="E111" s="44">
        <v>1</v>
      </c>
    </row>
    <row r="112" spans="1:5" x14ac:dyDescent="0.25">
      <c r="A112" s="47" t="s">
        <v>52</v>
      </c>
      <c r="B112" s="44">
        <v>5</v>
      </c>
      <c r="C112" s="44"/>
      <c r="D112" s="44"/>
      <c r="E112" s="44"/>
    </row>
    <row r="113" spans="1:5" x14ac:dyDescent="0.25">
      <c r="A113" s="47" t="s">
        <v>53</v>
      </c>
      <c r="B113" s="44"/>
      <c r="C113" s="44"/>
      <c r="D113" s="44">
        <v>12</v>
      </c>
      <c r="E113" s="44"/>
    </row>
    <row r="114" spans="1:5" x14ac:dyDescent="0.25">
      <c r="A114" s="47" t="s">
        <v>81</v>
      </c>
      <c r="B114" s="44"/>
      <c r="C114" s="44">
        <v>7.2</v>
      </c>
      <c r="D114" s="44"/>
      <c r="E114" s="44"/>
    </row>
    <row r="115" spans="1:5" x14ac:dyDescent="0.25">
      <c r="A115" s="47" t="s">
        <v>82</v>
      </c>
      <c r="B115" s="44">
        <v>11.2</v>
      </c>
      <c r="C115" s="44"/>
      <c r="D115" s="44"/>
      <c r="E115" s="44"/>
    </row>
    <row r="116" spans="1:5" x14ac:dyDescent="0.25">
      <c r="A116" s="28" t="s">
        <v>28</v>
      </c>
      <c r="B116" s="44">
        <v>20</v>
      </c>
      <c r="C116" s="44">
        <v>92.16</v>
      </c>
      <c r="D116" s="44">
        <v>27</v>
      </c>
      <c r="E116" s="44">
        <v>4</v>
      </c>
    </row>
    <row r="117" spans="1:5" x14ac:dyDescent="0.25">
      <c r="A117" s="47" t="s">
        <v>86</v>
      </c>
      <c r="B117" s="44"/>
      <c r="C117" s="44">
        <v>17.28</v>
      </c>
      <c r="D117" s="44"/>
      <c r="E117" s="44"/>
    </row>
    <row r="118" spans="1:5" x14ac:dyDescent="0.25">
      <c r="A118" s="47" t="s">
        <v>54</v>
      </c>
      <c r="B118" s="44"/>
      <c r="C118" s="44"/>
      <c r="D118" s="44"/>
      <c r="E118" s="44">
        <v>2</v>
      </c>
    </row>
    <row r="119" spans="1:5" x14ac:dyDescent="0.25">
      <c r="A119" s="47" t="s">
        <v>90</v>
      </c>
      <c r="B119" s="44"/>
      <c r="C119" s="44"/>
      <c r="D119" s="44">
        <v>1</v>
      </c>
      <c r="E119" s="44"/>
    </row>
    <row r="120" spans="1:5" x14ac:dyDescent="0.25">
      <c r="A120" s="47" t="s">
        <v>49</v>
      </c>
      <c r="B120" s="44">
        <v>10</v>
      </c>
      <c r="C120" s="44"/>
      <c r="D120" s="44"/>
      <c r="E120" s="44"/>
    </row>
    <row r="121" spans="1:5" x14ac:dyDescent="0.25">
      <c r="A121" s="47" t="s">
        <v>89</v>
      </c>
      <c r="B121" s="44"/>
      <c r="C121" s="44"/>
      <c r="D121" s="44">
        <v>1</v>
      </c>
      <c r="E121" s="44"/>
    </row>
    <row r="122" spans="1:5" x14ac:dyDescent="0.25">
      <c r="A122" s="47" t="s">
        <v>63</v>
      </c>
      <c r="B122" s="44"/>
      <c r="C122" s="44"/>
      <c r="D122" s="44">
        <v>1</v>
      </c>
      <c r="E122" s="44"/>
    </row>
    <row r="123" spans="1:5" x14ac:dyDescent="0.25">
      <c r="A123" s="47" t="s">
        <v>56</v>
      </c>
      <c r="B123" s="44"/>
      <c r="C123" s="44"/>
      <c r="D123" s="44"/>
      <c r="E123" s="44">
        <v>2</v>
      </c>
    </row>
    <row r="124" spans="1:5" x14ac:dyDescent="0.25">
      <c r="A124" s="47" t="s">
        <v>52</v>
      </c>
      <c r="B124" s="44">
        <v>10</v>
      </c>
      <c r="C124" s="44"/>
      <c r="D124" s="44"/>
      <c r="E124" s="44"/>
    </row>
    <row r="125" spans="1:5" x14ac:dyDescent="0.25">
      <c r="A125" s="47" t="s">
        <v>69</v>
      </c>
      <c r="B125" s="44"/>
      <c r="C125" s="44">
        <v>55.44</v>
      </c>
      <c r="D125" s="44"/>
      <c r="E125" s="44"/>
    </row>
    <row r="126" spans="1:5" x14ac:dyDescent="0.25">
      <c r="A126" s="47" t="s">
        <v>53</v>
      </c>
      <c r="B126" s="44"/>
      <c r="C126" s="44"/>
      <c r="D126" s="44">
        <v>24</v>
      </c>
      <c r="E126" s="44"/>
    </row>
    <row r="127" spans="1:5" x14ac:dyDescent="0.25">
      <c r="A127" s="47" t="s">
        <v>87</v>
      </c>
      <c r="B127" s="44"/>
      <c r="C127" s="44">
        <v>17.28</v>
      </c>
      <c r="D127" s="44"/>
      <c r="E127" s="44"/>
    </row>
    <row r="128" spans="1:5" x14ac:dyDescent="0.25">
      <c r="A128" s="47" t="s">
        <v>58</v>
      </c>
      <c r="B128" s="44"/>
      <c r="C128" s="44">
        <v>2.16</v>
      </c>
      <c r="D128" s="44"/>
      <c r="E128" s="44"/>
    </row>
    <row r="129" spans="1:5" x14ac:dyDescent="0.25">
      <c r="A129" s="28" t="s">
        <v>21</v>
      </c>
      <c r="B129" s="44">
        <v>21.8</v>
      </c>
      <c r="C129" s="44">
        <v>102.77999999999999</v>
      </c>
      <c r="D129" s="44">
        <v>15</v>
      </c>
      <c r="E129" s="44">
        <v>2</v>
      </c>
    </row>
    <row r="130" spans="1:5" x14ac:dyDescent="0.25">
      <c r="A130" s="47" t="s">
        <v>77</v>
      </c>
      <c r="B130" s="44"/>
      <c r="C130" s="44">
        <v>38.94</v>
      </c>
      <c r="D130" s="44"/>
      <c r="E130" s="44"/>
    </row>
    <row r="131" spans="1:5" x14ac:dyDescent="0.25">
      <c r="A131" s="47" t="s">
        <v>74</v>
      </c>
      <c r="B131" s="44"/>
      <c r="C131" s="44">
        <v>8.3000000000000007</v>
      </c>
      <c r="D131" s="44"/>
      <c r="E131" s="44"/>
    </row>
    <row r="132" spans="1:5" x14ac:dyDescent="0.25">
      <c r="A132" s="47" t="s">
        <v>54</v>
      </c>
      <c r="B132" s="44"/>
      <c r="C132" s="44"/>
      <c r="D132" s="44"/>
      <c r="E132" s="44">
        <v>1</v>
      </c>
    </row>
    <row r="133" spans="1:5" x14ac:dyDescent="0.25">
      <c r="A133" s="47" t="s">
        <v>49</v>
      </c>
      <c r="B133" s="44">
        <v>5</v>
      </c>
      <c r="C133" s="44"/>
      <c r="D133" s="44"/>
      <c r="E133" s="44"/>
    </row>
    <row r="134" spans="1:5" x14ac:dyDescent="0.25">
      <c r="A134" s="47" t="s">
        <v>88</v>
      </c>
      <c r="B134" s="44"/>
      <c r="C134" s="44"/>
      <c r="D134" s="44">
        <v>1</v>
      </c>
      <c r="E134" s="44"/>
    </row>
    <row r="135" spans="1:5" x14ac:dyDescent="0.25">
      <c r="A135" s="47" t="s">
        <v>79</v>
      </c>
      <c r="B135" s="44"/>
      <c r="C135" s="44"/>
      <c r="D135" s="44">
        <v>1</v>
      </c>
      <c r="E135" s="44"/>
    </row>
    <row r="136" spans="1:5" x14ac:dyDescent="0.25">
      <c r="A136" s="47" t="s">
        <v>76</v>
      </c>
      <c r="B136" s="44"/>
      <c r="C136" s="44">
        <v>8.3000000000000007</v>
      </c>
      <c r="D136" s="44"/>
      <c r="E136" s="44"/>
    </row>
    <row r="137" spans="1:5" x14ac:dyDescent="0.25">
      <c r="A137" s="47" t="s">
        <v>57</v>
      </c>
      <c r="B137" s="44"/>
      <c r="C137" s="44">
        <v>38.94</v>
      </c>
      <c r="D137" s="44"/>
      <c r="E137" s="44"/>
    </row>
    <row r="138" spans="1:5" x14ac:dyDescent="0.25">
      <c r="A138" s="47" t="s">
        <v>56</v>
      </c>
      <c r="B138" s="44"/>
      <c r="C138" s="44"/>
      <c r="D138" s="44"/>
      <c r="E138" s="44">
        <v>1</v>
      </c>
    </row>
    <row r="139" spans="1:5" x14ac:dyDescent="0.25">
      <c r="A139" s="47" t="s">
        <v>52</v>
      </c>
      <c r="B139" s="44">
        <v>5</v>
      </c>
      <c r="C139" s="44"/>
      <c r="D139" s="44"/>
      <c r="E139" s="44"/>
    </row>
    <row r="140" spans="1:5" x14ac:dyDescent="0.25">
      <c r="A140" s="47" t="s">
        <v>83</v>
      </c>
      <c r="B140" s="44"/>
      <c r="C140" s="44"/>
      <c r="D140" s="44">
        <v>1</v>
      </c>
      <c r="E140" s="44"/>
    </row>
    <row r="141" spans="1:5" x14ac:dyDescent="0.25">
      <c r="A141" s="47" t="s">
        <v>53</v>
      </c>
      <c r="B141" s="44"/>
      <c r="C141" s="44"/>
      <c r="D141" s="44">
        <v>12</v>
      </c>
      <c r="E141" s="44"/>
    </row>
    <row r="142" spans="1:5" x14ac:dyDescent="0.25">
      <c r="A142" s="47" t="s">
        <v>81</v>
      </c>
      <c r="B142" s="44"/>
      <c r="C142" s="44">
        <v>8.3000000000000007</v>
      </c>
      <c r="D142" s="44"/>
      <c r="E142" s="44"/>
    </row>
    <row r="143" spans="1:5" x14ac:dyDescent="0.25">
      <c r="A143" s="47" t="s">
        <v>82</v>
      </c>
      <c r="B143" s="44">
        <v>11.8</v>
      </c>
      <c r="C143" s="44"/>
      <c r="D143" s="44"/>
      <c r="E143" s="44"/>
    </row>
    <row r="144" spans="1:5" x14ac:dyDescent="0.25">
      <c r="A144" s="28" t="s">
        <v>95</v>
      </c>
      <c r="B144" s="44">
        <v>10</v>
      </c>
      <c r="C144" s="44">
        <v>117.43200000000002</v>
      </c>
      <c r="D144" s="44">
        <v>14</v>
      </c>
      <c r="E144" s="44">
        <v>2</v>
      </c>
    </row>
    <row r="145" spans="1:5" x14ac:dyDescent="0.25">
      <c r="A145" s="47" t="s">
        <v>74</v>
      </c>
      <c r="B145" s="44"/>
      <c r="C145" s="44">
        <v>6.9</v>
      </c>
      <c r="D145" s="44"/>
      <c r="E145" s="44"/>
    </row>
    <row r="146" spans="1:5" x14ac:dyDescent="0.25">
      <c r="A146" s="47" t="s">
        <v>54</v>
      </c>
      <c r="B146" s="44"/>
      <c r="C146" s="44"/>
      <c r="D146" s="44"/>
      <c r="E146" s="44">
        <v>1</v>
      </c>
    </row>
    <row r="147" spans="1:5" x14ac:dyDescent="0.25">
      <c r="A147" s="47" t="s">
        <v>49</v>
      </c>
      <c r="B147" s="44">
        <v>5</v>
      </c>
      <c r="C147" s="44"/>
      <c r="D147" s="44"/>
      <c r="E147" s="44"/>
    </row>
    <row r="148" spans="1:5" x14ac:dyDescent="0.25">
      <c r="A148" s="47" t="s">
        <v>79</v>
      </c>
      <c r="B148" s="44"/>
      <c r="C148" s="44"/>
      <c r="D148" s="44">
        <v>1</v>
      </c>
      <c r="E148" s="44"/>
    </row>
    <row r="149" spans="1:5" x14ac:dyDescent="0.25">
      <c r="A149" s="47" t="s">
        <v>76</v>
      </c>
      <c r="B149" s="44"/>
      <c r="C149" s="44">
        <v>6.9</v>
      </c>
      <c r="D149" s="44"/>
      <c r="E149" s="44"/>
    </row>
    <row r="150" spans="1:5" x14ac:dyDescent="0.25">
      <c r="A150" s="47" t="s">
        <v>57</v>
      </c>
      <c r="B150" s="44"/>
      <c r="C150" s="44">
        <v>38.015999999999998</v>
      </c>
      <c r="D150" s="44"/>
      <c r="E150" s="44"/>
    </row>
    <row r="151" spans="1:5" x14ac:dyDescent="0.25">
      <c r="A151" s="47" t="s">
        <v>56</v>
      </c>
      <c r="B151" s="44"/>
      <c r="C151" s="44"/>
      <c r="D151" s="44"/>
      <c r="E151" s="44">
        <v>1</v>
      </c>
    </row>
    <row r="152" spans="1:5" x14ac:dyDescent="0.25">
      <c r="A152" s="47" t="s">
        <v>52</v>
      </c>
      <c r="B152" s="44">
        <v>5</v>
      </c>
      <c r="C152" s="44"/>
      <c r="D152" s="44"/>
      <c r="E152" s="44"/>
    </row>
    <row r="153" spans="1:5" x14ac:dyDescent="0.25">
      <c r="A153" s="47" t="s">
        <v>67</v>
      </c>
      <c r="B153" s="44"/>
      <c r="C153" s="44">
        <v>38.015999999999998</v>
      </c>
      <c r="D153" s="44"/>
      <c r="E153" s="44"/>
    </row>
    <row r="154" spans="1:5" x14ac:dyDescent="0.25">
      <c r="A154" s="47" t="s">
        <v>60</v>
      </c>
      <c r="B154" s="44"/>
      <c r="C154" s="44">
        <v>6.9</v>
      </c>
      <c r="D154" s="44"/>
      <c r="E154" s="44"/>
    </row>
    <row r="155" spans="1:5" x14ac:dyDescent="0.25">
      <c r="A155" s="47" t="s">
        <v>62</v>
      </c>
      <c r="B155" s="44"/>
      <c r="C155" s="44">
        <v>6.9</v>
      </c>
      <c r="D155" s="44"/>
      <c r="E155" s="44"/>
    </row>
    <row r="156" spans="1:5" x14ac:dyDescent="0.25">
      <c r="A156" s="47" t="s">
        <v>83</v>
      </c>
      <c r="B156" s="44"/>
      <c r="C156" s="44"/>
      <c r="D156" s="44">
        <v>1</v>
      </c>
      <c r="E156" s="44"/>
    </row>
    <row r="157" spans="1:5" x14ac:dyDescent="0.25">
      <c r="A157" s="47" t="s">
        <v>53</v>
      </c>
      <c r="B157" s="44"/>
      <c r="C157" s="44"/>
      <c r="D157" s="44">
        <v>12</v>
      </c>
      <c r="E157" s="44"/>
    </row>
    <row r="158" spans="1:5" x14ac:dyDescent="0.25">
      <c r="A158" s="47" t="s">
        <v>81</v>
      </c>
      <c r="B158" s="44"/>
      <c r="C158" s="44">
        <v>6.9</v>
      </c>
      <c r="D158" s="44"/>
      <c r="E158" s="44"/>
    </row>
    <row r="159" spans="1:5" x14ac:dyDescent="0.25">
      <c r="A159" s="47" t="s">
        <v>61</v>
      </c>
      <c r="B159" s="44"/>
      <c r="C159" s="44">
        <v>6.9</v>
      </c>
      <c r="D159" s="44"/>
      <c r="E159" s="44"/>
    </row>
    <row r="160" spans="1:5" x14ac:dyDescent="0.25">
      <c r="A160" s="28" t="s">
        <v>37</v>
      </c>
      <c r="B160" s="44">
        <v>41.04</v>
      </c>
      <c r="C160" s="44">
        <v>346.76400000000001</v>
      </c>
      <c r="D160" s="44"/>
      <c r="E160" s="44"/>
    </row>
    <row r="161" spans="1:5" x14ac:dyDescent="0.25">
      <c r="A161" s="47" t="s">
        <v>77</v>
      </c>
      <c r="B161" s="44"/>
      <c r="C161" s="44">
        <v>135.43199999999999</v>
      </c>
      <c r="D161" s="44"/>
      <c r="E161" s="44"/>
    </row>
    <row r="162" spans="1:5" x14ac:dyDescent="0.25">
      <c r="A162" s="47" t="s">
        <v>74</v>
      </c>
      <c r="B162" s="44"/>
      <c r="C162" s="44">
        <v>25.3</v>
      </c>
      <c r="D162" s="44"/>
      <c r="E162" s="44"/>
    </row>
    <row r="163" spans="1:5" x14ac:dyDescent="0.25">
      <c r="A163" s="47" t="s">
        <v>76</v>
      </c>
      <c r="B163" s="44"/>
      <c r="C163" s="44">
        <v>25.3</v>
      </c>
      <c r="D163" s="44"/>
      <c r="E163" s="44"/>
    </row>
    <row r="164" spans="1:5" x14ac:dyDescent="0.25">
      <c r="A164" s="47" t="s">
        <v>57</v>
      </c>
      <c r="B164" s="44"/>
      <c r="C164" s="44">
        <v>135.43199999999999</v>
      </c>
      <c r="D164" s="44"/>
      <c r="E164" s="44"/>
    </row>
    <row r="165" spans="1:5" x14ac:dyDescent="0.25">
      <c r="A165" s="47" t="s">
        <v>75</v>
      </c>
      <c r="B165" s="44"/>
      <c r="C165" s="44">
        <v>25.3</v>
      </c>
      <c r="D165" s="44"/>
      <c r="E165" s="44"/>
    </row>
    <row r="166" spans="1:5" x14ac:dyDescent="0.25">
      <c r="A166" s="47" t="s">
        <v>82</v>
      </c>
      <c r="B166" s="44">
        <v>41.04</v>
      </c>
      <c r="C166" s="44"/>
      <c r="D166" s="44"/>
      <c r="E166" s="44"/>
    </row>
    <row r="167" spans="1:5" x14ac:dyDescent="0.25">
      <c r="A167" s="28" t="s">
        <v>23</v>
      </c>
      <c r="B167" s="44"/>
      <c r="C167" s="44">
        <v>218.7</v>
      </c>
      <c r="D167" s="44">
        <v>5</v>
      </c>
      <c r="E167" s="44"/>
    </row>
    <row r="168" spans="1:5" x14ac:dyDescent="0.25">
      <c r="A168" s="47" t="s">
        <v>121</v>
      </c>
      <c r="B168" s="44"/>
      <c r="C168" s="44"/>
      <c r="D168" s="44">
        <v>2</v>
      </c>
      <c r="E168" s="44"/>
    </row>
    <row r="169" spans="1:5" x14ac:dyDescent="0.25">
      <c r="A169" s="47" t="s">
        <v>93</v>
      </c>
      <c r="B169" s="44"/>
      <c r="C169" s="44"/>
      <c r="D169" s="44">
        <v>1</v>
      </c>
      <c r="E169" s="44"/>
    </row>
    <row r="170" spans="1:5" x14ac:dyDescent="0.25">
      <c r="A170" s="47" t="s">
        <v>76</v>
      </c>
      <c r="B170" s="44"/>
      <c r="C170" s="44">
        <v>14.04</v>
      </c>
      <c r="D170" s="44"/>
      <c r="E170" s="44"/>
    </row>
    <row r="171" spans="1:5" x14ac:dyDescent="0.25">
      <c r="A171" s="47" t="s">
        <v>97</v>
      </c>
      <c r="B171" s="44"/>
      <c r="C171" s="44"/>
      <c r="D171" s="44">
        <v>2</v>
      </c>
      <c r="E171" s="44"/>
    </row>
    <row r="172" spans="1:5" x14ac:dyDescent="0.25">
      <c r="A172" s="47" t="s">
        <v>60</v>
      </c>
      <c r="B172" s="44"/>
      <c r="C172" s="44">
        <v>14.04</v>
      </c>
      <c r="D172" s="44"/>
      <c r="E172" s="44"/>
    </row>
    <row r="173" spans="1:5" x14ac:dyDescent="0.25">
      <c r="A173" s="47" t="s">
        <v>62</v>
      </c>
      <c r="B173" s="44"/>
      <c r="C173" s="44">
        <v>14.04</v>
      </c>
      <c r="D173" s="44"/>
      <c r="E173" s="44"/>
    </row>
    <row r="174" spans="1:5" x14ac:dyDescent="0.25">
      <c r="A174" s="47" t="s">
        <v>69</v>
      </c>
      <c r="B174" s="44"/>
      <c r="C174" s="44">
        <v>49.5</v>
      </c>
      <c r="D174" s="44"/>
      <c r="E174" s="44"/>
    </row>
    <row r="175" spans="1:5" x14ac:dyDescent="0.25">
      <c r="A175" s="47" t="s">
        <v>81</v>
      </c>
      <c r="B175" s="44"/>
      <c r="C175" s="44">
        <v>14.04</v>
      </c>
      <c r="D175" s="44"/>
      <c r="E175" s="44"/>
    </row>
    <row r="176" spans="1:5" x14ac:dyDescent="0.25">
      <c r="A176" s="47" t="s">
        <v>61</v>
      </c>
      <c r="B176" s="44"/>
      <c r="C176" s="44">
        <v>14.04</v>
      </c>
      <c r="D176" s="44"/>
      <c r="E176" s="44"/>
    </row>
    <row r="177" spans="1:5" x14ac:dyDescent="0.25">
      <c r="A177" s="47" t="s">
        <v>68</v>
      </c>
      <c r="B177" s="44"/>
      <c r="C177" s="44">
        <v>49.5</v>
      </c>
      <c r="D177" s="44"/>
      <c r="E177" s="44"/>
    </row>
    <row r="178" spans="1:5" x14ac:dyDescent="0.25">
      <c r="A178" s="47" t="s">
        <v>58</v>
      </c>
      <c r="B178" s="44"/>
      <c r="C178" s="44">
        <v>49.5</v>
      </c>
      <c r="D178" s="44"/>
      <c r="E178" s="44"/>
    </row>
    <row r="179" spans="1:5" x14ac:dyDescent="0.25">
      <c r="A179" s="28" t="s">
        <v>11</v>
      </c>
      <c r="B179" s="44">
        <v>35.6</v>
      </c>
      <c r="C179" s="44">
        <v>102.96000000000001</v>
      </c>
      <c r="D179" s="44">
        <v>25</v>
      </c>
      <c r="E179" s="44">
        <v>4</v>
      </c>
    </row>
    <row r="180" spans="1:5" x14ac:dyDescent="0.25">
      <c r="A180" s="47" t="s">
        <v>77</v>
      </c>
      <c r="B180" s="44"/>
      <c r="C180" s="44">
        <v>51.480000000000004</v>
      </c>
      <c r="D180" s="44"/>
      <c r="E180" s="44"/>
    </row>
    <row r="181" spans="1:5" x14ac:dyDescent="0.25">
      <c r="A181" s="47" t="s">
        <v>54</v>
      </c>
      <c r="B181" s="44"/>
      <c r="C181" s="44"/>
      <c r="D181" s="44"/>
      <c r="E181" s="44">
        <v>2</v>
      </c>
    </row>
    <row r="182" spans="1:5" x14ac:dyDescent="0.25">
      <c r="A182" s="47" t="s">
        <v>49</v>
      </c>
      <c r="B182" s="44">
        <v>10</v>
      </c>
      <c r="C182" s="44"/>
      <c r="D182" s="44"/>
      <c r="E182" s="44"/>
    </row>
    <row r="183" spans="1:5" x14ac:dyDescent="0.25">
      <c r="A183" s="47" t="s">
        <v>79</v>
      </c>
      <c r="B183" s="44"/>
      <c r="C183" s="44"/>
      <c r="D183" s="44">
        <v>1</v>
      </c>
      <c r="E183" s="44"/>
    </row>
    <row r="184" spans="1:5" x14ac:dyDescent="0.25">
      <c r="A184" s="47" t="s">
        <v>57</v>
      </c>
      <c r="B184" s="44"/>
      <c r="C184" s="44">
        <v>51.480000000000004</v>
      </c>
      <c r="D184" s="44"/>
      <c r="E184" s="44"/>
    </row>
    <row r="185" spans="1:5" x14ac:dyDescent="0.25">
      <c r="A185" s="47" t="s">
        <v>56</v>
      </c>
      <c r="B185" s="44"/>
      <c r="C185" s="44"/>
      <c r="D185" s="44"/>
      <c r="E185" s="44">
        <v>2</v>
      </c>
    </row>
    <row r="186" spans="1:5" x14ac:dyDescent="0.25">
      <c r="A186" s="47" t="s">
        <v>52</v>
      </c>
      <c r="B186" s="44">
        <v>10</v>
      </c>
      <c r="C186" s="44"/>
      <c r="D186" s="44"/>
      <c r="E186" s="44"/>
    </row>
    <row r="187" spans="1:5" x14ac:dyDescent="0.25">
      <c r="A187" s="47" t="s">
        <v>53</v>
      </c>
      <c r="B187" s="44"/>
      <c r="C187" s="44"/>
      <c r="D187" s="44">
        <v>24</v>
      </c>
      <c r="E187" s="44"/>
    </row>
    <row r="188" spans="1:5" x14ac:dyDescent="0.25">
      <c r="A188" s="47" t="s">
        <v>82</v>
      </c>
      <c r="B188" s="44">
        <v>15.600000000000001</v>
      </c>
      <c r="C188" s="44"/>
      <c r="D188" s="44"/>
      <c r="E188" s="44"/>
    </row>
    <row r="189" spans="1:5" x14ac:dyDescent="0.25">
      <c r="A189" s="28" t="s">
        <v>109</v>
      </c>
      <c r="B189" s="44">
        <v>405</v>
      </c>
      <c r="C189" s="44">
        <v>568</v>
      </c>
      <c r="D189" s="44">
        <v>58</v>
      </c>
      <c r="E189" s="44"/>
    </row>
    <row r="190" spans="1:5" x14ac:dyDescent="0.25">
      <c r="A190" s="47" t="s">
        <v>104</v>
      </c>
      <c r="B190" s="44"/>
      <c r="C190" s="44"/>
      <c r="D190" s="44">
        <v>1</v>
      </c>
      <c r="E190" s="44"/>
    </row>
    <row r="191" spans="1:5" x14ac:dyDescent="0.25">
      <c r="A191" s="47" t="s">
        <v>105</v>
      </c>
      <c r="B191" s="44"/>
      <c r="C191" s="44"/>
      <c r="D191" s="44">
        <v>1</v>
      </c>
      <c r="E191" s="44"/>
    </row>
    <row r="192" spans="1:5" x14ac:dyDescent="0.25">
      <c r="A192" s="47" t="s">
        <v>46</v>
      </c>
      <c r="B192" s="44"/>
      <c r="C192" s="44"/>
      <c r="D192" s="44">
        <v>25</v>
      </c>
      <c r="E192" s="44"/>
    </row>
    <row r="193" spans="1:5" x14ac:dyDescent="0.25">
      <c r="A193" s="47" t="s">
        <v>45</v>
      </c>
      <c r="B193" s="44"/>
      <c r="C193" s="44"/>
      <c r="D193" s="44">
        <v>25</v>
      </c>
      <c r="E193" s="44"/>
    </row>
    <row r="194" spans="1:5" x14ac:dyDescent="0.25">
      <c r="A194" s="47" t="s">
        <v>106</v>
      </c>
      <c r="B194" s="44"/>
      <c r="C194" s="44">
        <v>16</v>
      </c>
      <c r="D194" s="44"/>
      <c r="E194" s="44"/>
    </row>
    <row r="195" spans="1:5" x14ac:dyDescent="0.25">
      <c r="A195" s="47" t="s">
        <v>108</v>
      </c>
      <c r="B195" s="44"/>
      <c r="C195" s="44"/>
      <c r="D195" s="44">
        <v>2</v>
      </c>
      <c r="E195" s="44"/>
    </row>
    <row r="196" spans="1:5" x14ac:dyDescent="0.25">
      <c r="A196" s="47" t="s">
        <v>103</v>
      </c>
      <c r="B196" s="44">
        <v>105</v>
      </c>
      <c r="C196" s="44"/>
      <c r="D196" s="44"/>
      <c r="E196" s="44"/>
    </row>
    <row r="197" spans="1:5" x14ac:dyDescent="0.25">
      <c r="A197" s="47" t="s">
        <v>102</v>
      </c>
      <c r="B197" s="44">
        <v>300</v>
      </c>
      <c r="C197" s="44"/>
      <c r="D197" s="44"/>
      <c r="E197" s="44"/>
    </row>
    <row r="198" spans="1:5" x14ac:dyDescent="0.25">
      <c r="A198" s="47" t="s">
        <v>107</v>
      </c>
      <c r="B198" s="44"/>
      <c r="C198" s="44"/>
      <c r="D198" s="44">
        <v>2</v>
      </c>
      <c r="E198" s="44"/>
    </row>
    <row r="199" spans="1:5" x14ac:dyDescent="0.25">
      <c r="A199" s="47" t="s">
        <v>101</v>
      </c>
      <c r="B199" s="44"/>
      <c r="C199" s="44">
        <v>32</v>
      </c>
      <c r="D199" s="44"/>
      <c r="E199" s="44"/>
    </row>
    <row r="200" spans="1:5" x14ac:dyDescent="0.25">
      <c r="A200" s="47" t="s">
        <v>110</v>
      </c>
      <c r="B200" s="44"/>
      <c r="C200" s="44"/>
      <c r="D200" s="44">
        <v>2</v>
      </c>
      <c r="E200" s="44"/>
    </row>
    <row r="201" spans="1:5" x14ac:dyDescent="0.25">
      <c r="A201" s="47" t="s">
        <v>44</v>
      </c>
      <c r="B201" s="44"/>
      <c r="C201" s="44">
        <v>520</v>
      </c>
      <c r="D201" s="44"/>
      <c r="E201" s="44"/>
    </row>
    <row r="202" spans="1:5" x14ac:dyDescent="0.25">
      <c r="A202" s="28" t="s">
        <v>122</v>
      </c>
      <c r="B202" s="44">
        <v>10</v>
      </c>
      <c r="C202" s="44">
        <v>232.16000000000003</v>
      </c>
      <c r="D202" s="44">
        <v>14</v>
      </c>
      <c r="E202" s="44">
        <v>2</v>
      </c>
    </row>
    <row r="203" spans="1:5" x14ac:dyDescent="0.25">
      <c r="A203" s="47" t="s">
        <v>99</v>
      </c>
      <c r="B203" s="44"/>
      <c r="C203" s="44">
        <v>12.8</v>
      </c>
      <c r="D203" s="44"/>
      <c r="E203" s="44"/>
    </row>
    <row r="204" spans="1:5" x14ac:dyDescent="0.25">
      <c r="A204" s="47" t="s">
        <v>43</v>
      </c>
      <c r="B204" s="44"/>
      <c r="C204" s="44"/>
      <c r="D204" s="44">
        <v>1</v>
      </c>
      <c r="E204" s="44"/>
    </row>
    <row r="205" spans="1:5" x14ac:dyDescent="0.25">
      <c r="A205" s="47" t="s">
        <v>54</v>
      </c>
      <c r="B205" s="44"/>
      <c r="C205" s="44"/>
      <c r="D205" s="44"/>
      <c r="E205" s="44">
        <v>1</v>
      </c>
    </row>
    <row r="206" spans="1:5" x14ac:dyDescent="0.25">
      <c r="A206" s="47" t="s">
        <v>49</v>
      </c>
      <c r="B206" s="44">
        <v>5</v>
      </c>
      <c r="C206" s="44"/>
      <c r="D206" s="44"/>
      <c r="E206" s="44"/>
    </row>
    <row r="207" spans="1:5" x14ac:dyDescent="0.25">
      <c r="A207" s="47" t="s">
        <v>93</v>
      </c>
      <c r="B207" s="44"/>
      <c r="C207" s="44"/>
      <c r="D207" s="44">
        <v>1</v>
      </c>
      <c r="E207" s="44"/>
    </row>
    <row r="208" spans="1:5" x14ac:dyDescent="0.25">
      <c r="A208" s="47" t="s">
        <v>56</v>
      </c>
      <c r="B208" s="44"/>
      <c r="C208" s="44"/>
      <c r="D208" s="44"/>
      <c r="E208" s="44">
        <v>1</v>
      </c>
    </row>
    <row r="209" spans="1:5" x14ac:dyDescent="0.25">
      <c r="A209" s="47" t="s">
        <v>52</v>
      </c>
      <c r="B209" s="44">
        <v>5</v>
      </c>
      <c r="C209" s="44"/>
      <c r="D209" s="44"/>
      <c r="E209" s="44"/>
    </row>
    <row r="210" spans="1:5" x14ac:dyDescent="0.25">
      <c r="A210" s="47" t="s">
        <v>67</v>
      </c>
      <c r="B210" s="44"/>
      <c r="C210" s="44">
        <v>47.519999999999996</v>
      </c>
      <c r="D210" s="44"/>
      <c r="E210" s="44"/>
    </row>
    <row r="211" spans="1:5" x14ac:dyDescent="0.25">
      <c r="A211" s="47" t="s">
        <v>60</v>
      </c>
      <c r="B211" s="44"/>
      <c r="C211" s="44">
        <v>12.8</v>
      </c>
      <c r="D211" s="44"/>
      <c r="E211" s="44"/>
    </row>
    <row r="212" spans="1:5" x14ac:dyDescent="0.25">
      <c r="A212" s="47" t="s">
        <v>62</v>
      </c>
      <c r="B212" s="44"/>
      <c r="C212" s="44">
        <v>12.8</v>
      </c>
      <c r="D212" s="44"/>
      <c r="E212" s="44"/>
    </row>
    <row r="213" spans="1:5" x14ac:dyDescent="0.25">
      <c r="A213" s="47" t="s">
        <v>69</v>
      </c>
      <c r="B213" s="44"/>
      <c r="C213" s="44">
        <v>47.519999999999996</v>
      </c>
      <c r="D213" s="44"/>
      <c r="E213" s="44"/>
    </row>
    <row r="214" spans="1:5" x14ac:dyDescent="0.25">
      <c r="A214" s="47" t="s">
        <v>53</v>
      </c>
      <c r="B214" s="44"/>
      <c r="C214" s="44"/>
      <c r="D214" s="44">
        <v>12</v>
      </c>
      <c r="E214" s="44"/>
    </row>
    <row r="215" spans="1:5" x14ac:dyDescent="0.25">
      <c r="A215" s="47" t="s">
        <v>98</v>
      </c>
      <c r="B215" s="44"/>
      <c r="C215" s="44">
        <v>12.8</v>
      </c>
      <c r="D215" s="44"/>
      <c r="E215" s="44"/>
    </row>
    <row r="216" spans="1:5" x14ac:dyDescent="0.25">
      <c r="A216" s="47" t="s">
        <v>81</v>
      </c>
      <c r="B216" s="44"/>
      <c r="C216" s="44">
        <v>12.8</v>
      </c>
      <c r="D216" s="44"/>
      <c r="E216" s="44"/>
    </row>
    <row r="217" spans="1:5" x14ac:dyDescent="0.25">
      <c r="A217" s="47" t="s">
        <v>71</v>
      </c>
      <c r="B217" s="44"/>
      <c r="C217" s="44">
        <v>12.8</v>
      </c>
      <c r="D217" s="44"/>
      <c r="E217" s="44"/>
    </row>
    <row r="218" spans="1:5" x14ac:dyDescent="0.25">
      <c r="A218" s="47" t="s">
        <v>61</v>
      </c>
      <c r="B218" s="44"/>
      <c r="C218" s="44">
        <v>12.8</v>
      </c>
      <c r="D218" s="44"/>
      <c r="E218" s="44"/>
    </row>
    <row r="219" spans="1:5" x14ac:dyDescent="0.25">
      <c r="A219" s="47" t="s">
        <v>68</v>
      </c>
      <c r="B219" s="44"/>
      <c r="C219" s="44">
        <v>47.519999999999996</v>
      </c>
      <c r="D219" s="44"/>
      <c r="E219" s="44"/>
    </row>
    <row r="220" spans="1:5" x14ac:dyDescent="0.25">
      <c r="A220" s="28" t="s">
        <v>123</v>
      </c>
      <c r="B220" s="44">
        <v>10</v>
      </c>
      <c r="C220" s="44">
        <v>118.21599999999999</v>
      </c>
      <c r="D220" s="44">
        <v>15</v>
      </c>
      <c r="E220" s="44">
        <v>2</v>
      </c>
    </row>
    <row r="221" spans="1:5" x14ac:dyDescent="0.25">
      <c r="A221" s="47" t="s">
        <v>99</v>
      </c>
      <c r="B221" s="44"/>
      <c r="C221" s="44">
        <v>5.8</v>
      </c>
      <c r="D221" s="44"/>
      <c r="E221" s="44"/>
    </row>
    <row r="222" spans="1:5" x14ac:dyDescent="0.25">
      <c r="A222" s="47" t="s">
        <v>43</v>
      </c>
      <c r="B222" s="44"/>
      <c r="C222" s="44"/>
      <c r="D222" s="44">
        <v>1</v>
      </c>
      <c r="E222" s="44"/>
    </row>
    <row r="223" spans="1:5" x14ac:dyDescent="0.25">
      <c r="A223" s="47" t="s">
        <v>54</v>
      </c>
      <c r="B223" s="44"/>
      <c r="C223" s="44"/>
      <c r="D223" s="44"/>
      <c r="E223" s="44">
        <v>1</v>
      </c>
    </row>
    <row r="224" spans="1:5" x14ac:dyDescent="0.25">
      <c r="A224" s="47" t="s">
        <v>49</v>
      </c>
      <c r="B224" s="44">
        <v>5</v>
      </c>
      <c r="C224" s="44"/>
      <c r="D224" s="44"/>
      <c r="E224" s="44"/>
    </row>
    <row r="225" spans="1:5" x14ac:dyDescent="0.25">
      <c r="A225" s="47" t="s">
        <v>88</v>
      </c>
      <c r="B225" s="44"/>
      <c r="C225" s="44"/>
      <c r="D225" s="44">
        <v>1</v>
      </c>
      <c r="E225" s="44"/>
    </row>
    <row r="226" spans="1:5" x14ac:dyDescent="0.25">
      <c r="A226" s="47" t="s">
        <v>63</v>
      </c>
      <c r="B226" s="44"/>
      <c r="C226" s="44"/>
      <c r="D226" s="44">
        <v>1</v>
      </c>
      <c r="E226" s="44"/>
    </row>
    <row r="227" spans="1:5" x14ac:dyDescent="0.25">
      <c r="A227" s="47" t="s">
        <v>56</v>
      </c>
      <c r="B227" s="44"/>
      <c r="C227" s="44"/>
      <c r="D227" s="44"/>
      <c r="E227" s="44">
        <v>1</v>
      </c>
    </row>
    <row r="228" spans="1:5" x14ac:dyDescent="0.25">
      <c r="A228" s="47" t="s">
        <v>52</v>
      </c>
      <c r="B228" s="44">
        <v>5</v>
      </c>
      <c r="C228" s="44"/>
      <c r="D228" s="44"/>
      <c r="E228" s="44"/>
    </row>
    <row r="229" spans="1:5" x14ac:dyDescent="0.25">
      <c r="A229" s="47" t="s">
        <v>67</v>
      </c>
      <c r="B229" s="44"/>
      <c r="C229" s="44">
        <v>25.872</v>
      </c>
      <c r="D229" s="44"/>
      <c r="E229" s="44"/>
    </row>
    <row r="230" spans="1:5" x14ac:dyDescent="0.25">
      <c r="A230" s="47" t="s">
        <v>60</v>
      </c>
      <c r="B230" s="44"/>
      <c r="C230" s="44">
        <v>5.8</v>
      </c>
      <c r="D230" s="44"/>
      <c r="E230" s="44"/>
    </row>
    <row r="231" spans="1:5" x14ac:dyDescent="0.25">
      <c r="A231" s="47" t="s">
        <v>62</v>
      </c>
      <c r="B231" s="44"/>
      <c r="C231" s="44">
        <v>5.8</v>
      </c>
      <c r="D231" s="44"/>
      <c r="E231" s="44"/>
    </row>
    <row r="232" spans="1:5" x14ac:dyDescent="0.25">
      <c r="A232" s="47" t="s">
        <v>69</v>
      </c>
      <c r="B232" s="44"/>
      <c r="C232" s="44">
        <v>25.872</v>
      </c>
      <c r="D232" s="44"/>
      <c r="E232" s="44"/>
    </row>
    <row r="233" spans="1:5" x14ac:dyDescent="0.25">
      <c r="A233" s="47" t="s">
        <v>53</v>
      </c>
      <c r="B233" s="44"/>
      <c r="C233" s="44"/>
      <c r="D233" s="44">
        <v>12</v>
      </c>
      <c r="E233" s="44"/>
    </row>
    <row r="234" spans="1:5" x14ac:dyDescent="0.25">
      <c r="A234" s="47" t="s">
        <v>98</v>
      </c>
      <c r="B234" s="44"/>
      <c r="C234" s="44">
        <v>5.8</v>
      </c>
      <c r="D234" s="44"/>
      <c r="E234" s="44"/>
    </row>
    <row r="235" spans="1:5" x14ac:dyDescent="0.25">
      <c r="A235" s="47" t="s">
        <v>81</v>
      </c>
      <c r="B235" s="44"/>
      <c r="C235" s="44">
        <v>5.8</v>
      </c>
      <c r="D235" s="44"/>
      <c r="E235" s="44"/>
    </row>
    <row r="236" spans="1:5" x14ac:dyDescent="0.25">
      <c r="A236" s="47" t="s">
        <v>71</v>
      </c>
      <c r="B236" s="44"/>
      <c r="C236" s="44">
        <v>5.8</v>
      </c>
      <c r="D236" s="44"/>
      <c r="E236" s="44"/>
    </row>
    <row r="237" spans="1:5" x14ac:dyDescent="0.25">
      <c r="A237" s="47" t="s">
        <v>61</v>
      </c>
      <c r="B237" s="44"/>
      <c r="C237" s="44">
        <v>5.8</v>
      </c>
      <c r="D237" s="44"/>
      <c r="E237" s="44"/>
    </row>
    <row r="238" spans="1:5" x14ac:dyDescent="0.25">
      <c r="A238" s="47" t="s">
        <v>68</v>
      </c>
      <c r="B238" s="44"/>
      <c r="C238" s="44">
        <v>25.872</v>
      </c>
      <c r="D238" s="44"/>
      <c r="E238" s="44"/>
    </row>
    <row r="239" spans="1:5" x14ac:dyDescent="0.25">
      <c r="A239" s="28" t="s">
        <v>84</v>
      </c>
      <c r="B239" s="44">
        <v>10</v>
      </c>
      <c r="C239" s="44">
        <v>52.929999999999993</v>
      </c>
      <c r="D239" s="44">
        <v>15</v>
      </c>
      <c r="E239" s="44">
        <v>2</v>
      </c>
    </row>
    <row r="240" spans="1:5" x14ac:dyDescent="0.25">
      <c r="A240" s="47" t="s">
        <v>86</v>
      </c>
      <c r="B240" s="44"/>
      <c r="C240" s="44">
        <v>7.4</v>
      </c>
      <c r="D240" s="44"/>
      <c r="E240" s="44"/>
    </row>
    <row r="241" spans="1:5" x14ac:dyDescent="0.25">
      <c r="A241" s="47" t="s">
        <v>54</v>
      </c>
      <c r="B241" s="44"/>
      <c r="C241" s="44"/>
      <c r="D241" s="44"/>
      <c r="E241" s="44">
        <v>1</v>
      </c>
    </row>
    <row r="242" spans="1:5" x14ac:dyDescent="0.25">
      <c r="A242" s="47" t="s">
        <v>90</v>
      </c>
      <c r="B242" s="44"/>
      <c r="C242" s="44"/>
      <c r="D242" s="44">
        <v>1</v>
      </c>
      <c r="E242" s="44"/>
    </row>
    <row r="243" spans="1:5" x14ac:dyDescent="0.25">
      <c r="A243" s="47" t="s">
        <v>49</v>
      </c>
      <c r="B243" s="44">
        <v>5</v>
      </c>
      <c r="C243" s="44"/>
      <c r="D243" s="44"/>
      <c r="E243" s="44"/>
    </row>
    <row r="244" spans="1:5" x14ac:dyDescent="0.25">
      <c r="A244" s="47" t="s">
        <v>89</v>
      </c>
      <c r="B244" s="44"/>
      <c r="C244" s="44"/>
      <c r="D244" s="44">
        <v>1</v>
      </c>
      <c r="E244" s="44"/>
    </row>
    <row r="245" spans="1:5" x14ac:dyDescent="0.25">
      <c r="A245" s="47" t="s">
        <v>63</v>
      </c>
      <c r="B245" s="44"/>
      <c r="C245" s="44"/>
      <c r="D245" s="44">
        <v>1</v>
      </c>
      <c r="E245" s="44"/>
    </row>
    <row r="246" spans="1:5" x14ac:dyDescent="0.25">
      <c r="A246" s="47" t="s">
        <v>56</v>
      </c>
      <c r="B246" s="44"/>
      <c r="C246" s="44"/>
      <c r="D246" s="44"/>
      <c r="E246" s="44">
        <v>1</v>
      </c>
    </row>
    <row r="247" spans="1:5" x14ac:dyDescent="0.25">
      <c r="A247" s="47" t="s">
        <v>52</v>
      </c>
      <c r="B247" s="44">
        <v>5</v>
      </c>
      <c r="C247" s="44"/>
      <c r="D247" s="44"/>
      <c r="E247" s="44"/>
    </row>
    <row r="248" spans="1:5" x14ac:dyDescent="0.25">
      <c r="A248" s="47" t="s">
        <v>69</v>
      </c>
      <c r="B248" s="44"/>
      <c r="C248" s="44">
        <v>35.969999999999992</v>
      </c>
      <c r="D248" s="44"/>
      <c r="E248" s="44"/>
    </row>
    <row r="249" spans="1:5" x14ac:dyDescent="0.25">
      <c r="A249" s="47" t="s">
        <v>53</v>
      </c>
      <c r="B249" s="44"/>
      <c r="C249" s="44"/>
      <c r="D249" s="44">
        <v>12</v>
      </c>
      <c r="E249" s="44"/>
    </row>
    <row r="250" spans="1:5" x14ac:dyDescent="0.25">
      <c r="A250" s="47" t="s">
        <v>87</v>
      </c>
      <c r="B250" s="44"/>
      <c r="C250" s="44">
        <v>7.4</v>
      </c>
      <c r="D250" s="44"/>
      <c r="E250" s="44"/>
    </row>
    <row r="251" spans="1:5" x14ac:dyDescent="0.25">
      <c r="A251" s="47" t="s">
        <v>58</v>
      </c>
      <c r="B251" s="44"/>
      <c r="C251" s="44">
        <v>2.16</v>
      </c>
      <c r="D251" s="44"/>
      <c r="E251" s="44"/>
    </row>
    <row r="252" spans="1:5" x14ac:dyDescent="0.25">
      <c r="A252" s="28" t="s">
        <v>96</v>
      </c>
      <c r="B252" s="44">
        <v>20</v>
      </c>
      <c r="C252" s="44">
        <v>223.58400000000003</v>
      </c>
      <c r="D252" s="44">
        <v>26</v>
      </c>
      <c r="E252" s="44">
        <v>4</v>
      </c>
    </row>
    <row r="253" spans="1:5" x14ac:dyDescent="0.25">
      <c r="A253" s="47" t="s">
        <v>43</v>
      </c>
      <c r="B253" s="44"/>
      <c r="C253" s="44"/>
      <c r="D253" s="44">
        <v>1</v>
      </c>
      <c r="E253" s="44"/>
    </row>
    <row r="254" spans="1:5" x14ac:dyDescent="0.25">
      <c r="A254" s="47" t="s">
        <v>74</v>
      </c>
      <c r="B254" s="44"/>
      <c r="C254" s="44">
        <v>18.3</v>
      </c>
      <c r="D254" s="44"/>
      <c r="E254" s="44"/>
    </row>
    <row r="255" spans="1:5" x14ac:dyDescent="0.25">
      <c r="A255" s="47" t="s">
        <v>54</v>
      </c>
      <c r="B255" s="44"/>
      <c r="C255" s="44"/>
      <c r="D255" s="44"/>
      <c r="E255" s="44">
        <v>2</v>
      </c>
    </row>
    <row r="256" spans="1:5" x14ac:dyDescent="0.25">
      <c r="A256" s="47" t="s">
        <v>49</v>
      </c>
      <c r="B256" s="44">
        <v>10</v>
      </c>
      <c r="C256" s="44"/>
      <c r="D256" s="44"/>
      <c r="E256" s="44"/>
    </row>
    <row r="257" spans="1:5" x14ac:dyDescent="0.25">
      <c r="A257" s="47" t="s">
        <v>79</v>
      </c>
      <c r="B257" s="44"/>
      <c r="C257" s="44"/>
      <c r="D257" s="44">
        <v>1</v>
      </c>
      <c r="E257" s="44"/>
    </row>
    <row r="258" spans="1:5" x14ac:dyDescent="0.25">
      <c r="A258" s="47" t="s">
        <v>76</v>
      </c>
      <c r="B258" s="44"/>
      <c r="C258" s="44">
        <v>18.3</v>
      </c>
      <c r="D258" s="44"/>
      <c r="E258" s="44"/>
    </row>
    <row r="259" spans="1:5" x14ac:dyDescent="0.25">
      <c r="A259" s="47" t="s">
        <v>57</v>
      </c>
      <c r="B259" s="44"/>
      <c r="C259" s="44">
        <v>56.891999999999989</v>
      </c>
      <c r="D259" s="44"/>
      <c r="E259" s="44"/>
    </row>
    <row r="260" spans="1:5" x14ac:dyDescent="0.25">
      <c r="A260" s="47" t="s">
        <v>56</v>
      </c>
      <c r="B260" s="44"/>
      <c r="C260" s="44"/>
      <c r="D260" s="44"/>
      <c r="E260" s="44">
        <v>2</v>
      </c>
    </row>
    <row r="261" spans="1:5" x14ac:dyDescent="0.25">
      <c r="A261" s="47" t="s">
        <v>52</v>
      </c>
      <c r="B261" s="44">
        <v>10</v>
      </c>
      <c r="C261" s="44"/>
      <c r="D261" s="44"/>
      <c r="E261" s="44"/>
    </row>
    <row r="262" spans="1:5" x14ac:dyDescent="0.25">
      <c r="A262" s="47" t="s">
        <v>67</v>
      </c>
      <c r="B262" s="44"/>
      <c r="C262" s="44">
        <v>56.891999999999989</v>
      </c>
      <c r="D262" s="44"/>
      <c r="E262" s="44"/>
    </row>
    <row r="263" spans="1:5" x14ac:dyDescent="0.25">
      <c r="A263" s="47" t="s">
        <v>60</v>
      </c>
      <c r="B263" s="44"/>
      <c r="C263" s="44">
        <v>18.3</v>
      </c>
      <c r="D263" s="44"/>
      <c r="E263" s="44"/>
    </row>
    <row r="264" spans="1:5" x14ac:dyDescent="0.25">
      <c r="A264" s="47" t="s">
        <v>62</v>
      </c>
      <c r="B264" s="44"/>
      <c r="C264" s="44">
        <v>18.3</v>
      </c>
      <c r="D264" s="44"/>
      <c r="E264" s="44"/>
    </row>
    <row r="265" spans="1:5" x14ac:dyDescent="0.25">
      <c r="A265" s="47" t="s">
        <v>53</v>
      </c>
      <c r="B265" s="44"/>
      <c r="C265" s="44"/>
      <c r="D265" s="44">
        <v>24</v>
      </c>
      <c r="E265" s="44"/>
    </row>
    <row r="266" spans="1:5" x14ac:dyDescent="0.25">
      <c r="A266" s="47" t="s">
        <v>81</v>
      </c>
      <c r="B266" s="44"/>
      <c r="C266" s="44">
        <v>18.3</v>
      </c>
      <c r="D266" s="44"/>
      <c r="E266" s="44"/>
    </row>
    <row r="267" spans="1:5" x14ac:dyDescent="0.25">
      <c r="A267" s="47" t="s">
        <v>61</v>
      </c>
      <c r="B267" s="44"/>
      <c r="C267" s="44">
        <v>18.3</v>
      </c>
      <c r="D267" s="44"/>
      <c r="E267" s="44"/>
    </row>
    <row r="268" spans="1:5" x14ac:dyDescent="0.25">
      <c r="A268" s="28" t="s">
        <v>94</v>
      </c>
      <c r="B268" s="44">
        <v>45.4</v>
      </c>
      <c r="C268" s="44">
        <v>172.63999999999996</v>
      </c>
      <c r="D268" s="44">
        <v>37</v>
      </c>
      <c r="E268" s="44">
        <v>6</v>
      </c>
    </row>
    <row r="269" spans="1:5" x14ac:dyDescent="0.25">
      <c r="A269" s="47" t="s">
        <v>54</v>
      </c>
      <c r="B269" s="44"/>
      <c r="C269" s="44"/>
      <c r="D269" s="44"/>
      <c r="E269" s="44">
        <v>3</v>
      </c>
    </row>
    <row r="270" spans="1:5" x14ac:dyDescent="0.25">
      <c r="A270" s="47" t="s">
        <v>49</v>
      </c>
      <c r="B270" s="44">
        <v>15</v>
      </c>
      <c r="C270" s="44"/>
      <c r="D270" s="44"/>
      <c r="E270" s="44"/>
    </row>
    <row r="271" spans="1:5" x14ac:dyDescent="0.25">
      <c r="A271" s="47" t="s">
        <v>79</v>
      </c>
      <c r="B271" s="44"/>
      <c r="C271" s="44"/>
      <c r="D271" s="44">
        <v>1</v>
      </c>
      <c r="E271" s="44"/>
    </row>
    <row r="272" spans="1:5" x14ac:dyDescent="0.25">
      <c r="A272" s="47" t="s">
        <v>76</v>
      </c>
      <c r="B272" s="44"/>
      <c r="C272" s="44">
        <v>14.2</v>
      </c>
      <c r="D272" s="44"/>
      <c r="E272" s="44"/>
    </row>
    <row r="273" spans="1:5" x14ac:dyDescent="0.25">
      <c r="A273" s="47" t="s">
        <v>57</v>
      </c>
      <c r="B273" s="44"/>
      <c r="C273" s="44">
        <v>50.82</v>
      </c>
      <c r="D273" s="44"/>
      <c r="E273" s="44"/>
    </row>
    <row r="274" spans="1:5" x14ac:dyDescent="0.25">
      <c r="A274" s="47" t="s">
        <v>56</v>
      </c>
      <c r="B274" s="44"/>
      <c r="C274" s="44"/>
      <c r="D274" s="44"/>
      <c r="E274" s="44">
        <v>3</v>
      </c>
    </row>
    <row r="275" spans="1:5" x14ac:dyDescent="0.25">
      <c r="A275" s="47" t="s">
        <v>52</v>
      </c>
      <c r="B275" s="44">
        <v>15</v>
      </c>
      <c r="C275" s="44"/>
      <c r="D275" s="44"/>
      <c r="E275" s="44"/>
    </row>
    <row r="276" spans="1:5" x14ac:dyDescent="0.25">
      <c r="A276" s="47" t="s">
        <v>67</v>
      </c>
      <c r="B276" s="44"/>
      <c r="C276" s="44">
        <v>50.82</v>
      </c>
      <c r="D276" s="44"/>
      <c r="E276" s="44"/>
    </row>
    <row r="277" spans="1:5" x14ac:dyDescent="0.25">
      <c r="A277" s="47" t="s">
        <v>60</v>
      </c>
      <c r="B277" s="44"/>
      <c r="C277" s="44">
        <v>14.2</v>
      </c>
      <c r="D277" s="44"/>
      <c r="E277" s="44"/>
    </row>
    <row r="278" spans="1:5" x14ac:dyDescent="0.25">
      <c r="A278" s="47" t="s">
        <v>62</v>
      </c>
      <c r="B278" s="44"/>
      <c r="C278" s="44">
        <v>14.2</v>
      </c>
      <c r="D278" s="44"/>
      <c r="E278" s="44"/>
    </row>
    <row r="279" spans="1:5" x14ac:dyDescent="0.25">
      <c r="A279" s="47" t="s">
        <v>53</v>
      </c>
      <c r="B279" s="44"/>
      <c r="C279" s="44"/>
      <c r="D279" s="44">
        <v>36</v>
      </c>
      <c r="E279" s="44"/>
    </row>
    <row r="280" spans="1:5" x14ac:dyDescent="0.25">
      <c r="A280" s="47" t="s">
        <v>81</v>
      </c>
      <c r="B280" s="44"/>
      <c r="C280" s="44">
        <v>14.2</v>
      </c>
      <c r="D280" s="44"/>
      <c r="E280" s="44"/>
    </row>
    <row r="281" spans="1:5" x14ac:dyDescent="0.25">
      <c r="A281" s="47" t="s">
        <v>82</v>
      </c>
      <c r="B281" s="44">
        <v>15.4</v>
      </c>
      <c r="C281" s="44"/>
      <c r="D281" s="44"/>
      <c r="E281" s="44"/>
    </row>
    <row r="282" spans="1:5" x14ac:dyDescent="0.25">
      <c r="A282" s="47" t="s">
        <v>61</v>
      </c>
      <c r="B282" s="44"/>
      <c r="C282" s="44">
        <v>14.2</v>
      </c>
      <c r="D282" s="44"/>
      <c r="E282" s="44"/>
    </row>
    <row r="283" spans="1:5" x14ac:dyDescent="0.25">
      <c r="A283" s="28" t="s">
        <v>15</v>
      </c>
      <c r="B283" s="44">
        <v>36.76</v>
      </c>
      <c r="C283" s="44">
        <v>62.015999999999991</v>
      </c>
      <c r="D283" s="44">
        <v>37</v>
      </c>
      <c r="E283" s="44">
        <v>6</v>
      </c>
    </row>
    <row r="284" spans="1:5" x14ac:dyDescent="0.25">
      <c r="A284" s="47" t="s">
        <v>74</v>
      </c>
      <c r="B284" s="44"/>
      <c r="C284" s="44">
        <v>2.9</v>
      </c>
      <c r="D284" s="44"/>
      <c r="E284" s="44"/>
    </row>
    <row r="285" spans="1:5" x14ac:dyDescent="0.25">
      <c r="A285" s="47" t="s">
        <v>54</v>
      </c>
      <c r="B285" s="44"/>
      <c r="C285" s="44"/>
      <c r="D285" s="44"/>
      <c r="E285" s="44">
        <v>3</v>
      </c>
    </row>
    <row r="286" spans="1:5" x14ac:dyDescent="0.25">
      <c r="A286" s="47" t="s">
        <v>49</v>
      </c>
      <c r="B286" s="44">
        <v>15</v>
      </c>
      <c r="C286" s="44"/>
      <c r="D286" s="44"/>
      <c r="E286" s="44"/>
    </row>
    <row r="287" spans="1:5" x14ac:dyDescent="0.25">
      <c r="A287" s="47" t="s">
        <v>79</v>
      </c>
      <c r="B287" s="44"/>
      <c r="C287" s="44"/>
      <c r="D287" s="44">
        <v>1</v>
      </c>
      <c r="E287" s="44"/>
    </row>
    <row r="288" spans="1:5" x14ac:dyDescent="0.25">
      <c r="A288" s="47" t="s">
        <v>76</v>
      </c>
      <c r="B288" s="44"/>
      <c r="C288" s="44">
        <v>2.9</v>
      </c>
      <c r="D288" s="44"/>
      <c r="E288" s="44"/>
    </row>
    <row r="289" spans="1:5" x14ac:dyDescent="0.25">
      <c r="A289" s="47" t="s">
        <v>57</v>
      </c>
      <c r="B289" s="44"/>
      <c r="C289" s="44">
        <v>22.308</v>
      </c>
      <c r="D289" s="44"/>
      <c r="E289" s="44"/>
    </row>
    <row r="290" spans="1:5" x14ac:dyDescent="0.25">
      <c r="A290" s="47" t="s">
        <v>56</v>
      </c>
      <c r="B290" s="44"/>
      <c r="C290" s="44"/>
      <c r="D290" s="44"/>
      <c r="E290" s="44">
        <v>3</v>
      </c>
    </row>
    <row r="291" spans="1:5" x14ac:dyDescent="0.25">
      <c r="A291" s="47" t="s">
        <v>52</v>
      </c>
      <c r="B291" s="44">
        <v>15</v>
      </c>
      <c r="C291" s="44"/>
      <c r="D291" s="44"/>
      <c r="E291" s="44"/>
    </row>
    <row r="292" spans="1:5" x14ac:dyDescent="0.25">
      <c r="A292" s="47" t="s">
        <v>67</v>
      </c>
      <c r="B292" s="44"/>
      <c r="C292" s="44">
        <v>22.308</v>
      </c>
      <c r="D292" s="44"/>
      <c r="E292" s="44"/>
    </row>
    <row r="293" spans="1:5" x14ac:dyDescent="0.25">
      <c r="A293" s="47" t="s">
        <v>60</v>
      </c>
      <c r="B293" s="44"/>
      <c r="C293" s="44">
        <v>2.9</v>
      </c>
      <c r="D293" s="44"/>
      <c r="E293" s="44"/>
    </row>
    <row r="294" spans="1:5" x14ac:dyDescent="0.25">
      <c r="A294" s="47" t="s">
        <v>62</v>
      </c>
      <c r="B294" s="44"/>
      <c r="C294" s="44">
        <v>2.9</v>
      </c>
      <c r="D294" s="44"/>
      <c r="E294" s="44"/>
    </row>
    <row r="295" spans="1:5" x14ac:dyDescent="0.25">
      <c r="A295" s="47" t="s">
        <v>53</v>
      </c>
      <c r="B295" s="44"/>
      <c r="C295" s="44"/>
      <c r="D295" s="44">
        <v>36</v>
      </c>
      <c r="E295" s="44"/>
    </row>
    <row r="296" spans="1:5" x14ac:dyDescent="0.25">
      <c r="A296" s="47" t="s">
        <v>81</v>
      </c>
      <c r="B296" s="44"/>
      <c r="C296" s="44">
        <v>2.9</v>
      </c>
      <c r="D296" s="44"/>
      <c r="E296" s="44"/>
    </row>
    <row r="297" spans="1:5" x14ac:dyDescent="0.25">
      <c r="A297" s="47" t="s">
        <v>82</v>
      </c>
      <c r="B297" s="44">
        <v>6.76</v>
      </c>
      <c r="C297" s="44"/>
      <c r="D297" s="44"/>
      <c r="E297" s="44"/>
    </row>
    <row r="298" spans="1:5" x14ac:dyDescent="0.25">
      <c r="A298" s="47" t="s">
        <v>61</v>
      </c>
      <c r="B298" s="44"/>
      <c r="C298" s="44">
        <v>2.9</v>
      </c>
      <c r="D298" s="44"/>
      <c r="E298" s="44"/>
    </row>
    <row r="299" spans="1:5" x14ac:dyDescent="0.25">
      <c r="A299" s="28" t="s">
        <v>85</v>
      </c>
      <c r="B299" s="44">
        <v>10</v>
      </c>
      <c r="C299" s="44">
        <v>2.16</v>
      </c>
      <c r="D299" s="44">
        <v>16</v>
      </c>
      <c r="E299" s="44">
        <v>2</v>
      </c>
    </row>
    <row r="300" spans="1:5" x14ac:dyDescent="0.25">
      <c r="A300" s="47" t="s">
        <v>86</v>
      </c>
      <c r="B300" s="44"/>
      <c r="C300" s="44"/>
      <c r="D300" s="44"/>
      <c r="E300" s="44"/>
    </row>
    <row r="301" spans="1:5" x14ac:dyDescent="0.25">
      <c r="A301" s="47" t="s">
        <v>54</v>
      </c>
      <c r="B301" s="44"/>
      <c r="C301" s="44"/>
      <c r="D301" s="44"/>
      <c r="E301" s="44">
        <v>1</v>
      </c>
    </row>
    <row r="302" spans="1:5" x14ac:dyDescent="0.25">
      <c r="A302" s="47" t="s">
        <v>90</v>
      </c>
      <c r="B302" s="44"/>
      <c r="C302" s="44"/>
      <c r="D302" s="44">
        <v>1</v>
      </c>
      <c r="E302" s="44"/>
    </row>
    <row r="303" spans="1:5" x14ac:dyDescent="0.25">
      <c r="A303" s="47" t="s">
        <v>49</v>
      </c>
      <c r="B303" s="44">
        <v>5</v>
      </c>
      <c r="C303" s="44"/>
      <c r="D303" s="44"/>
      <c r="E303" s="44"/>
    </row>
    <row r="304" spans="1:5" x14ac:dyDescent="0.25">
      <c r="A304" s="47" t="s">
        <v>89</v>
      </c>
      <c r="B304" s="44"/>
      <c r="C304" s="44"/>
      <c r="D304" s="44">
        <v>1</v>
      </c>
      <c r="E304" s="44"/>
    </row>
    <row r="305" spans="1:5" x14ac:dyDescent="0.25">
      <c r="A305" s="47" t="s">
        <v>93</v>
      </c>
      <c r="B305" s="44"/>
      <c r="C305" s="44"/>
      <c r="D305" s="44">
        <v>1</v>
      </c>
      <c r="E305" s="44"/>
    </row>
    <row r="306" spans="1:5" x14ac:dyDescent="0.25">
      <c r="A306" s="47" t="s">
        <v>63</v>
      </c>
      <c r="B306" s="44"/>
      <c r="C306" s="44"/>
      <c r="D306" s="44">
        <v>1</v>
      </c>
      <c r="E306" s="44"/>
    </row>
    <row r="307" spans="1:5" x14ac:dyDescent="0.25">
      <c r="A307" s="47" t="s">
        <v>56</v>
      </c>
      <c r="B307" s="44"/>
      <c r="C307" s="44"/>
      <c r="D307" s="44"/>
      <c r="E307" s="44">
        <v>1</v>
      </c>
    </row>
    <row r="308" spans="1:5" x14ac:dyDescent="0.25">
      <c r="A308" s="47" t="s">
        <v>52</v>
      </c>
      <c r="B308" s="44">
        <v>5</v>
      </c>
      <c r="C308" s="44"/>
      <c r="D308" s="44"/>
      <c r="E308" s="44"/>
    </row>
    <row r="309" spans="1:5" x14ac:dyDescent="0.25">
      <c r="A309" s="47" t="s">
        <v>69</v>
      </c>
      <c r="B309" s="44"/>
      <c r="C309" s="44"/>
      <c r="D309" s="44"/>
      <c r="E309" s="44"/>
    </row>
    <row r="310" spans="1:5" x14ac:dyDescent="0.25">
      <c r="A310" s="47" t="s">
        <v>53</v>
      </c>
      <c r="B310" s="44"/>
      <c r="C310" s="44"/>
      <c r="D310" s="44">
        <v>12</v>
      </c>
      <c r="E310" s="44"/>
    </row>
    <row r="311" spans="1:5" x14ac:dyDescent="0.25">
      <c r="A311" s="47" t="s">
        <v>87</v>
      </c>
      <c r="B311" s="44"/>
      <c r="C311" s="44"/>
      <c r="D311" s="44"/>
      <c r="E311" s="44"/>
    </row>
    <row r="312" spans="1:5" x14ac:dyDescent="0.25">
      <c r="A312" s="47" t="s">
        <v>58</v>
      </c>
      <c r="B312" s="44"/>
      <c r="C312" s="44">
        <v>2.16</v>
      </c>
      <c r="D312" s="44"/>
      <c r="E312" s="44"/>
    </row>
    <row r="313" spans="1:5" x14ac:dyDescent="0.25">
      <c r="A313" s="28" t="s">
        <v>26</v>
      </c>
      <c r="B313" s="44">
        <v>11.64</v>
      </c>
      <c r="C313" s="44">
        <v>157.73599999999999</v>
      </c>
      <c r="D313" s="44">
        <v>1</v>
      </c>
      <c r="E313" s="44"/>
    </row>
    <row r="314" spans="1:5" x14ac:dyDescent="0.25">
      <c r="A314" s="47" t="s">
        <v>73</v>
      </c>
      <c r="B314" s="44"/>
      <c r="C314" s="44"/>
      <c r="D314" s="44">
        <v>1</v>
      </c>
      <c r="E314" s="44"/>
    </row>
    <row r="315" spans="1:5" x14ac:dyDescent="0.25">
      <c r="A315" s="47" t="s">
        <v>67</v>
      </c>
      <c r="B315" s="44"/>
      <c r="C315" s="44">
        <v>38.411999999999999</v>
      </c>
      <c r="D315" s="44"/>
      <c r="E315" s="44"/>
    </row>
    <row r="316" spans="1:5" x14ac:dyDescent="0.25">
      <c r="A316" s="47" t="s">
        <v>60</v>
      </c>
      <c r="B316" s="44"/>
      <c r="C316" s="44">
        <v>8.5</v>
      </c>
      <c r="D316" s="44"/>
      <c r="E316" s="44"/>
    </row>
    <row r="317" spans="1:5" x14ac:dyDescent="0.25">
      <c r="A317" s="47" t="s">
        <v>62</v>
      </c>
      <c r="B317" s="44"/>
      <c r="C317" s="44">
        <v>8.5</v>
      </c>
      <c r="D317" s="44"/>
      <c r="E317" s="44"/>
    </row>
    <row r="318" spans="1:5" x14ac:dyDescent="0.25">
      <c r="A318" s="47" t="s">
        <v>69</v>
      </c>
      <c r="B318" s="44"/>
      <c r="C318" s="44">
        <v>38.411999999999999</v>
      </c>
      <c r="D318" s="44"/>
      <c r="E318" s="44"/>
    </row>
    <row r="319" spans="1:5" x14ac:dyDescent="0.25">
      <c r="A319" s="47" t="s">
        <v>72</v>
      </c>
      <c r="B319" s="44">
        <v>11.64</v>
      </c>
      <c r="C319" s="44"/>
      <c r="D319" s="44"/>
      <c r="E319" s="44"/>
    </row>
    <row r="320" spans="1:5" x14ac:dyDescent="0.25">
      <c r="A320" s="47" t="s">
        <v>71</v>
      </c>
      <c r="B320" s="44"/>
      <c r="C320" s="44">
        <v>8.5</v>
      </c>
      <c r="D320" s="44"/>
      <c r="E320" s="44"/>
    </row>
    <row r="321" spans="1:5" x14ac:dyDescent="0.25">
      <c r="A321" s="47" t="s">
        <v>70</v>
      </c>
      <c r="B321" s="44"/>
      <c r="C321" s="44">
        <v>8.5</v>
      </c>
      <c r="D321" s="44"/>
      <c r="E321" s="44"/>
    </row>
    <row r="322" spans="1:5" x14ac:dyDescent="0.25">
      <c r="A322" s="47" t="s">
        <v>61</v>
      </c>
      <c r="B322" s="44"/>
      <c r="C322" s="44">
        <v>8.5</v>
      </c>
      <c r="D322" s="44"/>
      <c r="E322" s="44"/>
    </row>
    <row r="323" spans="1:5" x14ac:dyDescent="0.25">
      <c r="A323" s="47" t="s">
        <v>68</v>
      </c>
      <c r="B323" s="44"/>
      <c r="C323" s="44">
        <v>38.411999999999999</v>
      </c>
      <c r="D323" s="44"/>
      <c r="E323" s="44"/>
    </row>
    <row r="324" spans="1:5" x14ac:dyDescent="0.25">
      <c r="B324"/>
      <c r="C324"/>
      <c r="D324"/>
      <c r="E324"/>
    </row>
    <row r="325" spans="1:5" x14ac:dyDescent="0.25">
      <c r="B325"/>
      <c r="C325"/>
      <c r="D325"/>
      <c r="E325"/>
    </row>
    <row r="326" spans="1:5" x14ac:dyDescent="0.25">
      <c r="B326"/>
      <c r="C326"/>
      <c r="D326"/>
      <c r="E326"/>
    </row>
    <row r="327" spans="1:5" x14ac:dyDescent="0.25">
      <c r="B327"/>
      <c r="C327"/>
      <c r="D327"/>
      <c r="E327"/>
    </row>
    <row r="328" spans="1:5" x14ac:dyDescent="0.25">
      <c r="B328"/>
      <c r="C328"/>
      <c r="D328"/>
      <c r="E328"/>
    </row>
    <row r="329" spans="1:5" x14ac:dyDescent="0.25">
      <c r="B329"/>
      <c r="C329"/>
      <c r="D329"/>
      <c r="E329"/>
    </row>
    <row r="330" spans="1:5" x14ac:dyDescent="0.25">
      <c r="B330"/>
      <c r="C330"/>
      <c r="D330"/>
      <c r="E330"/>
    </row>
    <row r="331" spans="1:5" x14ac:dyDescent="0.25">
      <c r="B331"/>
      <c r="C331"/>
      <c r="D331"/>
      <c r="E331"/>
    </row>
    <row r="332" spans="1:5" x14ac:dyDescent="0.25">
      <c r="B332"/>
      <c r="C332"/>
      <c r="D332"/>
      <c r="E332"/>
    </row>
    <row r="333" spans="1:5" x14ac:dyDescent="0.25">
      <c r="B333"/>
      <c r="C333"/>
      <c r="D333"/>
      <c r="E333"/>
    </row>
    <row r="334" spans="1:5" x14ac:dyDescent="0.25">
      <c r="B334"/>
      <c r="C334"/>
      <c r="D334"/>
      <c r="E334"/>
    </row>
    <row r="335" spans="1:5" x14ac:dyDescent="0.25">
      <c r="B335"/>
      <c r="C335"/>
      <c r="D335"/>
      <c r="E335"/>
    </row>
    <row r="336" spans="1:5" x14ac:dyDescent="0.25">
      <c r="B336"/>
      <c r="C336"/>
      <c r="D336"/>
      <c r="E336"/>
    </row>
    <row r="337" spans="2:5" x14ac:dyDescent="0.25">
      <c r="B337"/>
      <c r="C337"/>
      <c r="D337"/>
      <c r="E337"/>
    </row>
    <row r="338" spans="2:5" x14ac:dyDescent="0.25">
      <c r="B338"/>
      <c r="C338"/>
      <c r="D338"/>
      <c r="E338"/>
    </row>
    <row r="339" spans="2:5" x14ac:dyDescent="0.25">
      <c r="B339"/>
      <c r="C339"/>
      <c r="D339"/>
      <c r="E339"/>
    </row>
    <row r="340" spans="2:5" x14ac:dyDescent="0.25">
      <c r="B340"/>
      <c r="C340"/>
      <c r="D340"/>
      <c r="E340"/>
    </row>
    <row r="341" spans="2:5" x14ac:dyDescent="0.25">
      <c r="B341"/>
      <c r="C341"/>
      <c r="D341"/>
      <c r="E341"/>
    </row>
    <row r="342" spans="2:5" x14ac:dyDescent="0.25">
      <c r="B342"/>
      <c r="C342"/>
      <c r="D342"/>
      <c r="E342"/>
    </row>
    <row r="343" spans="2:5" x14ac:dyDescent="0.25">
      <c r="B343"/>
      <c r="C343"/>
      <c r="D343"/>
      <c r="E343"/>
    </row>
    <row r="344" spans="2:5" x14ac:dyDescent="0.25">
      <c r="B344"/>
      <c r="C344"/>
      <c r="D344"/>
      <c r="E344"/>
    </row>
    <row r="345" spans="2:5" x14ac:dyDescent="0.25">
      <c r="B345"/>
      <c r="C345"/>
      <c r="D345"/>
      <c r="E345"/>
    </row>
    <row r="346" spans="2:5" x14ac:dyDescent="0.25">
      <c r="B346"/>
      <c r="C346"/>
      <c r="D346"/>
      <c r="E346"/>
    </row>
    <row r="347" spans="2:5" x14ac:dyDescent="0.25">
      <c r="B347"/>
      <c r="C347"/>
      <c r="D347"/>
      <c r="E347"/>
    </row>
    <row r="348" spans="2:5" x14ac:dyDescent="0.25">
      <c r="B348"/>
      <c r="C348"/>
      <c r="D348"/>
      <c r="E348"/>
    </row>
    <row r="349" spans="2:5" x14ac:dyDescent="0.25">
      <c r="B349"/>
      <c r="C349"/>
      <c r="D349"/>
      <c r="E349"/>
    </row>
    <row r="350" spans="2:5" x14ac:dyDescent="0.25">
      <c r="B350"/>
      <c r="C350"/>
      <c r="D350"/>
      <c r="E350"/>
    </row>
    <row r="351" spans="2:5" x14ac:dyDescent="0.25">
      <c r="B351"/>
      <c r="C351"/>
      <c r="D351"/>
      <c r="E351"/>
    </row>
    <row r="352" spans="2:5" x14ac:dyDescent="0.25">
      <c r="B352"/>
      <c r="C352"/>
      <c r="D352"/>
      <c r="E352"/>
    </row>
    <row r="353" spans="2:5" x14ac:dyDescent="0.25">
      <c r="B353"/>
      <c r="C353"/>
      <c r="D353"/>
      <c r="E353"/>
    </row>
    <row r="354" spans="2:5" x14ac:dyDescent="0.25">
      <c r="B354"/>
      <c r="C354"/>
      <c r="D354"/>
      <c r="E354"/>
    </row>
    <row r="355" spans="2:5" x14ac:dyDescent="0.25">
      <c r="B355"/>
      <c r="C355"/>
      <c r="D355"/>
      <c r="E355"/>
    </row>
    <row r="356" spans="2:5" x14ac:dyDescent="0.25">
      <c r="B356"/>
      <c r="C356"/>
      <c r="D356"/>
      <c r="E356"/>
    </row>
    <row r="357" spans="2:5" x14ac:dyDescent="0.25">
      <c r="B357"/>
      <c r="C357"/>
      <c r="D357"/>
      <c r="E357"/>
    </row>
    <row r="358" spans="2:5" x14ac:dyDescent="0.25">
      <c r="B358"/>
      <c r="C358"/>
      <c r="D358"/>
      <c r="E358"/>
    </row>
    <row r="359" spans="2:5" x14ac:dyDescent="0.25">
      <c r="B359"/>
      <c r="C359"/>
      <c r="D359"/>
      <c r="E359"/>
    </row>
    <row r="360" spans="2:5" x14ac:dyDescent="0.25">
      <c r="B360"/>
      <c r="C360"/>
      <c r="D360"/>
      <c r="E360"/>
    </row>
    <row r="361" spans="2:5" x14ac:dyDescent="0.25">
      <c r="B361"/>
      <c r="C361"/>
      <c r="D361"/>
      <c r="E361"/>
    </row>
    <row r="362" spans="2:5" x14ac:dyDescent="0.25">
      <c r="B362"/>
      <c r="C362"/>
      <c r="D362"/>
      <c r="E3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7F88-F6B9-4E14-97AE-162B7471518D}">
  <dimension ref="A3:E18"/>
  <sheetViews>
    <sheetView tabSelected="1" workbookViewId="0">
      <selection activeCell="B22" sqref="B22"/>
    </sheetView>
  </sheetViews>
  <sheetFormatPr defaultRowHeight="15" x14ac:dyDescent="0.25"/>
  <cols>
    <col min="1" max="1" width="71.42578125" style="18" customWidth="1"/>
    <col min="2" max="2" width="14.5703125" customWidth="1"/>
    <col min="3" max="3" width="13" style="16" bestFit="1" customWidth="1"/>
    <col min="4" max="4" width="12" style="16" bestFit="1" customWidth="1"/>
  </cols>
  <sheetData>
    <row r="3" spans="1:5" x14ac:dyDescent="0.25">
      <c r="A3" s="16"/>
      <c r="B3" s="16"/>
    </row>
    <row r="4" spans="1:5" x14ac:dyDescent="0.25">
      <c r="A4" s="16"/>
    </row>
    <row r="5" spans="1:5" x14ac:dyDescent="0.25">
      <c r="A5" s="16"/>
    </row>
    <row r="6" spans="1:5" x14ac:dyDescent="0.25">
      <c r="A6" s="16"/>
    </row>
    <row r="7" spans="1:5" x14ac:dyDescent="0.25">
      <c r="A7" s="16"/>
      <c r="B7" s="17"/>
    </row>
    <row r="8" spans="1:5" x14ac:dyDescent="0.25">
      <c r="A8" s="16"/>
    </row>
    <row r="9" spans="1:5" x14ac:dyDescent="0.25">
      <c r="A9" s="16"/>
    </row>
    <row r="10" spans="1:5" x14ac:dyDescent="0.25">
      <c r="A10"/>
      <c r="B10" t="s">
        <v>124</v>
      </c>
      <c r="C10" s="16" t="s">
        <v>125</v>
      </c>
      <c r="D10"/>
    </row>
    <row r="11" spans="1:5" x14ac:dyDescent="0.25">
      <c r="A11" s="45" t="s">
        <v>8</v>
      </c>
      <c r="B11" s="46"/>
      <c r="C11" s="46"/>
      <c r="D11" s="46"/>
      <c r="E11" s="46"/>
    </row>
    <row r="12" spans="1:5" x14ac:dyDescent="0.25">
      <c r="A12" s="47" t="s">
        <v>77</v>
      </c>
      <c r="B12" s="44" t="s">
        <v>42</v>
      </c>
      <c r="C12" s="44">
        <v>35.5</v>
      </c>
      <c r="D12" s="44"/>
      <c r="E12" s="44"/>
    </row>
    <row r="13" spans="1:5" x14ac:dyDescent="0.25">
      <c r="A13" s="47" t="s">
        <v>80</v>
      </c>
      <c r="B13" s="44" t="s">
        <v>41</v>
      </c>
      <c r="C13" s="44">
        <v>16</v>
      </c>
      <c r="D13" s="44"/>
      <c r="E13" s="44"/>
    </row>
    <row r="14" spans="1:5" x14ac:dyDescent="0.25">
      <c r="A14" s="47" t="s">
        <v>54</v>
      </c>
      <c r="B14" s="44" t="s">
        <v>51</v>
      </c>
      <c r="C14" s="44">
        <v>20</v>
      </c>
      <c r="D14" s="44"/>
      <c r="E14" s="44"/>
    </row>
    <row r="15" spans="1:5" x14ac:dyDescent="0.25">
      <c r="A15" s="47" t="s">
        <v>49</v>
      </c>
      <c r="B15" s="44" t="s">
        <v>41</v>
      </c>
      <c r="C15" s="44">
        <v>10</v>
      </c>
      <c r="D15" s="44"/>
      <c r="E15" s="44"/>
    </row>
    <row r="16" spans="1:5" x14ac:dyDescent="0.25">
      <c r="A16" s="47" t="s">
        <v>79</v>
      </c>
      <c r="B16" s="44" t="s">
        <v>41</v>
      </c>
      <c r="C16" s="44">
        <v>10</v>
      </c>
      <c r="D16" s="44"/>
      <c r="E16" s="44"/>
    </row>
    <row r="17" spans="1:5" x14ac:dyDescent="0.25">
      <c r="A17" s="47" t="s">
        <v>57</v>
      </c>
      <c r="B17" s="44"/>
      <c r="C17" s="44"/>
      <c r="D17" s="44"/>
      <c r="E17" s="44"/>
    </row>
    <row r="18" spans="1:5" x14ac:dyDescent="0.25">
      <c r="A18" s="47" t="s">
        <v>56</v>
      </c>
      <c r="B18" s="44"/>
      <c r="C18" s="44"/>
      <c r="D18" s="44"/>
      <c r="E18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Объемы</vt:lpstr>
      <vt:lpstr>Исходная таблица</vt:lpstr>
      <vt:lpstr>Итоговая таблица (что получаетс</vt:lpstr>
      <vt:lpstr>Что хотелось получить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2020-04-28T05:48:00Z</dcterms:modified>
</cp:coreProperties>
</file>