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22CABA7-BFB2-4723-9270-DF6F2D8DF275}" xr6:coauthVersionLast="45" xr6:coauthVersionMax="45" xr10:uidLastSave="{00000000-0000-0000-0000-000000000000}"/>
  <bookViews>
    <workbookView xWindow="-120" yWindow="-120" windowWidth="38640" windowHeight="15840" tabRatio="870" xr2:uid="{00000000-000D-0000-FFFF-FFFF00000000}"/>
  </bookViews>
  <sheets>
    <sheet name="Overall" sheetId="10" r:id="rId1"/>
    <sheet name="1.2 Perforated tray" sheetId="9" r:id="rId2"/>
    <sheet name="2.0 Cable Pulling" sheetId="21" r:id="rId3"/>
    <sheet name="2.1 Cable Termination" sheetId="22" r:id="rId4"/>
    <sheet name="3.0 Cable Pulling" sheetId="11" state="hidden" r:id="rId5"/>
  </sheets>
  <definedNames>
    <definedName name="_____xlfn.BAHTTEXT">#NAME?</definedName>
    <definedName name="____xlfn.BAHTTEXT">#NAME?</definedName>
    <definedName name="___xlfn.BAHTTEXT">#NAME?</definedName>
    <definedName name="__xlfn.BAHTTEXT">#NAME?</definedName>
    <definedName name="_Order1">255</definedName>
    <definedName name="_Order2">255</definedName>
    <definedName name="_xlnm._FilterDatabase" localSheetId="1" hidden="1">'1.2 Perforated tray'!$B$2:$E$33</definedName>
    <definedName name="_xlnm.Print_Area" localSheetId="0">Overall!$B$1:$J$76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0" l="1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X3" i="9"/>
  <c r="AY3" i="9"/>
  <c r="AZ3" i="9"/>
  <c r="BA3" i="9"/>
  <c r="BB3" i="9"/>
  <c r="BC3" i="9"/>
  <c r="BD3" i="9"/>
  <c r="BE3" i="9"/>
  <c r="BF3" i="9"/>
  <c r="BG3" i="9"/>
  <c r="BH3" i="9"/>
  <c r="BI3" i="9"/>
  <c r="BJ3" i="9"/>
  <c r="BK3" i="9"/>
  <c r="BL3" i="9"/>
  <c r="BM3" i="9"/>
  <c r="AW3" i="9"/>
  <c r="G16" i="10" l="1"/>
  <c r="G13" i="10"/>
  <c r="G37" i="10"/>
  <c r="E7" i="21" l="1"/>
  <c r="E180" i="22"/>
  <c r="E178" i="22"/>
  <c r="E173" i="22"/>
  <c r="E171" i="22"/>
  <c r="E163" i="22"/>
  <c r="E159" i="22"/>
  <c r="E157" i="22"/>
  <c r="E155" i="22"/>
  <c r="E153" i="22"/>
  <c r="E151" i="22"/>
  <c r="E149" i="22"/>
  <c r="E145" i="22"/>
  <c r="E143" i="22"/>
  <c r="E141" i="22"/>
  <c r="E139" i="22"/>
  <c r="E137" i="22"/>
  <c r="E135" i="22"/>
  <c r="E133" i="22"/>
  <c r="E131" i="22"/>
  <c r="E129" i="22"/>
  <c r="E127" i="22"/>
  <c r="E123" i="22"/>
  <c r="E121" i="22"/>
  <c r="E119" i="22"/>
  <c r="E117" i="22"/>
  <c r="E115" i="22"/>
  <c r="E113" i="22"/>
  <c r="E111" i="22"/>
  <c r="E109" i="22"/>
  <c r="E107" i="22"/>
  <c r="E103" i="22"/>
  <c r="E101" i="22"/>
  <c r="E99" i="22"/>
  <c r="E97" i="22"/>
  <c r="E95" i="22"/>
  <c r="E93" i="22"/>
  <c r="E83" i="22"/>
  <c r="E81" i="22"/>
  <c r="E79" i="22"/>
  <c r="E77" i="22"/>
  <c r="E75" i="22"/>
  <c r="E73" i="22"/>
  <c r="E71" i="22"/>
  <c r="E69" i="22"/>
  <c r="E65" i="22"/>
  <c r="E63" i="22"/>
  <c r="E61" i="22"/>
  <c r="E59" i="22"/>
  <c r="E57" i="22"/>
  <c r="E53" i="22"/>
  <c r="E51" i="22"/>
  <c r="E49" i="22"/>
  <c r="E39" i="22"/>
  <c r="E37" i="22"/>
  <c r="E35" i="22"/>
  <c r="E33" i="22"/>
  <c r="E31" i="22"/>
  <c r="E29" i="22"/>
  <c r="E27" i="22"/>
  <c r="E19" i="22"/>
  <c r="E17" i="22"/>
  <c r="E15" i="22"/>
  <c r="E13" i="22"/>
  <c r="E11" i="22"/>
  <c r="E9" i="22"/>
  <c r="E7" i="22"/>
  <c r="CJ24" i="22"/>
  <c r="CJ86" i="22" s="1"/>
  <c r="CK24" i="22"/>
  <c r="CK86" i="22" s="1"/>
  <c r="CL24" i="22"/>
  <c r="CL86" i="22" s="1"/>
  <c r="CM24" i="22"/>
  <c r="CM86" i="22" s="1"/>
  <c r="CN24" i="22"/>
  <c r="CO24" i="22"/>
  <c r="CP24" i="22"/>
  <c r="CQ24" i="22"/>
  <c r="CQ86" i="22" s="1"/>
  <c r="CR24" i="22"/>
  <c r="CR86" i="22" s="1"/>
  <c r="CS24" i="22"/>
  <c r="CS86" i="22" s="1"/>
  <c r="CT24" i="22"/>
  <c r="CT86" i="22" s="1"/>
  <c r="CJ25" i="22"/>
  <c r="CK25" i="22"/>
  <c r="CL25" i="22"/>
  <c r="CL87" i="22" s="1"/>
  <c r="CM25" i="22"/>
  <c r="CM87" i="22" s="1"/>
  <c r="CN25" i="22"/>
  <c r="CN87" i="22" s="1"/>
  <c r="CO25" i="22"/>
  <c r="CP25" i="22"/>
  <c r="CQ25" i="22"/>
  <c r="CR25" i="22"/>
  <c r="CS25" i="22"/>
  <c r="CT25" i="22"/>
  <c r="CT87" i="22" s="1"/>
  <c r="CJ44" i="22"/>
  <c r="CJ88" i="22" s="1"/>
  <c r="CK44" i="22"/>
  <c r="CK88" i="22" s="1"/>
  <c r="CL44" i="22"/>
  <c r="CL88" i="22" s="1"/>
  <c r="CM44" i="22"/>
  <c r="CM88" i="22" s="1"/>
  <c r="CN44" i="22"/>
  <c r="CN88" i="22" s="1"/>
  <c r="CO44" i="22"/>
  <c r="CO88" i="22" s="1"/>
  <c r="CP44" i="22"/>
  <c r="CQ44" i="22"/>
  <c r="CR44" i="22"/>
  <c r="CS44" i="22"/>
  <c r="CS88" i="22" s="1"/>
  <c r="CT44" i="22"/>
  <c r="CT88" i="22" s="1"/>
  <c r="CJ45" i="22"/>
  <c r="CK45" i="22"/>
  <c r="CL45" i="22"/>
  <c r="CM45" i="22"/>
  <c r="CN45" i="22"/>
  <c r="CO45" i="22"/>
  <c r="CP45" i="22"/>
  <c r="CQ45" i="22"/>
  <c r="CR45" i="22"/>
  <c r="CS45" i="22"/>
  <c r="CT45" i="22"/>
  <c r="CJ55" i="22"/>
  <c r="CK55" i="22"/>
  <c r="CL55" i="22"/>
  <c r="CM55" i="22"/>
  <c r="CN55" i="22"/>
  <c r="CO55" i="22"/>
  <c r="CO89" i="22" s="1"/>
  <c r="CP55" i="22"/>
  <c r="CQ55" i="22"/>
  <c r="CQ89" i="22" s="1"/>
  <c r="CR55" i="22"/>
  <c r="CS55" i="22"/>
  <c r="CT55" i="22"/>
  <c r="CJ67" i="22"/>
  <c r="CK67" i="22"/>
  <c r="CK87" i="22" s="1"/>
  <c r="CL67" i="22"/>
  <c r="CM67" i="22"/>
  <c r="CN67" i="22"/>
  <c r="CO67" i="22"/>
  <c r="CO87" i="22" s="1"/>
  <c r="CP67" i="22"/>
  <c r="CQ67" i="22"/>
  <c r="CR67" i="22"/>
  <c r="CS67" i="22"/>
  <c r="CT67" i="22"/>
  <c r="CJ85" i="22"/>
  <c r="CK85" i="22"/>
  <c r="CL85" i="22"/>
  <c r="CM85" i="22"/>
  <c r="CN85" i="22"/>
  <c r="CO85" i="22"/>
  <c r="CP85" i="22"/>
  <c r="CQ85" i="22"/>
  <c r="CR85" i="22"/>
  <c r="CS85" i="22"/>
  <c r="CT85" i="22"/>
  <c r="CN86" i="22"/>
  <c r="CO86" i="22"/>
  <c r="CP86" i="22"/>
  <c r="CP87" i="22"/>
  <c r="CQ87" i="22"/>
  <c r="CP88" i="22"/>
  <c r="CQ88" i="22"/>
  <c r="CR88" i="22"/>
  <c r="CJ105" i="22"/>
  <c r="CK105" i="22"/>
  <c r="CL105" i="22"/>
  <c r="CM105" i="22"/>
  <c r="CM165" i="22" s="1"/>
  <c r="CN105" i="22"/>
  <c r="CO105" i="22"/>
  <c r="CP105" i="22"/>
  <c r="CQ105" i="22"/>
  <c r="CR105" i="22"/>
  <c r="CS105" i="22"/>
  <c r="CT105" i="22"/>
  <c r="CJ125" i="22"/>
  <c r="CK125" i="22"/>
  <c r="CL125" i="22"/>
  <c r="CM125" i="22"/>
  <c r="CN125" i="22"/>
  <c r="CO125" i="22"/>
  <c r="CP125" i="22"/>
  <c r="CQ125" i="22"/>
  <c r="CR125" i="22"/>
  <c r="CS125" i="22"/>
  <c r="CT125" i="22"/>
  <c r="CJ147" i="22"/>
  <c r="CK147" i="22"/>
  <c r="CL147" i="22"/>
  <c r="CM147" i="22"/>
  <c r="CN147" i="22"/>
  <c r="CO147" i="22"/>
  <c r="CP147" i="22"/>
  <c r="CQ147" i="22"/>
  <c r="CR147" i="22"/>
  <c r="CS147" i="22"/>
  <c r="CT147" i="22"/>
  <c r="CJ161" i="22"/>
  <c r="CJ167" i="22" s="1"/>
  <c r="CK161" i="22"/>
  <c r="CK167" i="22" s="1"/>
  <c r="CL161" i="22"/>
  <c r="CL167" i="22" s="1"/>
  <c r="CM161" i="22"/>
  <c r="CM167" i="22" s="1"/>
  <c r="CN161" i="22"/>
  <c r="CN167" i="22" s="1"/>
  <c r="CO161" i="22"/>
  <c r="CO167" i="22" s="1"/>
  <c r="CP161" i="22"/>
  <c r="CP167" i="22" s="1"/>
  <c r="CQ161" i="22"/>
  <c r="CQ167" i="22" s="1"/>
  <c r="CR161" i="22"/>
  <c r="CR167" i="22" s="1"/>
  <c r="CS161" i="22"/>
  <c r="CS167" i="22" s="1"/>
  <c r="CT161" i="22"/>
  <c r="CT167" i="22" s="1"/>
  <c r="CL165" i="22"/>
  <c r="CT165" i="22"/>
  <c r="CJ175" i="22"/>
  <c r="CK175" i="22"/>
  <c r="CL175" i="22"/>
  <c r="CM175" i="22"/>
  <c r="CN175" i="22"/>
  <c r="CO175" i="22"/>
  <c r="CP175" i="22"/>
  <c r="CQ175" i="22"/>
  <c r="CR175" i="22"/>
  <c r="CS175" i="22"/>
  <c r="CT175" i="22"/>
  <c r="CJ181" i="22"/>
  <c r="CK181" i="22"/>
  <c r="CL181" i="22"/>
  <c r="CM181" i="22"/>
  <c r="CN181" i="22"/>
  <c r="CO181" i="22"/>
  <c r="CP181" i="22"/>
  <c r="CQ181" i="22"/>
  <c r="CR181" i="22"/>
  <c r="CS181" i="22"/>
  <c r="CT181" i="22"/>
  <c r="CJ182" i="22"/>
  <c r="CK182" i="22"/>
  <c r="CL182" i="22"/>
  <c r="CM182" i="22"/>
  <c r="CN182" i="22"/>
  <c r="CO182" i="22"/>
  <c r="CP182" i="22"/>
  <c r="CQ182" i="22"/>
  <c r="CR182" i="22"/>
  <c r="CS182" i="22"/>
  <c r="CT182" i="22"/>
  <c r="CP165" i="22" l="1"/>
  <c r="CN89" i="22"/>
  <c r="CS87" i="22"/>
  <c r="CJ89" i="22"/>
  <c r="CM89" i="22"/>
  <c r="CQ165" i="22"/>
  <c r="CS89" i="22"/>
  <c r="CK89" i="22"/>
  <c r="CT89" i="22"/>
  <c r="CP89" i="22"/>
  <c r="CL89" i="22"/>
  <c r="CR87" i="22"/>
  <c r="CJ87" i="22"/>
  <c r="CS165" i="22"/>
  <c r="CO165" i="22"/>
  <c r="CK165" i="22"/>
  <c r="CR165" i="22"/>
  <c r="CN165" i="22"/>
  <c r="CJ165" i="22"/>
  <c r="CR89" i="22"/>
  <c r="H27" i="10" l="1"/>
  <c r="H16" i="10" l="1"/>
  <c r="C16" i="10"/>
  <c r="D16" i="10" l="1"/>
  <c r="I16" i="10" s="1"/>
  <c r="G28" i="10"/>
  <c r="E165" i="21"/>
  <c r="F16" i="10" l="1"/>
  <c r="E16" i="10"/>
  <c r="G63" i="9" l="1"/>
  <c r="D37" i="10" l="1"/>
  <c r="E33" i="21"/>
  <c r="E172" i="21" l="1"/>
  <c r="E170" i="21"/>
  <c r="E163" i="21"/>
  <c r="E155" i="21"/>
  <c r="E153" i="21"/>
  <c r="E151" i="21"/>
  <c r="E147" i="21"/>
  <c r="E145" i="21"/>
  <c r="E143" i="21"/>
  <c r="E141" i="21"/>
  <c r="E139" i="21"/>
  <c r="E137" i="21"/>
  <c r="E133" i="21"/>
  <c r="E131" i="21"/>
  <c r="E129" i="21"/>
  <c r="E127" i="21"/>
  <c r="E125" i="21"/>
  <c r="E123" i="21"/>
  <c r="E121" i="21"/>
  <c r="E119" i="21"/>
  <c r="E117" i="21"/>
  <c r="E115" i="21"/>
  <c r="E111" i="21"/>
  <c r="E109" i="21"/>
  <c r="E107" i="21"/>
  <c r="E105" i="21"/>
  <c r="E103" i="21"/>
  <c r="E101" i="21"/>
  <c r="E99" i="21"/>
  <c r="E97" i="21"/>
  <c r="E93" i="21"/>
  <c r="E91" i="21"/>
  <c r="E89" i="21"/>
  <c r="E87" i="21"/>
  <c r="E85" i="21"/>
  <c r="E75" i="21"/>
  <c r="E73" i="21"/>
  <c r="E71" i="21"/>
  <c r="E69" i="21"/>
  <c r="E67" i="21"/>
  <c r="E63" i="21"/>
  <c r="E61" i="21"/>
  <c r="E59" i="21"/>
  <c r="E57" i="21"/>
  <c r="E53" i="21"/>
  <c r="E51" i="21"/>
  <c r="E49" i="21"/>
  <c r="E47" i="21"/>
  <c r="E43" i="21"/>
  <c r="E41" i="21"/>
  <c r="E39" i="21"/>
  <c r="E37" i="21"/>
  <c r="E35" i="21"/>
  <c r="E31" i="21"/>
  <c r="E29" i="21"/>
  <c r="E27" i="21"/>
  <c r="E23" i="21"/>
  <c r="E21" i="21"/>
  <c r="E19" i="21"/>
  <c r="E17" i="21"/>
  <c r="E15" i="21"/>
  <c r="E13" i="21"/>
  <c r="E11" i="21"/>
  <c r="E9" i="21"/>
  <c r="CJ24" i="21"/>
  <c r="CK24" i="21"/>
  <c r="CL24" i="21"/>
  <c r="CM24" i="21"/>
  <c r="CN24" i="21"/>
  <c r="CO24" i="21"/>
  <c r="CP24" i="21"/>
  <c r="CQ24" i="21"/>
  <c r="CR24" i="21"/>
  <c r="CS24" i="21"/>
  <c r="CT24" i="21"/>
  <c r="CU24" i="21"/>
  <c r="CJ25" i="21"/>
  <c r="CK25" i="21"/>
  <c r="CL25" i="21"/>
  <c r="CM25" i="21"/>
  <c r="CN25" i="21"/>
  <c r="CO25" i="21"/>
  <c r="CP25" i="21"/>
  <c r="CQ25" i="21"/>
  <c r="CR25" i="21"/>
  <c r="CS25" i="21"/>
  <c r="CT25" i="21"/>
  <c r="CU25" i="21"/>
  <c r="CJ44" i="21"/>
  <c r="CK44" i="21"/>
  <c r="CL44" i="21"/>
  <c r="CM44" i="21"/>
  <c r="CN44" i="21"/>
  <c r="CO44" i="21"/>
  <c r="CP44" i="21"/>
  <c r="CQ44" i="21"/>
  <c r="CR44" i="21"/>
  <c r="CS44" i="21"/>
  <c r="CT44" i="21"/>
  <c r="CU44" i="21"/>
  <c r="CJ45" i="21"/>
  <c r="CK45" i="21"/>
  <c r="CL45" i="21"/>
  <c r="CM45" i="21"/>
  <c r="CN45" i="21"/>
  <c r="CO45" i="21"/>
  <c r="CP45" i="21"/>
  <c r="CQ45" i="21"/>
  <c r="CR45" i="21"/>
  <c r="CS45" i="21"/>
  <c r="CT45" i="21"/>
  <c r="CU45" i="21"/>
  <c r="CJ55" i="21"/>
  <c r="CK55" i="21"/>
  <c r="CL55" i="21"/>
  <c r="CM55" i="21"/>
  <c r="CN55" i="21"/>
  <c r="CO55" i="21"/>
  <c r="CP55" i="21"/>
  <c r="CQ55" i="21"/>
  <c r="CR55" i="21"/>
  <c r="CS55" i="21"/>
  <c r="CT55" i="21"/>
  <c r="CU55" i="21"/>
  <c r="CJ77" i="21"/>
  <c r="CK77" i="21"/>
  <c r="CL77" i="21"/>
  <c r="CM77" i="21"/>
  <c r="CN77" i="21"/>
  <c r="CO77" i="21"/>
  <c r="CP77" i="21"/>
  <c r="CP81" i="21" s="1"/>
  <c r="CQ77" i="21"/>
  <c r="CR77" i="21"/>
  <c r="CS77" i="21"/>
  <c r="CT77" i="21"/>
  <c r="CU77" i="21"/>
  <c r="CJ78" i="21"/>
  <c r="CK78" i="21"/>
  <c r="CL78" i="21"/>
  <c r="CM78" i="21"/>
  <c r="CN78" i="21"/>
  <c r="CO78" i="21"/>
  <c r="CP78" i="21"/>
  <c r="CQ78" i="21"/>
  <c r="CR78" i="21"/>
  <c r="CS78" i="21"/>
  <c r="CT78" i="21"/>
  <c r="CU78" i="21"/>
  <c r="CJ79" i="21"/>
  <c r="CK79" i="21"/>
  <c r="CL79" i="21"/>
  <c r="CM79" i="21"/>
  <c r="CN79" i="21"/>
  <c r="CO79" i="21"/>
  <c r="CP79" i="21"/>
  <c r="CQ79" i="21"/>
  <c r="CR79" i="21"/>
  <c r="CS79" i="21"/>
  <c r="CT79" i="21"/>
  <c r="CU79" i="21"/>
  <c r="CJ95" i="21"/>
  <c r="CK95" i="21"/>
  <c r="CL95" i="21"/>
  <c r="CM95" i="21"/>
  <c r="CN95" i="21"/>
  <c r="CO95" i="21"/>
  <c r="CP95" i="21"/>
  <c r="CQ95" i="21"/>
  <c r="CR95" i="21"/>
  <c r="CS95" i="21"/>
  <c r="CT95" i="21"/>
  <c r="CU95" i="21"/>
  <c r="CJ113" i="21"/>
  <c r="CK113" i="21"/>
  <c r="CL113" i="21"/>
  <c r="CM113" i="21"/>
  <c r="CN113" i="21"/>
  <c r="CO113" i="21"/>
  <c r="CP113" i="21"/>
  <c r="CQ113" i="21"/>
  <c r="CR113" i="21"/>
  <c r="CS113" i="21"/>
  <c r="CT113" i="21"/>
  <c r="CU113" i="21"/>
  <c r="CJ135" i="21"/>
  <c r="CK135" i="21"/>
  <c r="CL135" i="21"/>
  <c r="CM135" i="21"/>
  <c r="CN135" i="21"/>
  <c r="CN157" i="21" s="1"/>
  <c r="CO135" i="21"/>
  <c r="CO157" i="21" s="1"/>
  <c r="CP135" i="21"/>
  <c r="CQ135" i="21"/>
  <c r="CR135" i="21"/>
  <c r="CR157" i="21" s="1"/>
  <c r="CS135" i="21"/>
  <c r="CS157" i="21" s="1"/>
  <c r="CT135" i="21"/>
  <c r="CU135" i="21"/>
  <c r="CJ149" i="21"/>
  <c r="CJ159" i="21" s="1"/>
  <c r="CK149" i="21"/>
  <c r="CK159" i="21" s="1"/>
  <c r="CL149" i="21"/>
  <c r="CM149" i="21"/>
  <c r="CN149" i="21"/>
  <c r="CN159" i="21" s="1"/>
  <c r="CO149" i="21"/>
  <c r="CO159" i="21" s="1"/>
  <c r="CP149" i="21"/>
  <c r="CP159" i="21" s="1"/>
  <c r="CQ149" i="21"/>
  <c r="CQ159" i="21" s="1"/>
  <c r="CR149" i="21"/>
  <c r="CR159" i="21" s="1"/>
  <c r="CS149" i="21"/>
  <c r="CS159" i="21" s="1"/>
  <c r="CT149" i="21"/>
  <c r="CU149" i="21"/>
  <c r="CU159" i="21" s="1"/>
  <c r="CJ157" i="21"/>
  <c r="CK157" i="21"/>
  <c r="CL159" i="21"/>
  <c r="CM159" i="21"/>
  <c r="CT159" i="21"/>
  <c r="CJ167" i="21"/>
  <c r="CK167" i="21"/>
  <c r="CL167" i="21"/>
  <c r="CM167" i="21"/>
  <c r="CN167" i="21"/>
  <c r="CO167" i="21"/>
  <c r="CP167" i="21"/>
  <c r="CQ167" i="21"/>
  <c r="CR167" i="21"/>
  <c r="CS167" i="21"/>
  <c r="CT167" i="21"/>
  <c r="CU167" i="21"/>
  <c r="CJ173" i="21"/>
  <c r="CK173" i="21"/>
  <c r="CL173" i="21"/>
  <c r="CM173" i="21"/>
  <c r="CN173" i="21"/>
  <c r="CO173" i="21"/>
  <c r="CP173" i="21"/>
  <c r="CQ173" i="21"/>
  <c r="CR173" i="21"/>
  <c r="CS173" i="21"/>
  <c r="CT173" i="21"/>
  <c r="CU173" i="21"/>
  <c r="CJ174" i="21"/>
  <c r="CK174" i="21"/>
  <c r="CL174" i="21"/>
  <c r="CM174" i="21"/>
  <c r="CN174" i="21"/>
  <c r="CO174" i="21"/>
  <c r="CP174" i="21"/>
  <c r="CQ174" i="21"/>
  <c r="CR174" i="21"/>
  <c r="CS174" i="21"/>
  <c r="CT174" i="21"/>
  <c r="CU174" i="21"/>
  <c r="CU81" i="21" l="1"/>
  <c r="CQ81" i="21"/>
  <c r="CT81" i="21"/>
  <c r="CL81" i="21"/>
  <c r="CM81" i="21"/>
  <c r="CU157" i="21"/>
  <c r="CQ157" i="21"/>
  <c r="CM157" i="21"/>
  <c r="CS81" i="21"/>
  <c r="CO81" i="21"/>
  <c r="CK81" i="21"/>
  <c r="CT157" i="21"/>
  <c r="CP157" i="21"/>
  <c r="CL157" i="21"/>
  <c r="CR81" i="21"/>
  <c r="CN81" i="21"/>
  <c r="CJ81" i="21"/>
  <c r="F190" i="9" l="1"/>
  <c r="F189" i="9"/>
  <c r="F188" i="9"/>
  <c r="F184" i="9"/>
  <c r="F183" i="9"/>
  <c r="F182" i="9"/>
  <c r="F177" i="9"/>
  <c r="F176" i="9"/>
  <c r="F175" i="9"/>
  <c r="F173" i="9"/>
  <c r="F172" i="9"/>
  <c r="F171" i="9"/>
  <c r="F169" i="9"/>
  <c r="F168" i="9"/>
  <c r="F167" i="9"/>
  <c r="F165" i="9"/>
  <c r="F164" i="9"/>
  <c r="F163" i="9"/>
  <c r="F161" i="9"/>
  <c r="F160" i="9"/>
  <c r="F159" i="9"/>
  <c r="F157" i="9"/>
  <c r="F156" i="9"/>
  <c r="F155" i="9"/>
  <c r="F153" i="9"/>
  <c r="F152" i="9"/>
  <c r="F151" i="9"/>
  <c r="F147" i="9"/>
  <c r="F146" i="9"/>
  <c r="F145" i="9"/>
  <c r="F141" i="9"/>
  <c r="F140" i="9"/>
  <c r="F139" i="9"/>
  <c r="F137" i="9"/>
  <c r="F136" i="9"/>
  <c r="F135" i="9"/>
  <c r="F133" i="9"/>
  <c r="F132" i="9"/>
  <c r="F131" i="9"/>
  <c r="F129" i="9"/>
  <c r="F128" i="9"/>
  <c r="F127" i="9"/>
  <c r="F125" i="9"/>
  <c r="F124" i="9"/>
  <c r="F123" i="9"/>
  <c r="F121" i="9"/>
  <c r="F120" i="9"/>
  <c r="F119" i="9"/>
  <c r="F117" i="9"/>
  <c r="F116" i="9"/>
  <c r="F115" i="9"/>
  <c r="F113" i="9"/>
  <c r="F112" i="9"/>
  <c r="F111" i="9"/>
  <c r="F106" i="9"/>
  <c r="F105" i="9"/>
  <c r="F104" i="9"/>
  <c r="F102" i="9"/>
  <c r="F101" i="9"/>
  <c r="F100" i="9"/>
  <c r="F98" i="9"/>
  <c r="F97" i="9"/>
  <c r="F96" i="9"/>
  <c r="F94" i="9"/>
  <c r="F93" i="9"/>
  <c r="F92" i="9"/>
  <c r="F88" i="9"/>
  <c r="F87" i="9"/>
  <c r="F86" i="9"/>
  <c r="F84" i="9"/>
  <c r="F83" i="9"/>
  <c r="F82" i="9"/>
  <c r="F80" i="9"/>
  <c r="F79" i="9"/>
  <c r="F78" i="9"/>
  <c r="F76" i="9"/>
  <c r="F75" i="9"/>
  <c r="F74" i="9"/>
  <c r="F72" i="9"/>
  <c r="F71" i="9"/>
  <c r="F70" i="9"/>
  <c r="F68" i="9"/>
  <c r="F67" i="9"/>
  <c r="F66" i="9"/>
  <c r="F62" i="9"/>
  <c r="F61" i="9"/>
  <c r="F60" i="9"/>
  <c r="F58" i="9"/>
  <c r="F57" i="9"/>
  <c r="F56" i="9"/>
  <c r="F54" i="9"/>
  <c r="F53" i="9"/>
  <c r="F52" i="9"/>
  <c r="F50" i="9"/>
  <c r="F49" i="9"/>
  <c r="F48" i="9"/>
  <c r="F46" i="9"/>
  <c r="F45" i="9"/>
  <c r="F44" i="9"/>
  <c r="F42" i="9"/>
  <c r="F41" i="9"/>
  <c r="F40" i="9"/>
  <c r="F38" i="9"/>
  <c r="F37" i="9"/>
  <c r="F36" i="9"/>
  <c r="F32" i="9"/>
  <c r="F31" i="9"/>
  <c r="F30" i="9"/>
  <c r="F28" i="9"/>
  <c r="F27" i="9"/>
  <c r="F26" i="9"/>
  <c r="F24" i="9"/>
  <c r="F23" i="9"/>
  <c r="F22" i="9"/>
  <c r="F20" i="9"/>
  <c r="F19" i="9"/>
  <c r="F18" i="9"/>
  <c r="F16" i="9"/>
  <c r="F15" i="9"/>
  <c r="F14" i="9"/>
  <c r="F12" i="9"/>
  <c r="F11" i="9"/>
  <c r="F10" i="9"/>
  <c r="F8" i="9"/>
  <c r="F7" i="9"/>
  <c r="F6" i="9"/>
  <c r="AY33" i="9" l="1"/>
  <c r="AZ33" i="9"/>
  <c r="BA33" i="9"/>
  <c r="BB33" i="9"/>
  <c r="BC33" i="9"/>
  <c r="BC108" i="9" s="1"/>
  <c r="BD33" i="9"/>
  <c r="BE33" i="9"/>
  <c r="BF33" i="9"/>
  <c r="BG33" i="9"/>
  <c r="BH33" i="9"/>
  <c r="BI33" i="9"/>
  <c r="BJ33" i="9"/>
  <c r="BK33" i="9"/>
  <c r="BL33" i="9"/>
  <c r="BM33" i="9"/>
  <c r="AY63" i="9"/>
  <c r="AZ63" i="9"/>
  <c r="BA63" i="9"/>
  <c r="BB63" i="9"/>
  <c r="BC63" i="9"/>
  <c r="BD63" i="9"/>
  <c r="BE63" i="9"/>
  <c r="BF63" i="9"/>
  <c r="BG63" i="9"/>
  <c r="BH63" i="9"/>
  <c r="BI63" i="9"/>
  <c r="BJ63" i="9"/>
  <c r="BK63" i="9"/>
  <c r="BL63" i="9"/>
  <c r="BM63" i="9"/>
  <c r="AY89" i="9"/>
  <c r="AZ89" i="9"/>
  <c r="BA89" i="9"/>
  <c r="BB89" i="9"/>
  <c r="BC89" i="9"/>
  <c r="BD89" i="9"/>
  <c r="BE89" i="9"/>
  <c r="BF89" i="9"/>
  <c r="BG89" i="9"/>
  <c r="BH89" i="9"/>
  <c r="BI89" i="9"/>
  <c r="BJ89" i="9"/>
  <c r="BK89" i="9"/>
  <c r="BL89" i="9"/>
  <c r="BM89" i="9"/>
  <c r="AY107" i="9"/>
  <c r="AY108" i="9" s="1"/>
  <c r="AZ107" i="9"/>
  <c r="AZ108" i="9" s="1"/>
  <c r="BA107" i="9"/>
  <c r="BB107" i="9"/>
  <c r="BC107" i="9"/>
  <c r="BD107" i="9"/>
  <c r="BD108" i="9" s="1"/>
  <c r="BE107" i="9"/>
  <c r="BF107" i="9"/>
  <c r="BG107" i="9"/>
  <c r="BH107" i="9"/>
  <c r="BI107" i="9"/>
  <c r="BJ107" i="9"/>
  <c r="BK107" i="9"/>
  <c r="BK108" i="9" s="1"/>
  <c r="BL107" i="9"/>
  <c r="BL108" i="9" s="1"/>
  <c r="BM107" i="9"/>
  <c r="BG108" i="9"/>
  <c r="AY142" i="9"/>
  <c r="AZ142" i="9"/>
  <c r="BA142" i="9"/>
  <c r="BB142" i="9"/>
  <c r="BC142" i="9"/>
  <c r="BD142" i="9"/>
  <c r="BE142" i="9"/>
  <c r="BF142" i="9"/>
  <c r="BG142" i="9"/>
  <c r="BH142" i="9"/>
  <c r="BI142" i="9"/>
  <c r="BJ142" i="9"/>
  <c r="BK142" i="9"/>
  <c r="BL142" i="9"/>
  <c r="BM142" i="9"/>
  <c r="AY148" i="9"/>
  <c r="AZ148" i="9"/>
  <c r="BA148" i="9"/>
  <c r="BB148" i="9"/>
  <c r="BC148" i="9"/>
  <c r="BD148" i="9"/>
  <c r="BE148" i="9"/>
  <c r="BF148" i="9"/>
  <c r="BG148" i="9"/>
  <c r="BH148" i="9"/>
  <c r="BI148" i="9"/>
  <c r="BJ148" i="9"/>
  <c r="BK148" i="9"/>
  <c r="BL148" i="9"/>
  <c r="BM148" i="9"/>
  <c r="AY178" i="9"/>
  <c r="AY179" i="9" s="1"/>
  <c r="AY194" i="9" s="1"/>
  <c r="AZ178" i="9"/>
  <c r="AZ179" i="9" s="1"/>
  <c r="AZ194" i="9" s="1"/>
  <c r="BA178" i="9"/>
  <c r="BB178" i="9"/>
  <c r="BC178" i="9"/>
  <c r="BD178" i="9"/>
  <c r="BD179" i="9" s="1"/>
  <c r="BD194" i="9" s="1"/>
  <c r="BE178" i="9"/>
  <c r="BF178" i="9"/>
  <c r="BG178" i="9"/>
  <c r="BH178" i="9"/>
  <c r="BI178" i="9"/>
  <c r="BJ178" i="9"/>
  <c r="BK178" i="9"/>
  <c r="BL178" i="9"/>
  <c r="BL179" i="9" s="1"/>
  <c r="BL194" i="9" s="1"/>
  <c r="BM178" i="9"/>
  <c r="AY185" i="9"/>
  <c r="AZ185" i="9"/>
  <c r="BA185" i="9"/>
  <c r="BB185" i="9"/>
  <c r="BB192" i="9" s="1"/>
  <c r="BC185" i="9"/>
  <c r="BD185" i="9"/>
  <c r="BE185" i="9"/>
  <c r="BF185" i="9"/>
  <c r="BG185" i="9"/>
  <c r="BH185" i="9"/>
  <c r="BI185" i="9"/>
  <c r="BJ185" i="9"/>
  <c r="BK185" i="9"/>
  <c r="BL185" i="9"/>
  <c r="BM185" i="9"/>
  <c r="AY191" i="9"/>
  <c r="AZ191" i="9"/>
  <c r="BA191" i="9"/>
  <c r="BB191" i="9"/>
  <c r="BC191" i="9"/>
  <c r="BD191" i="9"/>
  <c r="BE191" i="9"/>
  <c r="BF191" i="9"/>
  <c r="BF192" i="9" s="1"/>
  <c r="BG191" i="9"/>
  <c r="BH191" i="9"/>
  <c r="BI191" i="9"/>
  <c r="BJ191" i="9"/>
  <c r="BJ192" i="9" s="1"/>
  <c r="BK191" i="9"/>
  <c r="BL191" i="9"/>
  <c r="BM191" i="9"/>
  <c r="BH179" i="9" l="1"/>
  <c r="BH194" i="9" s="1"/>
  <c r="BG179" i="9"/>
  <c r="BG194" i="9" s="1"/>
  <c r="BH108" i="9"/>
  <c r="BK179" i="9"/>
  <c r="BK194" i="9" s="1"/>
  <c r="BK192" i="9"/>
  <c r="BK193" i="9" s="1"/>
  <c r="BG192" i="9"/>
  <c r="BG193" i="9" s="1"/>
  <c r="BC192" i="9"/>
  <c r="BC193" i="9" s="1"/>
  <c r="AY192" i="9"/>
  <c r="AY193" i="9" s="1"/>
  <c r="BC179" i="9"/>
  <c r="BC194" i="9" s="1"/>
  <c r="BI192" i="9"/>
  <c r="BI193" i="9" s="1"/>
  <c r="BA192" i="9"/>
  <c r="BA193" i="9" s="1"/>
  <c r="BL192" i="9"/>
  <c r="BL193" i="9" s="1"/>
  <c r="BH192" i="9"/>
  <c r="BH193" i="9" s="1"/>
  <c r="BD192" i="9"/>
  <c r="BD193" i="9" s="1"/>
  <c r="AZ192" i="9"/>
  <c r="AZ193" i="9" s="1"/>
  <c r="BJ179" i="9"/>
  <c r="BJ194" i="9" s="1"/>
  <c r="BF179" i="9"/>
  <c r="BF194" i="9" s="1"/>
  <c r="BB179" i="9"/>
  <c r="BB194" i="9" s="1"/>
  <c r="BM192" i="9"/>
  <c r="BM193" i="9" s="1"/>
  <c r="BE192" i="9"/>
  <c r="BE193" i="9" s="1"/>
  <c r="BM179" i="9"/>
  <c r="BM194" i="9" s="1"/>
  <c r="BI179" i="9"/>
  <c r="BI194" i="9" s="1"/>
  <c r="BE179" i="9"/>
  <c r="BE194" i="9" s="1"/>
  <c r="BA179" i="9"/>
  <c r="BA194" i="9" s="1"/>
  <c r="BJ108" i="9"/>
  <c r="BF193" i="9"/>
  <c r="BB193" i="9"/>
  <c r="BM108" i="9"/>
  <c r="BI108" i="9"/>
  <c r="BE108" i="9"/>
  <c r="BA108" i="9"/>
  <c r="BJ193" i="9"/>
  <c r="BF108" i="9"/>
  <c r="BB108" i="9"/>
  <c r="H32" i="10" l="1"/>
  <c r="BS25" i="21" l="1"/>
  <c r="BT25" i="21"/>
  <c r="BU25" i="21"/>
  <c r="BV25" i="21"/>
  <c r="BW25" i="21"/>
  <c r="BX25" i="21"/>
  <c r="BY25" i="21"/>
  <c r="BZ25" i="21"/>
  <c r="CA25" i="21"/>
  <c r="CB25" i="21"/>
  <c r="CC25" i="21"/>
  <c r="CD25" i="21"/>
  <c r="CE25" i="21"/>
  <c r="CF25" i="21"/>
  <c r="CG25" i="21"/>
  <c r="CH25" i="21"/>
  <c r="CI25" i="21"/>
  <c r="BR25" i="21"/>
  <c r="E47" i="22" l="1"/>
  <c r="E43" i="22"/>
  <c r="E41" i="22"/>
  <c r="E23" i="22"/>
  <c r="E21" i="22"/>
  <c r="BQ24" i="22"/>
  <c r="BR24" i="22"/>
  <c r="BR86" i="22" s="1"/>
  <c r="BS24" i="22"/>
  <c r="BT24" i="22"/>
  <c r="BT86" i="22" s="1"/>
  <c r="BU24" i="22"/>
  <c r="BU86" i="22" s="1"/>
  <c r="BV24" i="22"/>
  <c r="BV86" i="22" s="1"/>
  <c r="BW24" i="22"/>
  <c r="BW86" i="22" s="1"/>
  <c r="BX24" i="22"/>
  <c r="BX86" i="22" s="1"/>
  <c r="BY24" i="22"/>
  <c r="BZ24" i="22"/>
  <c r="BZ86" i="22" s="1"/>
  <c r="CA24" i="22"/>
  <c r="CA86" i="22" s="1"/>
  <c r="CB24" i="22"/>
  <c r="CB86" i="22" s="1"/>
  <c r="CC24" i="22"/>
  <c r="CD24" i="22"/>
  <c r="CD86" i="22" s="1"/>
  <c r="CE24" i="22"/>
  <c r="CE86" i="22" s="1"/>
  <c r="CF24" i="22"/>
  <c r="CF86" i="22" s="1"/>
  <c r="CG24" i="22"/>
  <c r="CH24" i="22"/>
  <c r="CH86" i="22" s="1"/>
  <c r="CI24" i="22"/>
  <c r="CI86" i="22" s="1"/>
  <c r="BQ25" i="22"/>
  <c r="BR25" i="22"/>
  <c r="BS25" i="22"/>
  <c r="BT25" i="22"/>
  <c r="BU25" i="22"/>
  <c r="BV25" i="22"/>
  <c r="BW25" i="22"/>
  <c r="BX25" i="22"/>
  <c r="BY25" i="22"/>
  <c r="BZ25" i="22"/>
  <c r="BZ87" i="22" s="1"/>
  <c r="G9" i="10" s="1"/>
  <c r="CA25" i="22"/>
  <c r="CB25" i="22"/>
  <c r="CC25" i="22"/>
  <c r="CD25" i="22"/>
  <c r="CE25" i="22"/>
  <c r="CF25" i="22"/>
  <c r="CG25" i="22"/>
  <c r="CH25" i="22"/>
  <c r="CI25" i="22"/>
  <c r="BQ44" i="22"/>
  <c r="BQ88" i="22" s="1"/>
  <c r="BR44" i="22"/>
  <c r="BR88" i="22" s="1"/>
  <c r="BS44" i="22"/>
  <c r="BT44" i="22"/>
  <c r="BT88" i="22" s="1"/>
  <c r="BU44" i="22"/>
  <c r="BV44" i="22"/>
  <c r="BV88" i="22" s="1"/>
  <c r="BW44" i="22"/>
  <c r="BW88" i="22" s="1"/>
  <c r="BX44" i="22"/>
  <c r="BX88" i="22" s="1"/>
  <c r="BY44" i="22"/>
  <c r="BY88" i="22" s="1"/>
  <c r="BZ44" i="22"/>
  <c r="BZ88" i="22" s="1"/>
  <c r="CA44" i="22"/>
  <c r="CB44" i="22"/>
  <c r="CC44" i="22"/>
  <c r="CC88" i="22" s="1"/>
  <c r="CD44" i="22"/>
  <c r="CD88" i="22" s="1"/>
  <c r="CE44" i="22"/>
  <c r="CE88" i="22" s="1"/>
  <c r="CF44" i="22"/>
  <c r="CF88" i="22" s="1"/>
  <c r="CG44" i="22"/>
  <c r="CG88" i="22" s="1"/>
  <c r="CH44" i="22"/>
  <c r="CH88" i="22" s="1"/>
  <c r="CI44" i="22"/>
  <c r="BQ45" i="22"/>
  <c r="BR45" i="22"/>
  <c r="BS45" i="22"/>
  <c r="BT45" i="22"/>
  <c r="BU45" i="22"/>
  <c r="BV45" i="22"/>
  <c r="BW45" i="22"/>
  <c r="BX45" i="22"/>
  <c r="BY45" i="22"/>
  <c r="BZ45" i="22"/>
  <c r="CA45" i="22"/>
  <c r="CB45" i="22"/>
  <c r="CC45" i="22"/>
  <c r="CD45" i="22"/>
  <c r="CE45" i="22"/>
  <c r="CF45" i="22"/>
  <c r="CG45" i="22"/>
  <c r="CH45" i="22"/>
  <c r="CI45" i="22"/>
  <c r="BQ55" i="22"/>
  <c r="BR55" i="22"/>
  <c r="BS55" i="22"/>
  <c r="BT55" i="22"/>
  <c r="BU55" i="22"/>
  <c r="BV55" i="22"/>
  <c r="BW55" i="22"/>
  <c r="BX55" i="22"/>
  <c r="BY55" i="22"/>
  <c r="BZ55" i="22"/>
  <c r="CA55" i="22"/>
  <c r="CB55" i="22"/>
  <c r="CC55" i="22"/>
  <c r="CD55" i="22"/>
  <c r="CE55" i="22"/>
  <c r="CF55" i="22"/>
  <c r="CG55" i="22"/>
  <c r="CH55" i="22"/>
  <c r="CI55" i="22"/>
  <c r="BQ67" i="22"/>
  <c r="BR67" i="22"/>
  <c r="BS67" i="22"/>
  <c r="BT67" i="22"/>
  <c r="BU67" i="22"/>
  <c r="BV67" i="22"/>
  <c r="BV87" i="22" s="1"/>
  <c r="BW67" i="22"/>
  <c r="BX67" i="22"/>
  <c r="BY67" i="22"/>
  <c r="BZ67" i="22"/>
  <c r="CA67" i="22"/>
  <c r="CB67" i="22"/>
  <c r="CC67" i="22"/>
  <c r="CD67" i="22"/>
  <c r="CD87" i="22" s="1"/>
  <c r="CE67" i="22"/>
  <c r="CF67" i="22"/>
  <c r="CG67" i="22"/>
  <c r="CH67" i="22"/>
  <c r="CI67" i="22"/>
  <c r="BQ85" i="22"/>
  <c r="BR85" i="22"/>
  <c r="BS85" i="22"/>
  <c r="BT85" i="22"/>
  <c r="BU85" i="22"/>
  <c r="BV85" i="22"/>
  <c r="BW85" i="22"/>
  <c r="BX85" i="22"/>
  <c r="BY85" i="22"/>
  <c r="BZ85" i="22"/>
  <c r="CA85" i="22"/>
  <c r="CB85" i="22"/>
  <c r="CC85" i="22"/>
  <c r="CD85" i="22"/>
  <c r="CE85" i="22"/>
  <c r="CF85" i="22"/>
  <c r="CG85" i="22"/>
  <c r="CH85" i="22"/>
  <c r="CI85" i="22"/>
  <c r="BQ86" i="22"/>
  <c r="BS86" i="22"/>
  <c r="BY86" i="22"/>
  <c r="CC86" i="22"/>
  <c r="CG86" i="22"/>
  <c r="CE87" i="22"/>
  <c r="CF87" i="22"/>
  <c r="BS88" i="22"/>
  <c r="BU88" i="22"/>
  <c r="CA88" i="22"/>
  <c r="CB88" i="22"/>
  <c r="CI88" i="22"/>
  <c r="BQ105" i="22"/>
  <c r="BR105" i="22"/>
  <c r="BS105" i="22"/>
  <c r="BT105" i="22"/>
  <c r="BU105" i="22"/>
  <c r="BV105" i="22"/>
  <c r="BW105" i="22"/>
  <c r="BX105" i="22"/>
  <c r="BY105" i="22"/>
  <c r="BZ105" i="22"/>
  <c r="CA105" i="22"/>
  <c r="CB105" i="22"/>
  <c r="CC105" i="22"/>
  <c r="CD105" i="22"/>
  <c r="CE105" i="22"/>
  <c r="CF105" i="22"/>
  <c r="CG105" i="22"/>
  <c r="CH105" i="22"/>
  <c r="CI105" i="22"/>
  <c r="BQ125" i="22"/>
  <c r="BR125" i="22"/>
  <c r="BS125" i="22"/>
  <c r="BT125" i="22"/>
  <c r="BU125" i="22"/>
  <c r="BV125" i="22"/>
  <c r="BW125" i="22"/>
  <c r="BX125" i="22"/>
  <c r="BY125" i="22"/>
  <c r="BZ125" i="22"/>
  <c r="CA125" i="22"/>
  <c r="CB125" i="22"/>
  <c r="CC125" i="22"/>
  <c r="CD125" i="22"/>
  <c r="CE125" i="22"/>
  <c r="CF125" i="22"/>
  <c r="CG125" i="22"/>
  <c r="CH125" i="22"/>
  <c r="CI125" i="22"/>
  <c r="BQ147" i="22"/>
  <c r="BR147" i="22"/>
  <c r="BS147" i="22"/>
  <c r="BT147" i="22"/>
  <c r="BU147" i="22"/>
  <c r="BV147" i="22"/>
  <c r="BW147" i="22"/>
  <c r="BX147" i="22"/>
  <c r="BY147" i="22"/>
  <c r="BZ147" i="22"/>
  <c r="BZ165" i="22" s="1"/>
  <c r="CA147" i="22"/>
  <c r="CB147" i="22"/>
  <c r="CC147" i="22"/>
  <c r="CD147" i="22"/>
  <c r="CE147" i="22"/>
  <c r="CF147" i="22"/>
  <c r="CG147" i="22"/>
  <c r="CH147" i="22"/>
  <c r="CI147" i="22"/>
  <c r="BQ161" i="22"/>
  <c r="BQ167" i="22" s="1"/>
  <c r="BR161" i="22"/>
  <c r="BR167" i="22" s="1"/>
  <c r="BS161" i="22"/>
  <c r="BT161" i="22"/>
  <c r="BT167" i="22" s="1"/>
  <c r="BU161" i="22"/>
  <c r="BU167" i="22" s="1"/>
  <c r="BV161" i="22"/>
  <c r="BV167" i="22" s="1"/>
  <c r="BW161" i="22"/>
  <c r="BX161" i="22"/>
  <c r="BX167" i="22" s="1"/>
  <c r="BY161" i="22"/>
  <c r="BY167" i="22" s="1"/>
  <c r="BZ161" i="22"/>
  <c r="BZ167" i="22" s="1"/>
  <c r="CA161" i="22"/>
  <c r="CB161" i="22"/>
  <c r="CB167" i="22" s="1"/>
  <c r="CC161" i="22"/>
  <c r="CC167" i="22" s="1"/>
  <c r="CD161" i="22"/>
  <c r="CD167" i="22" s="1"/>
  <c r="CE161" i="22"/>
  <c r="CE167" i="22" s="1"/>
  <c r="CF161" i="22"/>
  <c r="CF167" i="22" s="1"/>
  <c r="CG161" i="22"/>
  <c r="CG167" i="22" s="1"/>
  <c r="CH161" i="22"/>
  <c r="CH167" i="22" s="1"/>
  <c r="CI161" i="22"/>
  <c r="BS167" i="22"/>
  <c r="BW167" i="22"/>
  <c r="CA167" i="22"/>
  <c r="CI167" i="22"/>
  <c r="BQ175" i="22"/>
  <c r="BR175" i="22"/>
  <c r="BS175" i="22"/>
  <c r="BT175" i="22"/>
  <c r="BU175" i="22"/>
  <c r="BV175" i="22"/>
  <c r="BW175" i="22"/>
  <c r="BX175" i="22"/>
  <c r="BY175" i="22"/>
  <c r="BZ175" i="22"/>
  <c r="CA175" i="22"/>
  <c r="G33" i="10" s="1"/>
  <c r="CB175" i="22"/>
  <c r="CC175" i="22"/>
  <c r="CD175" i="22"/>
  <c r="CE175" i="22"/>
  <c r="CF175" i="22"/>
  <c r="CG175" i="22"/>
  <c r="CH175" i="22"/>
  <c r="CI175" i="22"/>
  <c r="BQ181" i="22"/>
  <c r="BR181" i="22"/>
  <c r="BS181" i="22"/>
  <c r="BT181" i="22"/>
  <c r="BU181" i="22"/>
  <c r="BV181" i="22"/>
  <c r="BW181" i="22"/>
  <c r="BX181" i="22"/>
  <c r="BY181" i="22"/>
  <c r="BZ181" i="22"/>
  <c r="CA181" i="22"/>
  <c r="CB181" i="22"/>
  <c r="CC181" i="22"/>
  <c r="CD181" i="22"/>
  <c r="CE181" i="22"/>
  <c r="CF181" i="22"/>
  <c r="CG181" i="22"/>
  <c r="CH181" i="22"/>
  <c r="CI181" i="22"/>
  <c r="BQ182" i="22"/>
  <c r="BR182" i="22"/>
  <c r="BS182" i="22"/>
  <c r="BT182" i="22"/>
  <c r="BU182" i="22"/>
  <c r="BV182" i="22"/>
  <c r="BW182" i="22"/>
  <c r="BX182" i="22"/>
  <c r="BY182" i="22"/>
  <c r="BZ182" i="22"/>
  <c r="CA182" i="22"/>
  <c r="CB182" i="22"/>
  <c r="CC182" i="22"/>
  <c r="CD182" i="22"/>
  <c r="CE182" i="22"/>
  <c r="CF182" i="22"/>
  <c r="CG182" i="22"/>
  <c r="CH182" i="22"/>
  <c r="CI182" i="22"/>
  <c r="E65" i="21"/>
  <c r="BQ24" i="21"/>
  <c r="BR24" i="21"/>
  <c r="BS24" i="21"/>
  <c r="BT24" i="21"/>
  <c r="BT78" i="21" s="1"/>
  <c r="BU24" i="21"/>
  <c r="BU78" i="21" s="1"/>
  <c r="BV24" i="21"/>
  <c r="BV78" i="21" s="1"/>
  <c r="BW24" i="21"/>
  <c r="BX24" i="21"/>
  <c r="BX78" i="21" s="1"/>
  <c r="BY24" i="21"/>
  <c r="BY78" i="21" s="1"/>
  <c r="BZ24" i="21"/>
  <c r="BZ78" i="21" s="1"/>
  <c r="CA24" i="21"/>
  <c r="CA78" i="21" s="1"/>
  <c r="CB24" i="21"/>
  <c r="CB78" i="21" s="1"/>
  <c r="CC24" i="21"/>
  <c r="CD24" i="21"/>
  <c r="CD78" i="21" s="1"/>
  <c r="CE24" i="21"/>
  <c r="CE78" i="21" s="1"/>
  <c r="CF24" i="21"/>
  <c r="CF78" i="21" s="1"/>
  <c r="CG24" i="21"/>
  <c r="CG78" i="21" s="1"/>
  <c r="CH24" i="21"/>
  <c r="CH78" i="21" s="1"/>
  <c r="CI24" i="21"/>
  <c r="CI78" i="21" s="1"/>
  <c r="BQ25" i="21"/>
  <c r="BQ79" i="21" s="1"/>
  <c r="BU79" i="21"/>
  <c r="BY79" i="21"/>
  <c r="CC79" i="21"/>
  <c r="CG79" i="21"/>
  <c r="BQ44" i="21"/>
  <c r="BR44" i="21"/>
  <c r="BS44" i="21"/>
  <c r="BT44" i="21"/>
  <c r="BU44" i="21"/>
  <c r="BV44" i="21"/>
  <c r="BW44" i="21"/>
  <c r="BX44" i="21"/>
  <c r="BY44" i="21"/>
  <c r="BZ44" i="21"/>
  <c r="CA44" i="21"/>
  <c r="CB44" i="21"/>
  <c r="CC44" i="21"/>
  <c r="CD44" i="21"/>
  <c r="CE44" i="21"/>
  <c r="CF44" i="21"/>
  <c r="CG44" i="21"/>
  <c r="CH44" i="21"/>
  <c r="CI44" i="21"/>
  <c r="BQ45" i="21"/>
  <c r="BR45" i="21"/>
  <c r="BS45" i="21"/>
  <c r="BT45" i="21"/>
  <c r="BU45" i="21"/>
  <c r="BV45" i="21"/>
  <c r="BW45" i="21"/>
  <c r="BX45" i="21"/>
  <c r="BY45" i="21"/>
  <c r="BZ45" i="21"/>
  <c r="CA45" i="21"/>
  <c r="G8" i="10" s="1"/>
  <c r="CB45" i="21"/>
  <c r="CC45" i="21"/>
  <c r="CD45" i="21"/>
  <c r="CE45" i="21"/>
  <c r="CF45" i="21"/>
  <c r="CG45" i="21"/>
  <c r="CH45" i="21"/>
  <c r="CI45" i="21"/>
  <c r="BQ55" i="21"/>
  <c r="BR55" i="21"/>
  <c r="BS55" i="21"/>
  <c r="BT55" i="21"/>
  <c r="BU55" i="21"/>
  <c r="BV55" i="21"/>
  <c r="BW55" i="21"/>
  <c r="BX55" i="21"/>
  <c r="BY55" i="21"/>
  <c r="BZ55" i="21"/>
  <c r="CA55" i="21"/>
  <c r="CB55" i="21"/>
  <c r="CC55" i="21"/>
  <c r="CD55" i="21"/>
  <c r="CE55" i="21"/>
  <c r="CF55" i="21"/>
  <c r="CG55" i="21"/>
  <c r="CH55" i="21"/>
  <c r="CI55" i="21"/>
  <c r="BQ77" i="21"/>
  <c r="BR77" i="21"/>
  <c r="BS77" i="21"/>
  <c r="BT77" i="21"/>
  <c r="BU77" i="21"/>
  <c r="BV77" i="21"/>
  <c r="BW77" i="21"/>
  <c r="BX77" i="21"/>
  <c r="BY77" i="21"/>
  <c r="BZ77" i="21"/>
  <c r="CA77" i="21"/>
  <c r="CB77" i="21"/>
  <c r="CC77" i="21"/>
  <c r="CD77" i="21"/>
  <c r="CE77" i="21"/>
  <c r="CF77" i="21"/>
  <c r="CG77" i="21"/>
  <c r="CH77" i="21"/>
  <c r="CI77" i="21"/>
  <c r="BQ78" i="21"/>
  <c r="BR78" i="21"/>
  <c r="BS78" i="21"/>
  <c r="BW78" i="21"/>
  <c r="CC78" i="21"/>
  <c r="BR79" i="21"/>
  <c r="BS79" i="21"/>
  <c r="BT79" i="21"/>
  <c r="BV79" i="21"/>
  <c r="BW79" i="21"/>
  <c r="BX79" i="21"/>
  <c r="BZ79" i="21"/>
  <c r="CA79" i="21"/>
  <c r="CB79" i="21"/>
  <c r="CD79" i="21"/>
  <c r="CE79" i="21"/>
  <c r="CF79" i="21"/>
  <c r="CH79" i="21"/>
  <c r="CI79" i="21"/>
  <c r="BQ95" i="21"/>
  <c r="BR95" i="21"/>
  <c r="BS95" i="21"/>
  <c r="BT95" i="21"/>
  <c r="BU95" i="21"/>
  <c r="BV95" i="21"/>
  <c r="BW95" i="21"/>
  <c r="BX95" i="21"/>
  <c r="BY95" i="21"/>
  <c r="BZ95" i="21"/>
  <c r="CA95" i="21"/>
  <c r="CB95" i="21"/>
  <c r="CC95" i="21"/>
  <c r="CD95" i="21"/>
  <c r="CE95" i="21"/>
  <c r="CF95" i="21"/>
  <c r="CG95" i="21"/>
  <c r="CH95" i="21"/>
  <c r="CI95" i="21"/>
  <c r="BQ113" i="21"/>
  <c r="BR113" i="21"/>
  <c r="BS113" i="21"/>
  <c r="BT113" i="21"/>
  <c r="BU113" i="21"/>
  <c r="BV113" i="21"/>
  <c r="BW113" i="21"/>
  <c r="BX113" i="21"/>
  <c r="BY113" i="21"/>
  <c r="BZ113" i="21"/>
  <c r="CA113" i="21"/>
  <c r="CB113" i="21"/>
  <c r="CC113" i="21"/>
  <c r="CD113" i="21"/>
  <c r="CE113" i="21"/>
  <c r="CF113" i="21"/>
  <c r="CG113" i="21"/>
  <c r="CH113" i="21"/>
  <c r="CI113" i="21"/>
  <c r="BQ135" i="21"/>
  <c r="BR135" i="21"/>
  <c r="BS135" i="21"/>
  <c r="BT135" i="21"/>
  <c r="BU135" i="21"/>
  <c r="BV135" i="21"/>
  <c r="BW135" i="21"/>
  <c r="BX135" i="21"/>
  <c r="BY135" i="21"/>
  <c r="BZ135" i="21"/>
  <c r="CA135" i="21"/>
  <c r="CB135" i="21"/>
  <c r="CC135" i="21"/>
  <c r="CD135" i="21"/>
  <c r="CE135" i="21"/>
  <c r="CF135" i="21"/>
  <c r="CG135" i="21"/>
  <c r="CH135" i="21"/>
  <c r="CI135" i="21"/>
  <c r="BQ149" i="21"/>
  <c r="BQ159" i="21" s="1"/>
  <c r="BR149" i="21"/>
  <c r="BR159" i="21" s="1"/>
  <c r="BS149" i="21"/>
  <c r="BS159" i="21" s="1"/>
  <c r="BT149" i="21"/>
  <c r="BT159" i="21" s="1"/>
  <c r="BU149" i="21"/>
  <c r="BU159" i="21" s="1"/>
  <c r="BV149" i="21"/>
  <c r="BV159" i="21" s="1"/>
  <c r="BW149" i="21"/>
  <c r="BW159" i="21" s="1"/>
  <c r="BX149" i="21"/>
  <c r="BX159" i="21" s="1"/>
  <c r="BY149" i="21"/>
  <c r="BY159" i="21" s="1"/>
  <c r="BZ149" i="21"/>
  <c r="BZ159" i="21" s="1"/>
  <c r="CA149" i="21"/>
  <c r="CA159" i="21" s="1"/>
  <c r="CB149" i="21"/>
  <c r="CB159" i="21" s="1"/>
  <c r="CC149" i="21"/>
  <c r="CC159" i="21" s="1"/>
  <c r="CD149" i="21"/>
  <c r="CD159" i="21" s="1"/>
  <c r="CE149" i="21"/>
  <c r="CF149" i="21"/>
  <c r="CF159" i="21" s="1"/>
  <c r="CG149" i="21"/>
  <c r="CG159" i="21" s="1"/>
  <c r="CH149" i="21"/>
  <c r="CH159" i="21" s="1"/>
  <c r="CI149" i="21"/>
  <c r="CI159" i="21" s="1"/>
  <c r="CE159" i="21"/>
  <c r="BQ167" i="21"/>
  <c r="BR167" i="21"/>
  <c r="BS167" i="21"/>
  <c r="BT167" i="21"/>
  <c r="BU167" i="21"/>
  <c r="BV167" i="21"/>
  <c r="BW167" i="21"/>
  <c r="BX167" i="21"/>
  <c r="BY167" i="21"/>
  <c r="BZ167" i="21"/>
  <c r="CA167" i="21"/>
  <c r="CB167" i="21"/>
  <c r="CC167" i="21"/>
  <c r="CD167" i="21"/>
  <c r="CE167" i="21"/>
  <c r="CF167" i="21"/>
  <c r="CG167" i="21"/>
  <c r="CH167" i="21"/>
  <c r="CI167" i="21"/>
  <c r="BQ173" i="21"/>
  <c r="BR173" i="21"/>
  <c r="BS173" i="21"/>
  <c r="BT173" i="21"/>
  <c r="BU173" i="21"/>
  <c r="BV173" i="21"/>
  <c r="BW173" i="21"/>
  <c r="BX173" i="21"/>
  <c r="BY173" i="21"/>
  <c r="BZ173" i="21"/>
  <c r="CA173" i="21"/>
  <c r="CB173" i="21"/>
  <c r="CC173" i="21"/>
  <c r="CD173" i="21"/>
  <c r="CE173" i="21"/>
  <c r="CF173" i="21"/>
  <c r="CG173" i="21"/>
  <c r="CH173" i="21"/>
  <c r="CI173" i="21"/>
  <c r="BQ174" i="21"/>
  <c r="BR174" i="21"/>
  <c r="BS174" i="21"/>
  <c r="BT174" i="21"/>
  <c r="BU174" i="21"/>
  <c r="BV174" i="21"/>
  <c r="BW174" i="21"/>
  <c r="BX174" i="21"/>
  <c r="BY174" i="21"/>
  <c r="BZ174" i="21"/>
  <c r="CA174" i="21"/>
  <c r="CB174" i="21"/>
  <c r="CC174" i="21"/>
  <c r="CD174" i="21"/>
  <c r="CE174" i="21"/>
  <c r="CF174" i="21"/>
  <c r="CG174" i="21"/>
  <c r="CH174" i="21"/>
  <c r="CI174" i="21"/>
  <c r="CH165" i="22" l="1"/>
  <c r="BR165" i="22"/>
  <c r="CB87" i="22"/>
  <c r="BT87" i="22"/>
  <c r="CC89" i="22"/>
  <c r="BU89" i="22"/>
  <c r="CH87" i="22"/>
  <c r="CI165" i="22"/>
  <c r="CE165" i="22"/>
  <c r="BW165" i="22"/>
  <c r="CD165" i="22"/>
  <c r="CD89" i="22"/>
  <c r="BV89" i="22"/>
  <c r="CG89" i="22"/>
  <c r="BY89" i="22"/>
  <c r="BQ89" i="22"/>
  <c r="CI87" i="22"/>
  <c r="CA87" i="22"/>
  <c r="BW87" i="22"/>
  <c r="BS87" i="22"/>
  <c r="CA165" i="22"/>
  <c r="BS165" i="22"/>
  <c r="BV165" i="22"/>
  <c r="CH89" i="22"/>
  <c r="BZ89" i="22"/>
  <c r="BR89" i="22"/>
  <c r="BX87" i="22"/>
  <c r="BR87" i="22"/>
  <c r="CG165" i="22"/>
  <c r="CC165" i="22"/>
  <c r="BY165" i="22"/>
  <c r="BU165" i="22"/>
  <c r="BQ165" i="22"/>
  <c r="CF89" i="22"/>
  <c r="CB89" i="22"/>
  <c r="BX89" i="22"/>
  <c r="BT89" i="22"/>
  <c r="CG87" i="22"/>
  <c r="CC87" i="22"/>
  <c r="BY87" i="22"/>
  <c r="BU87" i="22"/>
  <c r="CF165" i="22"/>
  <c r="CB165" i="22"/>
  <c r="BX165" i="22"/>
  <c r="BT165" i="22"/>
  <c r="CI89" i="22"/>
  <c r="CE89" i="22"/>
  <c r="CA89" i="22"/>
  <c r="BW89" i="22"/>
  <c r="BS89" i="22"/>
  <c r="BT81" i="21"/>
  <c r="CG157" i="21"/>
  <c r="BQ157" i="21"/>
  <c r="CI157" i="21"/>
  <c r="CE157" i="21"/>
  <c r="CA157" i="21"/>
  <c r="BW157" i="21"/>
  <c r="BS157" i="21"/>
  <c r="CH157" i="21"/>
  <c r="CD157" i="21"/>
  <c r="BZ157" i="21"/>
  <c r="BV157" i="21"/>
  <c r="BR157" i="21"/>
  <c r="CC157" i="21"/>
  <c r="CG81" i="21"/>
  <c r="CC81" i="21"/>
  <c r="BY81" i="21"/>
  <c r="BU81" i="21"/>
  <c r="CF81" i="21"/>
  <c r="CB81" i="21"/>
  <c r="BX81" i="21"/>
  <c r="CI81" i="21"/>
  <c r="CE81" i="21"/>
  <c r="CA81" i="21"/>
  <c r="BW81" i="21"/>
  <c r="BS81" i="21"/>
  <c r="BY157" i="21"/>
  <c r="BU157" i="21"/>
  <c r="E25" i="21"/>
  <c r="CF157" i="21"/>
  <c r="CB157" i="21"/>
  <c r="BX157" i="21"/>
  <c r="G23" i="10" s="1"/>
  <c r="BT157" i="21"/>
  <c r="CH81" i="21"/>
  <c r="CD81" i="21"/>
  <c r="BZ81" i="21"/>
  <c r="BV81" i="21"/>
  <c r="BR81" i="21"/>
  <c r="BQ81" i="21"/>
  <c r="BQ87" i="22"/>
  <c r="H28" i="10" l="1"/>
  <c r="F174" i="21" l="1"/>
  <c r="F167" i="21"/>
  <c r="H34" i="10" s="1"/>
  <c r="F17" i="9" l="1"/>
  <c r="BG105" i="22"/>
  <c r="E182" i="22"/>
  <c r="AM33" i="9" l="1"/>
  <c r="AN33" i="9"/>
  <c r="AO33" i="9"/>
  <c r="AP33" i="9"/>
  <c r="AQ33" i="9"/>
  <c r="AR33" i="9"/>
  <c r="AS33" i="9"/>
  <c r="AT33" i="9"/>
  <c r="AU33" i="9"/>
  <c r="AV33" i="9"/>
  <c r="AW33" i="9"/>
  <c r="AX3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M107" i="9"/>
  <c r="AN107" i="9"/>
  <c r="AO107" i="9"/>
  <c r="AP107" i="9"/>
  <c r="AQ107" i="9"/>
  <c r="AR107" i="9"/>
  <c r="AS107" i="9"/>
  <c r="AT107" i="9"/>
  <c r="AU107" i="9"/>
  <c r="AU108" i="9" s="1"/>
  <c r="AV107" i="9"/>
  <c r="AW107" i="9"/>
  <c r="AX107" i="9"/>
  <c r="AX108" i="9" s="1"/>
  <c r="AM142" i="9"/>
  <c r="AN142" i="9"/>
  <c r="AO142" i="9"/>
  <c r="AP142" i="9"/>
  <c r="AQ142" i="9"/>
  <c r="AR142" i="9"/>
  <c r="AS142" i="9"/>
  <c r="AT142" i="9"/>
  <c r="AU142" i="9"/>
  <c r="AV142" i="9"/>
  <c r="AW142" i="9"/>
  <c r="AX142" i="9"/>
  <c r="AM148" i="9"/>
  <c r="AN148" i="9"/>
  <c r="AO148" i="9"/>
  <c r="AP148" i="9"/>
  <c r="AQ148" i="9"/>
  <c r="AR148" i="9"/>
  <c r="AS148" i="9"/>
  <c r="AT148" i="9"/>
  <c r="AU148" i="9"/>
  <c r="AV148" i="9"/>
  <c r="AW148" i="9"/>
  <c r="AX148" i="9"/>
  <c r="AM178" i="9"/>
  <c r="AM179" i="9" s="1"/>
  <c r="AM194" i="9" s="1"/>
  <c r="AN178" i="9"/>
  <c r="AO178" i="9"/>
  <c r="AO179" i="9" s="1"/>
  <c r="AO194" i="9" s="1"/>
  <c r="AP178" i="9"/>
  <c r="AP179" i="9" s="1"/>
  <c r="AP194" i="9" s="1"/>
  <c r="AQ178" i="9"/>
  <c r="AQ179" i="9" s="1"/>
  <c r="AQ194" i="9" s="1"/>
  <c r="AR178" i="9"/>
  <c r="AR179" i="9" s="1"/>
  <c r="AS178" i="9"/>
  <c r="AS179" i="9" s="1"/>
  <c r="AT178" i="9"/>
  <c r="AT179" i="9" s="1"/>
  <c r="AT194" i="9" s="1"/>
  <c r="AU178" i="9"/>
  <c r="AU179" i="9" s="1"/>
  <c r="AU194" i="9" s="1"/>
  <c r="AV178" i="9"/>
  <c r="AV179" i="9" s="1"/>
  <c r="AW178" i="9"/>
  <c r="AW179" i="9" s="1"/>
  <c r="AX178" i="9"/>
  <c r="AX179" i="9" s="1"/>
  <c r="AX194" i="9" s="1"/>
  <c r="AM185" i="9"/>
  <c r="AN185" i="9"/>
  <c r="AO185" i="9"/>
  <c r="AP185" i="9"/>
  <c r="AQ185" i="9"/>
  <c r="AR185" i="9"/>
  <c r="AS185" i="9"/>
  <c r="AT185" i="9"/>
  <c r="AU185" i="9"/>
  <c r="AV185" i="9"/>
  <c r="AW185" i="9"/>
  <c r="AX185" i="9"/>
  <c r="AM191" i="9"/>
  <c r="AM192" i="9" s="1"/>
  <c r="AN191" i="9"/>
  <c r="AN192" i="9" s="1"/>
  <c r="AO191" i="9"/>
  <c r="AO192" i="9" s="1"/>
  <c r="AP191" i="9"/>
  <c r="AP192" i="9" s="1"/>
  <c r="AQ191" i="9"/>
  <c r="AQ192" i="9" s="1"/>
  <c r="AR191" i="9"/>
  <c r="AR192" i="9" s="1"/>
  <c r="AS191" i="9"/>
  <c r="AS192" i="9" s="1"/>
  <c r="AT191" i="9"/>
  <c r="AT192" i="9" s="1"/>
  <c r="AU191" i="9"/>
  <c r="AU192" i="9" s="1"/>
  <c r="AV191" i="9"/>
  <c r="AV192" i="9" s="1"/>
  <c r="AW191" i="9"/>
  <c r="AW192" i="9" s="1"/>
  <c r="AX191" i="9"/>
  <c r="AX192" i="9" s="1"/>
  <c r="AX193" i="9" s="1"/>
  <c r="AW108" i="9" l="1"/>
  <c r="AV108" i="9"/>
  <c r="AT108" i="9"/>
  <c r="AT193" i="9"/>
  <c r="AS108" i="9"/>
  <c r="AR108" i="9"/>
  <c r="AQ108" i="9"/>
  <c r="AN179" i="9"/>
  <c r="AN194" i="9" s="1"/>
  <c r="AU193" i="9"/>
  <c r="AQ193" i="9"/>
  <c r="AO108" i="9"/>
  <c r="AW194" i="9"/>
  <c r="AW193" i="9"/>
  <c r="AS193" i="9"/>
  <c r="AS194" i="9"/>
  <c r="AV194" i="9"/>
  <c r="AR194" i="9"/>
  <c r="AP193" i="9"/>
  <c r="AP108" i="9"/>
  <c r="AO193" i="9"/>
  <c r="AN108" i="9"/>
  <c r="AM193" i="9"/>
  <c r="AM108" i="9"/>
  <c r="AV193" i="9"/>
  <c r="AR193" i="9"/>
  <c r="AN193" i="9"/>
  <c r="E149" i="21"/>
  <c r="C15" i="10" l="1"/>
  <c r="D15" i="10" l="1"/>
  <c r="I15" i="10" s="1"/>
  <c r="C27" i="10"/>
  <c r="E15" i="10" l="1"/>
  <c r="F15" i="10"/>
  <c r="G103" i="9" l="1"/>
  <c r="G99" i="9"/>
  <c r="G95" i="9"/>
  <c r="G91" i="9"/>
  <c r="D27" i="10" l="1"/>
  <c r="H46" i="10" l="1"/>
  <c r="H13" i="10" l="1"/>
  <c r="G65" i="9" l="1"/>
  <c r="G69" i="9" l="1"/>
  <c r="G13" i="9" l="1"/>
  <c r="G9" i="9" l="1"/>
  <c r="G5" i="9"/>
  <c r="H161" i="22" l="1"/>
  <c r="I147" i="22"/>
  <c r="J147" i="22"/>
  <c r="K147" i="22"/>
  <c r="L147" i="22"/>
  <c r="M147" i="22"/>
  <c r="N147" i="22"/>
  <c r="O147" i="22"/>
  <c r="P147" i="22"/>
  <c r="Q147" i="22"/>
  <c r="R147" i="22"/>
  <c r="S147" i="22"/>
  <c r="T147" i="22"/>
  <c r="U147" i="22"/>
  <c r="V147" i="22"/>
  <c r="W147" i="22"/>
  <c r="X147" i="22"/>
  <c r="Y147" i="22"/>
  <c r="Z147" i="22"/>
  <c r="AA147" i="22"/>
  <c r="AB147" i="22"/>
  <c r="AC147" i="22"/>
  <c r="AD147" i="22"/>
  <c r="AE147" i="22"/>
  <c r="AF147" i="22"/>
  <c r="AG147" i="22"/>
  <c r="AH147" i="22"/>
  <c r="AI147" i="22"/>
  <c r="AJ147" i="22"/>
  <c r="AK147" i="22"/>
  <c r="AL147" i="22"/>
  <c r="AM147" i="22"/>
  <c r="AN147" i="22"/>
  <c r="AO147" i="22"/>
  <c r="AP147" i="22"/>
  <c r="AQ147" i="22"/>
  <c r="AR147" i="22"/>
  <c r="AS147" i="22"/>
  <c r="AT147" i="22"/>
  <c r="AU147" i="22"/>
  <c r="AV147" i="22"/>
  <c r="AW147" i="22"/>
  <c r="AX147" i="22"/>
  <c r="AY147" i="22"/>
  <c r="AZ147" i="22"/>
  <c r="BA147" i="22"/>
  <c r="BB147" i="22"/>
  <c r="BC147" i="22"/>
  <c r="BD147" i="22"/>
  <c r="BE147" i="22"/>
  <c r="BF147" i="22"/>
  <c r="BG147" i="22"/>
  <c r="BH147" i="22"/>
  <c r="BI147" i="22"/>
  <c r="BJ147" i="22"/>
  <c r="BK147" i="22"/>
  <c r="BL147" i="22"/>
  <c r="BM147" i="22"/>
  <c r="BN147" i="22"/>
  <c r="BO147" i="22"/>
  <c r="BP147" i="22"/>
  <c r="H147" i="22"/>
  <c r="I125" i="22"/>
  <c r="J125" i="22"/>
  <c r="K125" i="22"/>
  <c r="L125" i="22"/>
  <c r="M125" i="22"/>
  <c r="N125" i="22"/>
  <c r="O125" i="22"/>
  <c r="P125" i="22"/>
  <c r="Q125" i="22"/>
  <c r="R125" i="22"/>
  <c r="S125" i="22"/>
  <c r="T125" i="22"/>
  <c r="U125" i="22"/>
  <c r="V125" i="22"/>
  <c r="W125" i="22"/>
  <c r="X125" i="22"/>
  <c r="Y125" i="22"/>
  <c r="Z125" i="22"/>
  <c r="AA125" i="22"/>
  <c r="AB125" i="22"/>
  <c r="AC125" i="22"/>
  <c r="AD125" i="22"/>
  <c r="AE125" i="22"/>
  <c r="AF125" i="22"/>
  <c r="AG125" i="22"/>
  <c r="AH125" i="22"/>
  <c r="AI125" i="22"/>
  <c r="AJ125" i="22"/>
  <c r="AK125" i="22"/>
  <c r="AL125" i="22"/>
  <c r="AM125" i="22"/>
  <c r="AN125" i="22"/>
  <c r="AO125" i="22"/>
  <c r="AP125" i="22"/>
  <c r="AQ125" i="22"/>
  <c r="AR125" i="22"/>
  <c r="AS125" i="22"/>
  <c r="AT125" i="22"/>
  <c r="AU125" i="22"/>
  <c r="AV125" i="22"/>
  <c r="AW125" i="22"/>
  <c r="AX125" i="22"/>
  <c r="AY125" i="22"/>
  <c r="AZ125" i="22"/>
  <c r="BA125" i="22"/>
  <c r="BB125" i="22"/>
  <c r="BC125" i="22"/>
  <c r="BD125" i="22"/>
  <c r="BE125" i="22"/>
  <c r="BF125" i="22"/>
  <c r="BG125" i="22"/>
  <c r="BH125" i="22"/>
  <c r="BI125" i="22"/>
  <c r="BJ125" i="22"/>
  <c r="BK125" i="22"/>
  <c r="BL125" i="22"/>
  <c r="BM125" i="22"/>
  <c r="BN125" i="22"/>
  <c r="BO125" i="22"/>
  <c r="BP125" i="22"/>
  <c r="AP105" i="22"/>
  <c r="AM67" i="22"/>
  <c r="AN67" i="22"/>
  <c r="AO67" i="22"/>
  <c r="AP67" i="22"/>
  <c r="AQ67" i="22"/>
  <c r="AR67" i="22"/>
  <c r="AS67" i="22"/>
  <c r="AT67" i="22"/>
  <c r="AU67" i="22"/>
  <c r="AV67" i="22"/>
  <c r="AW67" i="22"/>
  <c r="AX67" i="22"/>
  <c r="AY67" i="22"/>
  <c r="AZ67" i="22"/>
  <c r="BA67" i="22"/>
  <c r="BB67" i="22"/>
  <c r="BC67" i="22"/>
  <c r="BD67" i="22"/>
  <c r="BE67" i="22"/>
  <c r="BF67" i="22"/>
  <c r="BG67" i="22"/>
  <c r="BH67" i="22"/>
  <c r="BI67" i="22"/>
  <c r="BJ67" i="22"/>
  <c r="BK67" i="22"/>
  <c r="BL67" i="22"/>
  <c r="BM67" i="22"/>
  <c r="BN67" i="22"/>
  <c r="BO67" i="22"/>
  <c r="BP67" i="22"/>
  <c r="AL67" i="22"/>
  <c r="BA5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AI45" i="22"/>
  <c r="AJ45" i="22"/>
  <c r="AK45" i="22"/>
  <c r="AL45" i="22"/>
  <c r="AM45" i="22"/>
  <c r="AN45" i="22"/>
  <c r="AO45" i="22"/>
  <c r="AP45" i="22"/>
  <c r="AQ45" i="22"/>
  <c r="AR45" i="22"/>
  <c r="AS45" i="22"/>
  <c r="AT45" i="22"/>
  <c r="AU45" i="22"/>
  <c r="AV45" i="22"/>
  <c r="AW45" i="22"/>
  <c r="AX45" i="22"/>
  <c r="AY45" i="22"/>
  <c r="AZ45" i="22"/>
  <c r="BA45" i="22"/>
  <c r="BB45" i="22"/>
  <c r="BC45" i="22"/>
  <c r="BD45" i="22"/>
  <c r="BE45" i="22"/>
  <c r="BF45" i="22"/>
  <c r="BG45" i="22"/>
  <c r="BH45" i="22"/>
  <c r="BI45" i="22"/>
  <c r="BJ45" i="22"/>
  <c r="BK45" i="22"/>
  <c r="BL45" i="22"/>
  <c r="BM45" i="22"/>
  <c r="BN45" i="22"/>
  <c r="BO45" i="22"/>
  <c r="BP45" i="22"/>
  <c r="H45" i="22"/>
  <c r="AP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Q25" i="22"/>
  <c r="AR25" i="22"/>
  <c r="AS25" i="22"/>
  <c r="AT25" i="22"/>
  <c r="AU25" i="22"/>
  <c r="AV25" i="22"/>
  <c r="AW25" i="22"/>
  <c r="AX25" i="22"/>
  <c r="AY25" i="22"/>
  <c r="AZ25" i="22"/>
  <c r="BA25" i="22"/>
  <c r="BB25" i="22"/>
  <c r="BC25" i="22"/>
  <c r="BD25" i="22"/>
  <c r="BE25" i="22"/>
  <c r="BF25" i="22"/>
  <c r="BG25" i="22"/>
  <c r="BH25" i="22"/>
  <c r="BH87" i="22" s="1"/>
  <c r="BI25" i="22"/>
  <c r="BI87" i="22" s="1"/>
  <c r="BJ25" i="22"/>
  <c r="BK25" i="22"/>
  <c r="BL25" i="22"/>
  <c r="BM25" i="22"/>
  <c r="BN25" i="22"/>
  <c r="BO25" i="22"/>
  <c r="BP25" i="22"/>
  <c r="BP87" i="22" s="1"/>
  <c r="BL87" i="22" l="1"/>
  <c r="BK87" i="22"/>
  <c r="BN87" i="22"/>
  <c r="BJ87" i="22"/>
  <c r="BM87" i="22"/>
  <c r="BO87" i="22"/>
  <c r="BG87" i="22"/>
  <c r="G21" i="9"/>
  <c r="G17" i="9"/>
  <c r="C46" i="10" l="1"/>
  <c r="E25" i="22" l="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A45" i="21"/>
  <c r="AB45" i="21"/>
  <c r="AC45" i="21"/>
  <c r="AD45" i="21"/>
  <c r="AE45" i="21"/>
  <c r="AF45" i="21"/>
  <c r="AG45" i="21"/>
  <c r="AH45" i="21"/>
  <c r="AI45" i="21"/>
  <c r="AJ45" i="21"/>
  <c r="AK45" i="21"/>
  <c r="AL45" i="21"/>
  <c r="AM45" i="21"/>
  <c r="AO45" i="21"/>
  <c r="AP45" i="21"/>
  <c r="AQ45" i="21"/>
  <c r="AR45" i="21"/>
  <c r="AS45" i="21"/>
  <c r="AT45" i="21"/>
  <c r="AU45" i="21"/>
  <c r="AV45" i="21"/>
  <c r="AW45" i="21"/>
  <c r="AX45" i="21"/>
  <c r="AY45" i="21"/>
  <c r="AZ45" i="21"/>
  <c r="BA45" i="21"/>
  <c r="BB45" i="21"/>
  <c r="BC45" i="21"/>
  <c r="BD45" i="21"/>
  <c r="BE45" i="21"/>
  <c r="BF45" i="21"/>
  <c r="BG45" i="21"/>
  <c r="BH45" i="21"/>
  <c r="BI45" i="21"/>
  <c r="BJ45" i="21"/>
  <c r="BK45" i="21"/>
  <c r="BL45" i="21"/>
  <c r="BM45" i="21"/>
  <c r="BN45" i="21"/>
  <c r="BO45" i="21"/>
  <c r="BP45" i="21"/>
  <c r="AN45" i="21"/>
  <c r="G29" i="9" l="1"/>
  <c r="G25" i="9"/>
  <c r="G33" i="9" l="1"/>
  <c r="D193" i="9" l="1"/>
  <c r="C11" i="10" l="1"/>
  <c r="F182" i="22" l="1"/>
  <c r="G182" i="22"/>
  <c r="H182" i="22"/>
  <c r="I182" i="22"/>
  <c r="J182" i="22"/>
  <c r="K182" i="22"/>
  <c r="L182" i="22"/>
  <c r="M182" i="22"/>
  <c r="N182" i="22"/>
  <c r="O182" i="22"/>
  <c r="P182" i="22"/>
  <c r="Q182" i="22"/>
  <c r="R182" i="22"/>
  <c r="S182" i="22"/>
  <c r="T182" i="22"/>
  <c r="U182" i="22"/>
  <c r="V182" i="22"/>
  <c r="W182" i="22"/>
  <c r="X182" i="22"/>
  <c r="Y182" i="22"/>
  <c r="Z182" i="22"/>
  <c r="AA182" i="22"/>
  <c r="AB182" i="22"/>
  <c r="AC182" i="22"/>
  <c r="AD182" i="22"/>
  <c r="AE182" i="22"/>
  <c r="AF182" i="22"/>
  <c r="AG182" i="22"/>
  <c r="AH182" i="22"/>
  <c r="AI182" i="22"/>
  <c r="AJ182" i="22"/>
  <c r="AK182" i="22"/>
  <c r="AL182" i="22"/>
  <c r="AM182" i="22"/>
  <c r="AN182" i="22"/>
  <c r="AO182" i="22"/>
  <c r="AP182" i="22"/>
  <c r="AQ182" i="22"/>
  <c r="AR182" i="22"/>
  <c r="AS182" i="22"/>
  <c r="AT182" i="22"/>
  <c r="AU182" i="22"/>
  <c r="AV182" i="22"/>
  <c r="AW182" i="22"/>
  <c r="AX182" i="22"/>
  <c r="AY182" i="22"/>
  <c r="AZ182" i="22"/>
  <c r="BA182" i="22"/>
  <c r="BB182" i="22"/>
  <c r="BC182" i="22"/>
  <c r="BD182" i="22"/>
  <c r="BE182" i="22"/>
  <c r="BF182" i="22"/>
  <c r="BG182" i="22"/>
  <c r="BH182" i="22"/>
  <c r="BI182" i="22"/>
  <c r="BJ182" i="22"/>
  <c r="BK182" i="22"/>
  <c r="BL182" i="22"/>
  <c r="BM182" i="22"/>
  <c r="BN182" i="22"/>
  <c r="BO182" i="22"/>
  <c r="BP182" i="22"/>
  <c r="F181" i="22"/>
  <c r="G181" i="22"/>
  <c r="H181" i="22"/>
  <c r="I181" i="22"/>
  <c r="J181" i="22"/>
  <c r="K181" i="22"/>
  <c r="L181" i="22"/>
  <c r="M181" i="22"/>
  <c r="N181" i="22"/>
  <c r="O181" i="22"/>
  <c r="P181" i="22"/>
  <c r="Q181" i="22"/>
  <c r="R181" i="22"/>
  <c r="S181" i="22"/>
  <c r="T181" i="22"/>
  <c r="U181" i="22"/>
  <c r="V181" i="22"/>
  <c r="W181" i="22"/>
  <c r="X181" i="22"/>
  <c r="Y181" i="22"/>
  <c r="Z181" i="22"/>
  <c r="AA181" i="22"/>
  <c r="AB181" i="22"/>
  <c r="AC181" i="22"/>
  <c r="AD181" i="22"/>
  <c r="AE181" i="22"/>
  <c r="AF181" i="22"/>
  <c r="AG181" i="22"/>
  <c r="AH181" i="22"/>
  <c r="AI181" i="22"/>
  <c r="AJ181" i="22"/>
  <c r="AK181" i="22"/>
  <c r="AL181" i="22"/>
  <c r="AM181" i="22"/>
  <c r="AN181" i="22"/>
  <c r="AO181" i="22"/>
  <c r="AP181" i="22"/>
  <c r="AQ181" i="22"/>
  <c r="AR181" i="22"/>
  <c r="AS181" i="22"/>
  <c r="AT181" i="22"/>
  <c r="AU181" i="22"/>
  <c r="AV181" i="22"/>
  <c r="AW181" i="22"/>
  <c r="AX181" i="22"/>
  <c r="AY181" i="22"/>
  <c r="AZ181" i="22"/>
  <c r="BA181" i="22"/>
  <c r="BB181" i="22"/>
  <c r="BC181" i="22"/>
  <c r="BD181" i="22"/>
  <c r="BE181" i="22"/>
  <c r="BF181" i="22"/>
  <c r="BG181" i="22"/>
  <c r="BH181" i="22"/>
  <c r="BI181" i="22"/>
  <c r="BJ181" i="22"/>
  <c r="BK181" i="22"/>
  <c r="BL181" i="22"/>
  <c r="BM181" i="22"/>
  <c r="BN181" i="22"/>
  <c r="BO181" i="22"/>
  <c r="BP181" i="22"/>
  <c r="E181" i="22"/>
  <c r="F88" i="22"/>
  <c r="G88" i="22"/>
  <c r="H88" i="22"/>
  <c r="I88" i="22"/>
  <c r="J88" i="22"/>
  <c r="K88" i="22"/>
  <c r="L88" i="22"/>
  <c r="M88" i="22"/>
  <c r="N88" i="22"/>
  <c r="O88" i="22"/>
  <c r="P88" i="22"/>
  <c r="Q88" i="22"/>
  <c r="R88" i="22"/>
  <c r="S88" i="22"/>
  <c r="T88" i="22"/>
  <c r="U88" i="22"/>
  <c r="V88" i="22"/>
  <c r="W88" i="22"/>
  <c r="X88" i="22"/>
  <c r="Y88" i="22"/>
  <c r="Z88" i="22"/>
  <c r="AA88" i="22"/>
  <c r="AB88" i="22"/>
  <c r="AC88" i="22"/>
  <c r="AD88" i="22"/>
  <c r="AE88" i="22"/>
  <c r="AF88" i="22"/>
  <c r="AG88" i="22"/>
  <c r="AH88" i="22"/>
  <c r="AI88" i="22"/>
  <c r="AJ88" i="22"/>
  <c r="AK88" i="22"/>
  <c r="AL88" i="22"/>
  <c r="F86" i="22"/>
  <c r="G86" i="22"/>
  <c r="H86" i="22"/>
  <c r="I86" i="22"/>
  <c r="J86" i="22"/>
  <c r="K86" i="22"/>
  <c r="L86" i="22"/>
  <c r="M86" i="22"/>
  <c r="N86" i="22"/>
  <c r="O86" i="22"/>
  <c r="P86" i="22"/>
  <c r="Q86" i="22"/>
  <c r="R86" i="22"/>
  <c r="S86" i="22"/>
  <c r="T86" i="22"/>
  <c r="U86" i="22"/>
  <c r="V86" i="22"/>
  <c r="W86" i="22"/>
  <c r="X86" i="22"/>
  <c r="Y86" i="22"/>
  <c r="Z86" i="22"/>
  <c r="AA86" i="22"/>
  <c r="AB86" i="22"/>
  <c r="AC86" i="22"/>
  <c r="AD86" i="22"/>
  <c r="AE86" i="22"/>
  <c r="AF86" i="22"/>
  <c r="AG86" i="22"/>
  <c r="AH86" i="22"/>
  <c r="AI86" i="22"/>
  <c r="AJ86" i="22"/>
  <c r="AK86" i="22"/>
  <c r="AL86" i="22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A78" i="21"/>
  <c r="AB78" i="21"/>
  <c r="AC78" i="21"/>
  <c r="AD78" i="21"/>
  <c r="AE78" i="21"/>
  <c r="AF78" i="21"/>
  <c r="AG78" i="21"/>
  <c r="AH78" i="21"/>
  <c r="AI78" i="21"/>
  <c r="AJ78" i="21"/>
  <c r="AK78" i="21"/>
  <c r="AL78" i="21"/>
  <c r="G174" i="21"/>
  <c r="H174" i="21"/>
  <c r="I174" i="21"/>
  <c r="J174" i="21"/>
  <c r="K174" i="21"/>
  <c r="L174" i="21"/>
  <c r="M174" i="21"/>
  <c r="N174" i="21"/>
  <c r="O174" i="21"/>
  <c r="P174" i="21"/>
  <c r="Q174" i="21"/>
  <c r="R174" i="21"/>
  <c r="S174" i="21"/>
  <c r="T174" i="21"/>
  <c r="U174" i="21"/>
  <c r="V174" i="21"/>
  <c r="W174" i="21"/>
  <c r="X174" i="21"/>
  <c r="Y174" i="21"/>
  <c r="Z174" i="21"/>
  <c r="AA174" i="21"/>
  <c r="AB174" i="21"/>
  <c r="AC174" i="21"/>
  <c r="AD174" i="21"/>
  <c r="AE174" i="21"/>
  <c r="AF174" i="21"/>
  <c r="AG174" i="21"/>
  <c r="AH174" i="21"/>
  <c r="AI174" i="21"/>
  <c r="AJ174" i="21"/>
  <c r="AK174" i="21"/>
  <c r="AL174" i="21"/>
  <c r="AM174" i="21"/>
  <c r="AN174" i="21"/>
  <c r="AO174" i="21"/>
  <c r="AP174" i="21"/>
  <c r="AQ174" i="21"/>
  <c r="AR174" i="21"/>
  <c r="AS174" i="21"/>
  <c r="AT174" i="21"/>
  <c r="AU174" i="21"/>
  <c r="AV174" i="21"/>
  <c r="AW174" i="21"/>
  <c r="AX174" i="21"/>
  <c r="AY174" i="21"/>
  <c r="AZ174" i="21"/>
  <c r="BA174" i="21"/>
  <c r="BB174" i="21"/>
  <c r="BC174" i="21"/>
  <c r="BD174" i="21"/>
  <c r="BE174" i="21"/>
  <c r="BF174" i="21"/>
  <c r="BG174" i="21"/>
  <c r="BH174" i="21"/>
  <c r="BI174" i="21"/>
  <c r="BJ174" i="21"/>
  <c r="BK174" i="21"/>
  <c r="BL174" i="21"/>
  <c r="BM174" i="21"/>
  <c r="BN174" i="21"/>
  <c r="BO174" i="21"/>
  <c r="BP174" i="21"/>
  <c r="F173" i="21"/>
  <c r="G173" i="21"/>
  <c r="H173" i="21"/>
  <c r="I173" i="21"/>
  <c r="J173" i="21"/>
  <c r="K173" i="21"/>
  <c r="L173" i="21"/>
  <c r="M173" i="21"/>
  <c r="N173" i="21"/>
  <c r="O173" i="21"/>
  <c r="P173" i="21"/>
  <c r="Q173" i="21"/>
  <c r="R173" i="21"/>
  <c r="S173" i="21"/>
  <c r="T173" i="21"/>
  <c r="U173" i="21"/>
  <c r="V173" i="21"/>
  <c r="W173" i="21"/>
  <c r="X173" i="21"/>
  <c r="Y173" i="21"/>
  <c r="Z173" i="21"/>
  <c r="AA173" i="21"/>
  <c r="AB173" i="21"/>
  <c r="AC173" i="21"/>
  <c r="AD173" i="21"/>
  <c r="AE173" i="21"/>
  <c r="AF173" i="21"/>
  <c r="AG173" i="21"/>
  <c r="AH173" i="21"/>
  <c r="AI173" i="21"/>
  <c r="AJ173" i="21"/>
  <c r="AK173" i="21"/>
  <c r="AL173" i="21"/>
  <c r="AM173" i="21"/>
  <c r="AN173" i="21"/>
  <c r="AO173" i="21"/>
  <c r="AP173" i="21"/>
  <c r="AQ173" i="21"/>
  <c r="AR173" i="21"/>
  <c r="AS173" i="21"/>
  <c r="AT173" i="21"/>
  <c r="AU173" i="21"/>
  <c r="AV173" i="21"/>
  <c r="AW173" i="21"/>
  <c r="AX173" i="21"/>
  <c r="AY173" i="21"/>
  <c r="AZ173" i="21"/>
  <c r="BA173" i="21"/>
  <c r="BB173" i="21"/>
  <c r="BC173" i="21"/>
  <c r="BD173" i="21"/>
  <c r="BE173" i="21"/>
  <c r="BF173" i="21"/>
  <c r="BG173" i="21"/>
  <c r="BH173" i="21"/>
  <c r="BI173" i="21"/>
  <c r="BJ173" i="21"/>
  <c r="BK173" i="21"/>
  <c r="BL173" i="21"/>
  <c r="BM173" i="21"/>
  <c r="BN173" i="21"/>
  <c r="BO173" i="21"/>
  <c r="BP173" i="21"/>
  <c r="E173" i="21"/>
  <c r="D192" i="9"/>
  <c r="C45" i="10"/>
  <c r="D45" i="10"/>
  <c r="C44" i="10" l="1"/>
  <c r="BP85" i="22" l="1"/>
  <c r="BO85" i="22"/>
  <c r="BN85" i="22"/>
  <c r="BM85" i="22"/>
  <c r="BL85" i="22"/>
  <c r="BK85" i="22"/>
  <c r="BJ85" i="22"/>
  <c r="BI85" i="22"/>
  <c r="BH85" i="22"/>
  <c r="BG85" i="22"/>
  <c r="BF85" i="22"/>
  <c r="BE85" i="22"/>
  <c r="BD85" i="22"/>
  <c r="BC85" i="22"/>
  <c r="BB85" i="22"/>
  <c r="BA85" i="22"/>
  <c r="BA89" i="22" s="1"/>
  <c r="AZ85" i="22"/>
  <c r="AY85" i="22"/>
  <c r="AX85" i="22"/>
  <c r="AW85" i="22"/>
  <c r="AV85" i="22"/>
  <c r="AU85" i="22"/>
  <c r="AT85" i="22"/>
  <c r="AS85" i="22"/>
  <c r="AR85" i="22"/>
  <c r="AQ85" i="22"/>
  <c r="AP85" i="22"/>
  <c r="AO85" i="22"/>
  <c r="AN85" i="22"/>
  <c r="AM85" i="22"/>
  <c r="AL85" i="22"/>
  <c r="AK85" i="22"/>
  <c r="AJ85" i="22"/>
  <c r="AI85" i="22"/>
  <c r="AH85" i="22"/>
  <c r="AG85" i="22"/>
  <c r="AF85" i="22"/>
  <c r="AE85" i="22"/>
  <c r="AD85" i="22"/>
  <c r="AC85" i="22"/>
  <c r="AB85" i="22"/>
  <c r="AA85" i="22"/>
  <c r="Z85" i="22"/>
  <c r="Y85" i="22"/>
  <c r="X85" i="22"/>
  <c r="W85" i="22"/>
  <c r="V85" i="22"/>
  <c r="U85" i="22"/>
  <c r="T85" i="22"/>
  <c r="S85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F85" i="22"/>
  <c r="E84" i="22"/>
  <c r="C43" i="10" s="1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6" i="22"/>
  <c r="BP77" i="21"/>
  <c r="BO77" i="21"/>
  <c r="BN77" i="21"/>
  <c r="BM77" i="21"/>
  <c r="BL77" i="21"/>
  <c r="BK77" i="21"/>
  <c r="BJ77" i="21"/>
  <c r="BI77" i="21"/>
  <c r="BH77" i="21"/>
  <c r="BG77" i="21"/>
  <c r="BF77" i="21"/>
  <c r="BE77" i="21"/>
  <c r="BD77" i="21"/>
  <c r="BC77" i="21"/>
  <c r="BB77" i="21"/>
  <c r="BA77" i="21"/>
  <c r="AZ77" i="21"/>
  <c r="AY77" i="21"/>
  <c r="AX77" i="21"/>
  <c r="AW77" i="21"/>
  <c r="AV77" i="21"/>
  <c r="AU77" i="21"/>
  <c r="AT77" i="21"/>
  <c r="AS77" i="21"/>
  <c r="AR77" i="21"/>
  <c r="AQ77" i="21"/>
  <c r="AP77" i="21"/>
  <c r="AO77" i="21"/>
  <c r="AN77" i="21"/>
  <c r="AM77" i="21"/>
  <c r="AL77" i="21"/>
  <c r="AK77" i="21"/>
  <c r="AJ77" i="21"/>
  <c r="AI77" i="21"/>
  <c r="AH77" i="21"/>
  <c r="AG77" i="21"/>
  <c r="AF77" i="21"/>
  <c r="AE77" i="21"/>
  <c r="AD77" i="21"/>
  <c r="AC77" i="21"/>
  <c r="AB77" i="21"/>
  <c r="AA77" i="21"/>
  <c r="Z77" i="21"/>
  <c r="Y77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H42" i="10" s="1"/>
  <c r="E76" i="21"/>
  <c r="C42" i="10" s="1"/>
  <c r="AL65" i="21"/>
  <c r="AK65" i="21"/>
  <c r="AJ65" i="21"/>
  <c r="AI65" i="21"/>
  <c r="AH65" i="21"/>
  <c r="AG65" i="21"/>
  <c r="AF65" i="21"/>
  <c r="AE65" i="21"/>
  <c r="AD65" i="21"/>
  <c r="AC65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4" i="21"/>
  <c r="C41" i="10"/>
  <c r="F45" i="10"/>
  <c r="E174" i="21" l="1"/>
  <c r="E67" i="22"/>
  <c r="E87" i="22" s="1"/>
  <c r="E85" i="22"/>
  <c r="E77" i="21"/>
  <c r="I45" i="10"/>
  <c r="E45" i="10"/>
  <c r="D42" i="10" l="1"/>
  <c r="E42" i="10" s="1"/>
  <c r="I42" i="10" l="1"/>
  <c r="F42" i="10"/>
  <c r="E134" i="21" l="1"/>
  <c r="D108" i="9" l="1"/>
  <c r="H12" i="10" l="1"/>
  <c r="F175" i="22" l="1"/>
  <c r="F174" i="22"/>
  <c r="F161" i="22"/>
  <c r="F167" i="22" s="1"/>
  <c r="H25" i="10" s="1"/>
  <c r="F147" i="22"/>
  <c r="F125" i="22"/>
  <c r="F105" i="22"/>
  <c r="F55" i="22"/>
  <c r="F45" i="22"/>
  <c r="F25" i="22"/>
  <c r="F87" i="22" s="1"/>
  <c r="H9" i="10" s="1"/>
  <c r="F166" i="21"/>
  <c r="F149" i="21"/>
  <c r="F135" i="21"/>
  <c r="F113" i="21"/>
  <c r="F95" i="21"/>
  <c r="F55" i="21"/>
  <c r="F45" i="21"/>
  <c r="F25" i="21"/>
  <c r="F79" i="21" s="1"/>
  <c r="H7" i="10" s="1"/>
  <c r="F159" i="21" l="1"/>
  <c r="H23" i="10" s="1"/>
  <c r="F81" i="21"/>
  <c r="H8" i="10" s="1"/>
  <c r="F89" i="22"/>
  <c r="H10" i="10" s="1"/>
  <c r="F165" i="22"/>
  <c r="H24" i="10" s="1"/>
  <c r="F157" i="21"/>
  <c r="G178" i="9" l="1"/>
  <c r="G144" i="9"/>
  <c r="AM105" i="22" l="1"/>
  <c r="AN105" i="22"/>
  <c r="AO105" i="22"/>
  <c r="AQ105" i="22"/>
  <c r="AR105" i="22"/>
  <c r="AS105" i="22"/>
  <c r="AS165" i="22" s="1"/>
  <c r="AT105" i="22"/>
  <c r="AU105" i="22"/>
  <c r="AV105" i="22"/>
  <c r="AW105" i="22"/>
  <c r="AW165" i="22" s="1"/>
  <c r="AX105" i="22"/>
  <c r="AY105" i="22"/>
  <c r="AZ105" i="22"/>
  <c r="BA105" i="22"/>
  <c r="BB105" i="22"/>
  <c r="BC105" i="22"/>
  <c r="BD105" i="22"/>
  <c r="BE105" i="22"/>
  <c r="BF105" i="22"/>
  <c r="BG165" i="22"/>
  <c r="BH105" i="22"/>
  <c r="BI105" i="22"/>
  <c r="BI165" i="22" s="1"/>
  <c r="BJ105" i="22"/>
  <c r="BK105" i="22"/>
  <c r="BL105" i="22"/>
  <c r="BM105" i="22"/>
  <c r="BM165" i="22" s="1"/>
  <c r="BN105" i="22"/>
  <c r="BO105" i="22"/>
  <c r="BP105" i="22"/>
  <c r="AM55" i="22"/>
  <c r="AN55" i="22"/>
  <c r="AO55" i="22"/>
  <c r="AP55" i="22"/>
  <c r="AQ55" i="22"/>
  <c r="AR55" i="22"/>
  <c r="AS55" i="22"/>
  <c r="AT55" i="22"/>
  <c r="AU55" i="22"/>
  <c r="AV55" i="22"/>
  <c r="AV89" i="22" s="1"/>
  <c r="AW55" i="22"/>
  <c r="AW89" i="22" s="1"/>
  <c r="AX55" i="22"/>
  <c r="AX89" i="22" s="1"/>
  <c r="AY55" i="22"/>
  <c r="AY89" i="22" s="1"/>
  <c r="AZ55" i="22"/>
  <c r="AZ89" i="22" s="1"/>
  <c r="BB55" i="22"/>
  <c r="BB89" i="22" s="1"/>
  <c r="BC55" i="22"/>
  <c r="BC89" i="22" s="1"/>
  <c r="BD55" i="22"/>
  <c r="BD89" i="22" s="1"/>
  <c r="BE55" i="22"/>
  <c r="BE89" i="22" s="1"/>
  <c r="BF55" i="22"/>
  <c r="BF89" i="22" s="1"/>
  <c r="BG55" i="22"/>
  <c r="BG89" i="22" s="1"/>
  <c r="BH55" i="22"/>
  <c r="BH89" i="22" s="1"/>
  <c r="BI55" i="22"/>
  <c r="BI89" i="22" s="1"/>
  <c r="BJ55" i="22"/>
  <c r="BJ89" i="22" s="1"/>
  <c r="BK55" i="22"/>
  <c r="BK89" i="22" s="1"/>
  <c r="BL55" i="22"/>
  <c r="BL89" i="22" s="1"/>
  <c r="BM55" i="22"/>
  <c r="BM89" i="22" s="1"/>
  <c r="BN55" i="22"/>
  <c r="BN89" i="22" s="1"/>
  <c r="BO55" i="22"/>
  <c r="BO89" i="22" s="1"/>
  <c r="BP55" i="22"/>
  <c r="BP89" i="22" s="1"/>
  <c r="AM135" i="21"/>
  <c r="AN135" i="21"/>
  <c r="AO135" i="21"/>
  <c r="AP135" i="21"/>
  <c r="AQ135" i="21"/>
  <c r="AR135" i="21"/>
  <c r="AS135" i="21"/>
  <c r="AT135" i="21"/>
  <c r="AU135" i="21"/>
  <c r="AV135" i="21"/>
  <c r="AW135" i="21"/>
  <c r="AX135" i="21"/>
  <c r="AY135" i="21"/>
  <c r="AZ135" i="21"/>
  <c r="BA135" i="21"/>
  <c r="BB135" i="21"/>
  <c r="BC135" i="21"/>
  <c r="BD135" i="21"/>
  <c r="BE135" i="21"/>
  <c r="BF135" i="21"/>
  <c r="BG135" i="21"/>
  <c r="BH135" i="21"/>
  <c r="BI135" i="21"/>
  <c r="BJ135" i="21"/>
  <c r="BK135" i="21"/>
  <c r="BL135" i="21"/>
  <c r="BM135" i="21"/>
  <c r="BN135" i="21"/>
  <c r="BO135" i="21"/>
  <c r="BP135" i="21"/>
  <c r="AM113" i="21"/>
  <c r="AN113" i="21"/>
  <c r="AO113" i="21"/>
  <c r="AP113" i="21"/>
  <c r="AQ113" i="21"/>
  <c r="AR113" i="21"/>
  <c r="AS113" i="21"/>
  <c r="AT113" i="21"/>
  <c r="AU113" i="21"/>
  <c r="AV113" i="21"/>
  <c r="AW113" i="21"/>
  <c r="AX113" i="21"/>
  <c r="AY113" i="21"/>
  <c r="AZ113" i="21"/>
  <c r="BA113" i="21"/>
  <c r="BB113" i="21"/>
  <c r="BC113" i="21"/>
  <c r="BD113" i="21"/>
  <c r="BE113" i="21"/>
  <c r="BF113" i="21"/>
  <c r="BG113" i="21"/>
  <c r="BH113" i="21"/>
  <c r="BI113" i="21"/>
  <c r="BJ113" i="21"/>
  <c r="BK113" i="21"/>
  <c r="BL113" i="21"/>
  <c r="BM113" i="21"/>
  <c r="BN113" i="21"/>
  <c r="BO113" i="21"/>
  <c r="BP113" i="21"/>
  <c r="AM95" i="21"/>
  <c r="AN95" i="21"/>
  <c r="AO95" i="21"/>
  <c r="AP95" i="21"/>
  <c r="AQ95" i="21"/>
  <c r="AR95" i="21"/>
  <c r="AS95" i="21"/>
  <c r="AT95" i="21"/>
  <c r="AU95" i="21"/>
  <c r="AV95" i="21"/>
  <c r="AW95" i="21"/>
  <c r="AX95" i="21"/>
  <c r="AY95" i="21"/>
  <c r="AZ95" i="21"/>
  <c r="BA95" i="21"/>
  <c r="BB95" i="21"/>
  <c r="BC95" i="21"/>
  <c r="BD95" i="21"/>
  <c r="BE95" i="21"/>
  <c r="BF95" i="21"/>
  <c r="BG95" i="21"/>
  <c r="BH95" i="21"/>
  <c r="BI95" i="21"/>
  <c r="BJ95" i="21"/>
  <c r="BK95" i="21"/>
  <c r="BL95" i="21"/>
  <c r="BM95" i="21"/>
  <c r="BN95" i="21"/>
  <c r="BO95" i="21"/>
  <c r="BP95" i="21"/>
  <c r="AM55" i="21"/>
  <c r="AN55" i="21"/>
  <c r="AO55" i="21"/>
  <c r="AP55" i="21"/>
  <c r="AQ55" i="21"/>
  <c r="AR55" i="21"/>
  <c r="AS55" i="21"/>
  <c r="AT55" i="21"/>
  <c r="AU55" i="21"/>
  <c r="AV55" i="21"/>
  <c r="AV81" i="21" s="1"/>
  <c r="AW55" i="21"/>
  <c r="AW81" i="21" s="1"/>
  <c r="AX55" i="21"/>
  <c r="AX81" i="21" s="1"/>
  <c r="AY55" i="21"/>
  <c r="AY81" i="21" s="1"/>
  <c r="AZ55" i="21"/>
  <c r="AZ81" i="21" s="1"/>
  <c r="BA55" i="21"/>
  <c r="BA81" i="21" s="1"/>
  <c r="BB55" i="21"/>
  <c r="BB81" i="21" s="1"/>
  <c r="BC55" i="21"/>
  <c r="BC81" i="21" s="1"/>
  <c r="BD55" i="21"/>
  <c r="BD81" i="21" s="1"/>
  <c r="BE55" i="21"/>
  <c r="BE81" i="21" s="1"/>
  <c r="BF55" i="21"/>
  <c r="BF81" i="21" s="1"/>
  <c r="BG55" i="21"/>
  <c r="BG81" i="21" s="1"/>
  <c r="BH55" i="21"/>
  <c r="BH81" i="21" s="1"/>
  <c r="BI55" i="21"/>
  <c r="BI81" i="21" s="1"/>
  <c r="BJ55" i="21"/>
  <c r="BJ81" i="21" s="1"/>
  <c r="BK55" i="21"/>
  <c r="BK81" i="21" s="1"/>
  <c r="BL55" i="21"/>
  <c r="BL81" i="21" s="1"/>
  <c r="BM55" i="21"/>
  <c r="BM81" i="21" s="1"/>
  <c r="BN55" i="21"/>
  <c r="BN81" i="21" s="1"/>
  <c r="BO55" i="21"/>
  <c r="BO81" i="21" s="1"/>
  <c r="BP55" i="21"/>
  <c r="BP81" i="21" s="1"/>
  <c r="BG157" i="21" l="1"/>
  <c r="AQ157" i="21"/>
  <c r="BE157" i="21"/>
  <c r="AS157" i="21"/>
  <c r="BM157" i="21"/>
  <c r="AW157" i="21"/>
  <c r="AY157" i="21"/>
  <c r="AQ165" i="22"/>
  <c r="BN165" i="22"/>
  <c r="BJ165" i="22"/>
  <c r="AX165" i="22"/>
  <c r="AT165" i="22"/>
  <c r="BF165" i="22"/>
  <c r="BB165" i="22"/>
  <c r="AP165" i="22"/>
  <c r="BP165" i="22"/>
  <c r="BL165" i="22"/>
  <c r="BH165" i="22"/>
  <c r="BD165" i="22"/>
  <c r="AZ165" i="22"/>
  <c r="AV165" i="22"/>
  <c r="AR165" i="22"/>
  <c r="AN165" i="22"/>
  <c r="BE165" i="22"/>
  <c r="BA165" i="22"/>
  <c r="AO165" i="22"/>
  <c r="BO165" i="22"/>
  <c r="BK165" i="22"/>
  <c r="BC165" i="22"/>
  <c r="AY165" i="22"/>
  <c r="AU165" i="22"/>
  <c r="AM165" i="22"/>
  <c r="BP157" i="21"/>
  <c r="BL157" i="21"/>
  <c r="BH157" i="21"/>
  <c r="BD157" i="21"/>
  <c r="AZ157" i="21"/>
  <c r="AV157" i="21"/>
  <c r="AR157" i="21"/>
  <c r="AN157" i="21"/>
  <c r="BO157" i="21"/>
  <c r="BK157" i="21"/>
  <c r="BC157" i="21"/>
  <c r="AU157" i="21"/>
  <c r="AM157" i="21"/>
  <c r="BI157" i="21"/>
  <c r="BA157" i="21"/>
  <c r="AO157" i="21"/>
  <c r="BF157" i="21"/>
  <c r="AP157" i="21"/>
  <c r="BN157" i="21"/>
  <c r="AX157" i="21"/>
  <c r="BJ157" i="21"/>
  <c r="BB157" i="21"/>
  <c r="AT157" i="21"/>
  <c r="AF33" i="9"/>
  <c r="AG33" i="9"/>
  <c r="AH33" i="9"/>
  <c r="AI33" i="9"/>
  <c r="AJ33" i="9"/>
  <c r="AK33" i="9"/>
  <c r="AL33" i="9"/>
  <c r="AF89" i="9"/>
  <c r="AG89" i="9"/>
  <c r="AH89" i="9"/>
  <c r="AI89" i="9"/>
  <c r="AJ89" i="9"/>
  <c r="AK89" i="9"/>
  <c r="AL89" i="9"/>
  <c r="AF107" i="9"/>
  <c r="AG107" i="9"/>
  <c r="AH107" i="9"/>
  <c r="AI107" i="9"/>
  <c r="AJ107" i="9"/>
  <c r="AK107" i="9"/>
  <c r="AL107" i="9"/>
  <c r="AF63" i="9"/>
  <c r="AG63" i="9"/>
  <c r="AH63" i="9"/>
  <c r="AI63" i="9"/>
  <c r="AJ63" i="9"/>
  <c r="AK63" i="9"/>
  <c r="AL63" i="9"/>
  <c r="AF185" i="9"/>
  <c r="AG185" i="9"/>
  <c r="AH185" i="9"/>
  <c r="AI185" i="9"/>
  <c r="AJ185" i="9"/>
  <c r="AK185" i="9"/>
  <c r="AL185" i="9"/>
  <c r="AF191" i="9"/>
  <c r="AG191" i="9"/>
  <c r="AH191" i="9"/>
  <c r="AH192" i="9" s="1"/>
  <c r="AI191" i="9"/>
  <c r="AI192" i="9" s="1"/>
  <c r="AJ191" i="9"/>
  <c r="AK191" i="9"/>
  <c r="AL191" i="9"/>
  <c r="AF142" i="9"/>
  <c r="AG142" i="9"/>
  <c r="AH142" i="9"/>
  <c r="AI142" i="9"/>
  <c r="AJ142" i="9"/>
  <c r="AK142" i="9"/>
  <c r="AL142" i="9"/>
  <c r="AF148" i="9"/>
  <c r="AG148" i="9"/>
  <c r="AH148" i="9"/>
  <c r="AI148" i="9"/>
  <c r="AJ148" i="9"/>
  <c r="AK148" i="9"/>
  <c r="AL148" i="9"/>
  <c r="AF178" i="9"/>
  <c r="AG178" i="9"/>
  <c r="AH178" i="9"/>
  <c r="AI178" i="9"/>
  <c r="AJ178" i="9"/>
  <c r="AK178" i="9"/>
  <c r="AL178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AB107" i="9"/>
  <c r="AC107" i="9"/>
  <c r="AD107" i="9"/>
  <c r="AE107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I185" i="9"/>
  <c r="J185" i="9"/>
  <c r="K185" i="9"/>
  <c r="L185" i="9"/>
  <c r="M185" i="9"/>
  <c r="N185" i="9"/>
  <c r="O185" i="9"/>
  <c r="P185" i="9"/>
  <c r="Q185" i="9"/>
  <c r="R185" i="9"/>
  <c r="S185" i="9"/>
  <c r="T185" i="9"/>
  <c r="U185" i="9"/>
  <c r="V185" i="9"/>
  <c r="W185" i="9"/>
  <c r="X185" i="9"/>
  <c r="Y185" i="9"/>
  <c r="Z185" i="9"/>
  <c r="AA185" i="9"/>
  <c r="AB185" i="9"/>
  <c r="AC185" i="9"/>
  <c r="AD185" i="9"/>
  <c r="AE185" i="9"/>
  <c r="I191" i="9"/>
  <c r="J191" i="9"/>
  <c r="K191" i="9"/>
  <c r="L191" i="9"/>
  <c r="M191" i="9"/>
  <c r="N191" i="9"/>
  <c r="O191" i="9"/>
  <c r="P191" i="9"/>
  <c r="Q191" i="9"/>
  <c r="R191" i="9"/>
  <c r="S191" i="9"/>
  <c r="T191" i="9"/>
  <c r="T192" i="9" s="1"/>
  <c r="U191" i="9"/>
  <c r="V191" i="9"/>
  <c r="W191" i="9"/>
  <c r="X191" i="9"/>
  <c r="Y191" i="9"/>
  <c r="Z191" i="9"/>
  <c r="AA191" i="9"/>
  <c r="AB191" i="9"/>
  <c r="AB192" i="9" s="1"/>
  <c r="AC191" i="9"/>
  <c r="AD191" i="9"/>
  <c r="AE191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AB142" i="9"/>
  <c r="AC142" i="9"/>
  <c r="AD142" i="9"/>
  <c r="AE142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AB148" i="9"/>
  <c r="AC148" i="9"/>
  <c r="AD148" i="9"/>
  <c r="AE148" i="9"/>
  <c r="I178" i="9"/>
  <c r="J178" i="9"/>
  <c r="K178" i="9"/>
  <c r="L178" i="9"/>
  <c r="M178" i="9"/>
  <c r="N178" i="9"/>
  <c r="O178" i="9"/>
  <c r="P178" i="9"/>
  <c r="Q178" i="9"/>
  <c r="R178" i="9"/>
  <c r="S178" i="9"/>
  <c r="T178" i="9"/>
  <c r="U178" i="9"/>
  <c r="V178" i="9"/>
  <c r="W178" i="9"/>
  <c r="X178" i="9"/>
  <c r="Y178" i="9"/>
  <c r="Z178" i="9"/>
  <c r="AA178" i="9"/>
  <c r="AB178" i="9"/>
  <c r="AC178" i="9"/>
  <c r="AD178" i="9"/>
  <c r="AE178" i="9"/>
  <c r="X192" i="9" l="1"/>
  <c r="AL192" i="9"/>
  <c r="AJ192" i="9"/>
  <c r="AJ193" i="9" s="1"/>
  <c r="AF192" i="9"/>
  <c r="AF193" i="9" s="1"/>
  <c r="AD192" i="9"/>
  <c r="Z192" i="9"/>
  <c r="Z193" i="9" s="1"/>
  <c r="V192" i="9"/>
  <c r="AC192" i="9"/>
  <c r="Y192" i="9"/>
  <c r="Y193" i="9" s="1"/>
  <c r="U192" i="9"/>
  <c r="U193" i="9" s="1"/>
  <c r="AE192" i="9"/>
  <c r="AE193" i="9" s="1"/>
  <c r="AA192" i="9"/>
  <c r="W192" i="9"/>
  <c r="W193" i="9" s="1"/>
  <c r="T108" i="9"/>
  <c r="T193" i="9"/>
  <c r="AK192" i="9"/>
  <c r="AG192" i="9"/>
  <c r="AG193" i="9" s="1"/>
  <c r="AA193" i="9"/>
  <c r="AA108" i="9"/>
  <c r="AL108" i="9"/>
  <c r="AL193" i="9"/>
  <c r="AK108" i="9"/>
  <c r="AK193" i="9"/>
  <c r="AJ108" i="9"/>
  <c r="AI108" i="9"/>
  <c r="AI193" i="9"/>
  <c r="AH108" i="9"/>
  <c r="AH193" i="9"/>
  <c r="AG108" i="9"/>
  <c r="AF108" i="9"/>
  <c r="AE108" i="9"/>
  <c r="AD193" i="9"/>
  <c r="AD108" i="9"/>
  <c r="AC108" i="9"/>
  <c r="AC193" i="9"/>
  <c r="AB108" i="9"/>
  <c r="AB193" i="9"/>
  <c r="Z108" i="9"/>
  <c r="Y108" i="9"/>
  <c r="X108" i="9"/>
  <c r="X193" i="9"/>
  <c r="W108" i="9"/>
  <c r="V193" i="9"/>
  <c r="V108" i="9"/>
  <c r="U108" i="9"/>
  <c r="L192" i="9"/>
  <c r="L193" i="9" s="1"/>
  <c r="P179" i="9"/>
  <c r="P194" i="9" s="1"/>
  <c r="T179" i="9"/>
  <c r="T194" i="9" s="1"/>
  <c r="AB179" i="9"/>
  <c r="AB194" i="9" s="1"/>
  <c r="X179" i="9"/>
  <c r="X194" i="9" s="1"/>
  <c r="L179" i="9"/>
  <c r="L194" i="9" s="1"/>
  <c r="P192" i="9"/>
  <c r="P193" i="9" s="1"/>
  <c r="Q108" i="9"/>
  <c r="M108" i="9"/>
  <c r="I108" i="9"/>
  <c r="P108" i="9"/>
  <c r="L108" i="9"/>
  <c r="AJ179" i="9"/>
  <c r="AJ194" i="9" s="1"/>
  <c r="AI179" i="9"/>
  <c r="AI194" i="9" s="1"/>
  <c r="Y179" i="9"/>
  <c r="Y194" i="9" s="1"/>
  <c r="Q179" i="9"/>
  <c r="Q194" i="9" s="1"/>
  <c r="I179" i="9"/>
  <c r="I194" i="9" s="1"/>
  <c r="S192" i="9"/>
  <c r="S193" i="9" s="1"/>
  <c r="K192" i="9"/>
  <c r="K193" i="9" s="1"/>
  <c r="R192" i="9"/>
  <c r="R193" i="9" s="1"/>
  <c r="J192" i="9"/>
  <c r="J193" i="9" s="1"/>
  <c r="S108" i="9"/>
  <c r="O108" i="9"/>
  <c r="K108" i="9"/>
  <c r="AL179" i="9"/>
  <c r="AL194" i="9" s="1"/>
  <c r="AH179" i="9"/>
  <c r="AH194" i="9" s="1"/>
  <c r="AC179" i="9"/>
  <c r="AC194" i="9" s="1"/>
  <c r="U179" i="9"/>
  <c r="U194" i="9" s="1"/>
  <c r="M179" i="9"/>
  <c r="M194" i="9" s="1"/>
  <c r="O192" i="9"/>
  <c r="O193" i="9" s="1"/>
  <c r="N192" i="9"/>
  <c r="N193" i="9" s="1"/>
  <c r="AE179" i="9"/>
  <c r="AE194" i="9" s="1"/>
  <c r="AA179" i="9"/>
  <c r="AA194" i="9" s="1"/>
  <c r="W179" i="9"/>
  <c r="W194" i="9" s="1"/>
  <c r="S179" i="9"/>
  <c r="S194" i="9" s="1"/>
  <c r="O179" i="9"/>
  <c r="O194" i="9" s="1"/>
  <c r="K179" i="9"/>
  <c r="K194" i="9" s="1"/>
  <c r="AD179" i="9"/>
  <c r="AD194" i="9" s="1"/>
  <c r="Z179" i="9"/>
  <c r="Z194" i="9" s="1"/>
  <c r="V179" i="9"/>
  <c r="V194" i="9" s="1"/>
  <c r="R179" i="9"/>
  <c r="R194" i="9" s="1"/>
  <c r="N179" i="9"/>
  <c r="N194" i="9" s="1"/>
  <c r="J179" i="9"/>
  <c r="J194" i="9" s="1"/>
  <c r="Q192" i="9"/>
  <c r="Q193" i="9" s="1"/>
  <c r="M192" i="9"/>
  <c r="M193" i="9" s="1"/>
  <c r="I192" i="9"/>
  <c r="I193" i="9" s="1"/>
  <c r="R108" i="9"/>
  <c r="N108" i="9"/>
  <c r="J108" i="9"/>
  <c r="AK179" i="9"/>
  <c r="AK194" i="9" s="1"/>
  <c r="AG179" i="9"/>
  <c r="AG194" i="9" s="1"/>
  <c r="AF179" i="9"/>
  <c r="AF194" i="9" s="1"/>
  <c r="C14" i="10" l="1"/>
  <c r="D14" i="10" l="1"/>
  <c r="I14" i="10" s="1"/>
  <c r="E14" i="10" l="1"/>
  <c r="F14" i="10"/>
  <c r="G167" i="21"/>
  <c r="D11" i="10" l="1"/>
  <c r="AB167" i="21" l="1"/>
  <c r="F75" i="10" l="1"/>
  <c r="C12" i="10" l="1"/>
  <c r="G122" i="9" l="1"/>
  <c r="G142" i="9" s="1"/>
  <c r="G73" i="9"/>
  <c r="G105" i="22" l="1"/>
  <c r="D26" i="10" l="1"/>
  <c r="E75" i="10"/>
  <c r="D44" i="10" l="1"/>
  <c r="E44" i="10" s="1"/>
  <c r="I44" i="10"/>
  <c r="C37" i="10"/>
  <c r="C36" i="10"/>
  <c r="D35" i="10"/>
  <c r="I35" i="10" s="1"/>
  <c r="C35" i="10"/>
  <c r="F44" i="10" l="1"/>
  <c r="C26" i="10"/>
  <c r="F35" i="10"/>
  <c r="E35" i="10"/>
  <c r="E11" i="10" l="1"/>
  <c r="I11" i="10"/>
  <c r="I26" i="10"/>
  <c r="I27" i="10"/>
  <c r="F26" i="10" l="1"/>
  <c r="E26" i="10"/>
  <c r="F27" i="10"/>
  <c r="E27" i="10"/>
  <c r="G81" i="9" l="1"/>
  <c r="G85" i="9"/>
  <c r="G89" i="9" l="1"/>
  <c r="C13" i="10"/>
  <c r="D28" i="10" l="1"/>
  <c r="I28" i="10" s="1"/>
  <c r="D13" i="10"/>
  <c r="I13" i="10" s="1"/>
  <c r="C28" i="10"/>
  <c r="D46" i="10"/>
  <c r="E46" i="10" l="1"/>
  <c r="I46" i="10"/>
  <c r="F46" i="10"/>
  <c r="I37" i="10" l="1"/>
  <c r="F13" i="10"/>
  <c r="E13" i="10"/>
  <c r="E28" i="10"/>
  <c r="F28" i="10"/>
  <c r="F37" i="10" l="1"/>
  <c r="E37" i="10"/>
  <c r="D36" i="10"/>
  <c r="I36" i="10" s="1"/>
  <c r="BP175" i="22"/>
  <c r="BO175" i="22"/>
  <c r="BN175" i="22"/>
  <c r="BM175" i="22"/>
  <c r="BL175" i="22"/>
  <c r="BK175" i="22"/>
  <c r="BJ175" i="22"/>
  <c r="BI175" i="22"/>
  <c r="BH175" i="22"/>
  <c r="BG175" i="22"/>
  <c r="BF175" i="22"/>
  <c r="BE175" i="22"/>
  <c r="BD175" i="22"/>
  <c r="BC175" i="22"/>
  <c r="BB175" i="22"/>
  <c r="BA175" i="22"/>
  <c r="AZ175" i="22"/>
  <c r="AY175" i="22"/>
  <c r="AX175" i="22"/>
  <c r="AW175" i="22"/>
  <c r="AV175" i="22"/>
  <c r="AU175" i="22"/>
  <c r="AT175" i="22"/>
  <c r="AS175" i="22"/>
  <c r="AR175" i="22"/>
  <c r="AQ175" i="22"/>
  <c r="AP175" i="22"/>
  <c r="AO175" i="22"/>
  <c r="AN175" i="22"/>
  <c r="AM175" i="22"/>
  <c r="AL175" i="22"/>
  <c r="AK175" i="22"/>
  <c r="AJ175" i="22"/>
  <c r="AI175" i="22"/>
  <c r="AH175" i="22"/>
  <c r="AG175" i="22"/>
  <c r="AF175" i="22"/>
  <c r="AE175" i="22"/>
  <c r="AD175" i="22"/>
  <c r="AC175" i="22"/>
  <c r="AB175" i="22"/>
  <c r="AA175" i="22"/>
  <c r="Z175" i="22"/>
  <c r="Y175" i="22"/>
  <c r="X175" i="22"/>
  <c r="W175" i="22"/>
  <c r="V175" i="22"/>
  <c r="U175" i="22"/>
  <c r="T175" i="22"/>
  <c r="S175" i="22"/>
  <c r="R175" i="22"/>
  <c r="Q175" i="22"/>
  <c r="P175" i="22"/>
  <c r="O175" i="22"/>
  <c r="N175" i="22"/>
  <c r="M175" i="22"/>
  <c r="L175" i="22"/>
  <c r="K175" i="22"/>
  <c r="J175" i="22"/>
  <c r="I175" i="22"/>
  <c r="H175" i="22"/>
  <c r="G175" i="22"/>
  <c r="AL174" i="22"/>
  <c r="AK174" i="22"/>
  <c r="AJ174" i="22"/>
  <c r="AI174" i="22"/>
  <c r="AH174" i="22"/>
  <c r="AG174" i="22"/>
  <c r="AF174" i="22"/>
  <c r="AE174" i="22"/>
  <c r="AD174" i="22"/>
  <c r="AC174" i="22"/>
  <c r="AB174" i="22"/>
  <c r="AA174" i="22"/>
  <c r="Z174" i="22"/>
  <c r="Y174" i="22"/>
  <c r="X174" i="22"/>
  <c r="W174" i="22"/>
  <c r="V174" i="22"/>
  <c r="U174" i="22"/>
  <c r="T174" i="22"/>
  <c r="S174" i="22"/>
  <c r="R174" i="22"/>
  <c r="Q174" i="22"/>
  <c r="P174" i="22"/>
  <c r="O174" i="22"/>
  <c r="N174" i="22"/>
  <c r="M174" i="22"/>
  <c r="L174" i="22"/>
  <c r="K174" i="22"/>
  <c r="J174" i="22"/>
  <c r="I174" i="22"/>
  <c r="H174" i="22"/>
  <c r="G174" i="22"/>
  <c r="E174" i="22"/>
  <c r="C33" i="10" s="1"/>
  <c r="BP161" i="22"/>
  <c r="BP167" i="22" s="1"/>
  <c r="BO161" i="22"/>
  <c r="BO167" i="22" s="1"/>
  <c r="BN161" i="22"/>
  <c r="BN167" i="22" s="1"/>
  <c r="BM161" i="22"/>
  <c r="BM167" i="22" s="1"/>
  <c r="BL161" i="22"/>
  <c r="BL167" i="22" s="1"/>
  <c r="BK161" i="22"/>
  <c r="BK167" i="22" s="1"/>
  <c r="BJ161" i="22"/>
  <c r="BJ167" i="22" s="1"/>
  <c r="BI161" i="22"/>
  <c r="BI167" i="22" s="1"/>
  <c r="BH161" i="22"/>
  <c r="BH167" i="22" s="1"/>
  <c r="BG161" i="22"/>
  <c r="BG167" i="22" s="1"/>
  <c r="BF161" i="22"/>
  <c r="BF167" i="22" s="1"/>
  <c r="BE161" i="22"/>
  <c r="BE167" i="22" s="1"/>
  <c r="BD161" i="22"/>
  <c r="BD167" i="22" s="1"/>
  <c r="BC161" i="22"/>
  <c r="BC167" i="22" s="1"/>
  <c r="BB161" i="22"/>
  <c r="BB167" i="22" s="1"/>
  <c r="BA161" i="22"/>
  <c r="BA167" i="22" s="1"/>
  <c r="AZ161" i="22"/>
  <c r="AZ167" i="22" s="1"/>
  <c r="AY161" i="22"/>
  <c r="AY167" i="22" s="1"/>
  <c r="AX161" i="22"/>
  <c r="AX167" i="22" s="1"/>
  <c r="AW161" i="22"/>
  <c r="AW167" i="22" s="1"/>
  <c r="AV161" i="22"/>
  <c r="AV167" i="22" s="1"/>
  <c r="AU161" i="22"/>
  <c r="AU167" i="22" s="1"/>
  <c r="AT161" i="22"/>
  <c r="AT167" i="22" s="1"/>
  <c r="AS161" i="22"/>
  <c r="AS167" i="22" s="1"/>
  <c r="AR161" i="22"/>
  <c r="AR167" i="22" s="1"/>
  <c r="AQ161" i="22"/>
  <c r="AQ167" i="22" s="1"/>
  <c r="AP161" i="22"/>
  <c r="AP167" i="22" s="1"/>
  <c r="AO161" i="22"/>
  <c r="AO167" i="22" s="1"/>
  <c r="AN161" i="22"/>
  <c r="AN167" i="22" s="1"/>
  <c r="AM161" i="22"/>
  <c r="AM167" i="22" s="1"/>
  <c r="AL161" i="22"/>
  <c r="AL167" i="22" s="1"/>
  <c r="AK161" i="22"/>
  <c r="AK167" i="22" s="1"/>
  <c r="AJ161" i="22"/>
  <c r="AJ167" i="22" s="1"/>
  <c r="AI161" i="22"/>
  <c r="AI167" i="22" s="1"/>
  <c r="AH161" i="22"/>
  <c r="AH167" i="22" s="1"/>
  <c r="AG161" i="22"/>
  <c r="AG167" i="22" s="1"/>
  <c r="AF161" i="22"/>
  <c r="AF167" i="22" s="1"/>
  <c r="AE161" i="22"/>
  <c r="AE167" i="22" s="1"/>
  <c r="AD161" i="22"/>
  <c r="AD167" i="22" s="1"/>
  <c r="AC161" i="22"/>
  <c r="AC167" i="22" s="1"/>
  <c r="AB161" i="22"/>
  <c r="AB167" i="22" s="1"/>
  <c r="AA161" i="22"/>
  <c r="AA167" i="22" s="1"/>
  <c r="Z161" i="22"/>
  <c r="Z167" i="22" s="1"/>
  <c r="Y161" i="22"/>
  <c r="Y167" i="22" s="1"/>
  <c r="X161" i="22"/>
  <c r="X167" i="22" s="1"/>
  <c r="W161" i="22"/>
  <c r="W167" i="22" s="1"/>
  <c r="V161" i="22"/>
  <c r="V167" i="22" s="1"/>
  <c r="U161" i="22"/>
  <c r="U167" i="22" s="1"/>
  <c r="T161" i="22"/>
  <c r="T167" i="22" s="1"/>
  <c r="S161" i="22"/>
  <c r="S167" i="22" s="1"/>
  <c r="R161" i="22"/>
  <c r="R167" i="22" s="1"/>
  <c r="Q161" i="22"/>
  <c r="Q167" i="22" s="1"/>
  <c r="P161" i="22"/>
  <c r="P167" i="22" s="1"/>
  <c r="O161" i="22"/>
  <c r="O167" i="22" s="1"/>
  <c r="N161" i="22"/>
  <c r="N167" i="22" s="1"/>
  <c r="M161" i="22"/>
  <c r="M167" i="22" s="1"/>
  <c r="L161" i="22"/>
  <c r="L167" i="22" s="1"/>
  <c r="K161" i="22"/>
  <c r="K167" i="22" s="1"/>
  <c r="J161" i="22"/>
  <c r="J167" i="22" s="1"/>
  <c r="I161" i="22"/>
  <c r="I167" i="22" s="1"/>
  <c r="H167" i="22"/>
  <c r="G161" i="22"/>
  <c r="E160" i="22"/>
  <c r="E166" i="22" s="1"/>
  <c r="G147" i="22"/>
  <c r="E146" i="22"/>
  <c r="H125" i="22"/>
  <c r="G125" i="22"/>
  <c r="E124" i="22"/>
  <c r="AL105" i="22"/>
  <c r="AK105" i="22"/>
  <c r="AK165" i="22" s="1"/>
  <c r="AJ105" i="22"/>
  <c r="AI105" i="22"/>
  <c r="AH105" i="22"/>
  <c r="AG105" i="22"/>
  <c r="AF105" i="22"/>
  <c r="AE105" i="22"/>
  <c r="AD105" i="22"/>
  <c r="AC105" i="22"/>
  <c r="AB105" i="22"/>
  <c r="AA105" i="22"/>
  <c r="Z105" i="22"/>
  <c r="Y105" i="22"/>
  <c r="X105" i="22"/>
  <c r="W105" i="22"/>
  <c r="V105" i="22"/>
  <c r="U105" i="22"/>
  <c r="T105" i="22"/>
  <c r="S105" i="22"/>
  <c r="R105" i="22"/>
  <c r="Q105" i="22"/>
  <c r="P105" i="22"/>
  <c r="O105" i="22"/>
  <c r="N105" i="22"/>
  <c r="M105" i="22"/>
  <c r="L105" i="22"/>
  <c r="K105" i="22"/>
  <c r="J105" i="22"/>
  <c r="I105" i="22"/>
  <c r="H105" i="22"/>
  <c r="E104" i="22"/>
  <c r="AL55" i="22"/>
  <c r="AK55" i="22"/>
  <c r="AJ55" i="22"/>
  <c r="AJ89" i="22" s="1"/>
  <c r="AI55" i="22"/>
  <c r="AI89" i="22" s="1"/>
  <c r="AH55" i="22"/>
  <c r="AG55" i="22"/>
  <c r="AF55" i="22"/>
  <c r="AF89" i="22" s="1"/>
  <c r="AE55" i="22"/>
  <c r="AE89" i="22" s="1"/>
  <c r="AD55" i="22"/>
  <c r="AC55" i="22"/>
  <c r="AB55" i="22"/>
  <c r="AB89" i="22" s="1"/>
  <c r="AA55" i="22"/>
  <c r="AA89" i="22" s="1"/>
  <c r="Z55" i="22"/>
  <c r="Y55" i="22"/>
  <c r="X55" i="22"/>
  <c r="X89" i="22" s="1"/>
  <c r="W55" i="22"/>
  <c r="W89" i="22" s="1"/>
  <c r="V55" i="22"/>
  <c r="U55" i="22"/>
  <c r="T55" i="22"/>
  <c r="T89" i="22" s="1"/>
  <c r="S55" i="22"/>
  <c r="S89" i="22" s="1"/>
  <c r="R55" i="22"/>
  <c r="Q55" i="22"/>
  <c r="P55" i="22"/>
  <c r="P89" i="22" s="1"/>
  <c r="O55" i="22"/>
  <c r="O89" i="22" s="1"/>
  <c r="N55" i="22"/>
  <c r="M55" i="22"/>
  <c r="L55" i="22"/>
  <c r="L89" i="22" s="1"/>
  <c r="K55" i="22"/>
  <c r="K89" i="22" s="1"/>
  <c r="J55" i="22"/>
  <c r="I55" i="22"/>
  <c r="H55" i="22"/>
  <c r="H89" i="22" s="1"/>
  <c r="G55" i="22"/>
  <c r="E54" i="22"/>
  <c r="AU89" i="22"/>
  <c r="AT89" i="22"/>
  <c r="AS89" i="22"/>
  <c r="AR89" i="22"/>
  <c r="AQ89" i="22"/>
  <c r="AP89" i="22"/>
  <c r="AO89" i="22"/>
  <c r="AN89" i="22"/>
  <c r="AM89" i="22"/>
  <c r="G45" i="22"/>
  <c r="BP44" i="22"/>
  <c r="BP88" i="22" s="1"/>
  <c r="BO44" i="22"/>
  <c r="BO88" i="22" s="1"/>
  <c r="BN44" i="22"/>
  <c r="BN88" i="22" s="1"/>
  <c r="BM44" i="22"/>
  <c r="BM88" i="22" s="1"/>
  <c r="BL44" i="22"/>
  <c r="BL88" i="22" s="1"/>
  <c r="BK44" i="22"/>
  <c r="BK88" i="22" s="1"/>
  <c r="BJ44" i="22"/>
  <c r="BJ88" i="22" s="1"/>
  <c r="BI44" i="22"/>
  <c r="BI88" i="22" s="1"/>
  <c r="BH44" i="22"/>
  <c r="BH88" i="22" s="1"/>
  <c r="BG44" i="22"/>
  <c r="BG88" i="22" s="1"/>
  <c r="BF44" i="22"/>
  <c r="BF88" i="22" s="1"/>
  <c r="BE44" i="22"/>
  <c r="BE88" i="22" s="1"/>
  <c r="BD44" i="22"/>
  <c r="BD88" i="22" s="1"/>
  <c r="BC44" i="22"/>
  <c r="BC88" i="22" s="1"/>
  <c r="BB44" i="22"/>
  <c r="BB88" i="22" s="1"/>
  <c r="BA44" i="22"/>
  <c r="BA88" i="22" s="1"/>
  <c r="AZ44" i="22"/>
  <c r="AZ88" i="22" s="1"/>
  <c r="AY44" i="22"/>
  <c r="AY88" i="22" s="1"/>
  <c r="AX44" i="22"/>
  <c r="AX88" i="22" s="1"/>
  <c r="AW44" i="22"/>
  <c r="AW88" i="22" s="1"/>
  <c r="AV44" i="22"/>
  <c r="AV88" i="22" s="1"/>
  <c r="AU44" i="22"/>
  <c r="AU88" i="22" s="1"/>
  <c r="AT44" i="22"/>
  <c r="AT88" i="22" s="1"/>
  <c r="AS44" i="22"/>
  <c r="AS88" i="22" s="1"/>
  <c r="AR44" i="22"/>
  <c r="AR88" i="22" s="1"/>
  <c r="AQ44" i="22"/>
  <c r="AQ88" i="22" s="1"/>
  <c r="AP44" i="22"/>
  <c r="AP88" i="22" s="1"/>
  <c r="AO44" i="22"/>
  <c r="AO88" i="22" s="1"/>
  <c r="AN44" i="22"/>
  <c r="AN88" i="22" s="1"/>
  <c r="AM44" i="22"/>
  <c r="AM88" i="22" s="1"/>
  <c r="E40" i="22"/>
  <c r="E44" i="22" s="1"/>
  <c r="BF87" i="22"/>
  <c r="BE87" i="22"/>
  <c r="BD87" i="22"/>
  <c r="BC87" i="22"/>
  <c r="BB87" i="22"/>
  <c r="BA87" i="22"/>
  <c r="AZ87" i="22"/>
  <c r="AY87" i="22"/>
  <c r="AX87" i="22"/>
  <c r="AW87" i="22"/>
  <c r="AV87" i="22"/>
  <c r="AU87" i="22"/>
  <c r="AT87" i="22"/>
  <c r="AS87" i="22"/>
  <c r="AR87" i="22"/>
  <c r="AQ87" i="22"/>
  <c r="AP87" i="22"/>
  <c r="AO87" i="22"/>
  <c r="AN87" i="22"/>
  <c r="AM87" i="22"/>
  <c r="AL87" i="22"/>
  <c r="AK87" i="22"/>
  <c r="AJ87" i="22"/>
  <c r="AI87" i="22"/>
  <c r="AH87" i="22"/>
  <c r="AG87" i="22"/>
  <c r="AF87" i="22"/>
  <c r="AE87" i="22"/>
  <c r="AD87" i="22"/>
  <c r="AC87" i="22"/>
  <c r="AB87" i="22"/>
  <c r="AA87" i="22"/>
  <c r="Z87" i="22"/>
  <c r="Y87" i="22"/>
  <c r="X87" i="22"/>
  <c r="W87" i="22"/>
  <c r="V87" i="22"/>
  <c r="U87" i="22"/>
  <c r="T87" i="22"/>
  <c r="S87" i="22"/>
  <c r="R87" i="22"/>
  <c r="Q87" i="22"/>
  <c r="P87" i="22"/>
  <c r="O87" i="22"/>
  <c r="N87" i="22"/>
  <c r="M87" i="22"/>
  <c r="L87" i="22"/>
  <c r="K87" i="22"/>
  <c r="J87" i="22"/>
  <c r="I87" i="22"/>
  <c r="H25" i="22"/>
  <c r="H87" i="22" s="1"/>
  <c r="G25" i="22"/>
  <c r="G87" i="22" s="1"/>
  <c r="BP24" i="22"/>
  <c r="BP86" i="22" s="1"/>
  <c r="BO24" i="22"/>
  <c r="BO86" i="22" s="1"/>
  <c r="BN24" i="22"/>
  <c r="BN86" i="22" s="1"/>
  <c r="BM24" i="22"/>
  <c r="BM86" i="22" s="1"/>
  <c r="BL24" i="22"/>
  <c r="BL86" i="22" s="1"/>
  <c r="BK24" i="22"/>
  <c r="BK86" i="22" s="1"/>
  <c r="BJ24" i="22"/>
  <c r="BJ86" i="22" s="1"/>
  <c r="BI24" i="22"/>
  <c r="BI86" i="22" s="1"/>
  <c r="BH24" i="22"/>
  <c r="BH86" i="22" s="1"/>
  <c r="BG24" i="22"/>
  <c r="BG86" i="22" s="1"/>
  <c r="BF24" i="22"/>
  <c r="BF86" i="22" s="1"/>
  <c r="BE24" i="22"/>
  <c r="BE86" i="22" s="1"/>
  <c r="BD24" i="22"/>
  <c r="BD86" i="22" s="1"/>
  <c r="BC24" i="22"/>
  <c r="BC86" i="22" s="1"/>
  <c r="BB24" i="22"/>
  <c r="BB86" i="22" s="1"/>
  <c r="BA24" i="22"/>
  <c r="BA86" i="22" s="1"/>
  <c r="AZ24" i="22"/>
  <c r="AZ86" i="22" s="1"/>
  <c r="AY24" i="22"/>
  <c r="AY86" i="22" s="1"/>
  <c r="AX24" i="22"/>
  <c r="AX86" i="22" s="1"/>
  <c r="AW24" i="22"/>
  <c r="AW86" i="22" s="1"/>
  <c r="AV24" i="22"/>
  <c r="AV86" i="22" s="1"/>
  <c r="AU24" i="22"/>
  <c r="AU86" i="22" s="1"/>
  <c r="AT24" i="22"/>
  <c r="AT86" i="22" s="1"/>
  <c r="AS24" i="22"/>
  <c r="AS86" i="22" s="1"/>
  <c r="AR24" i="22"/>
  <c r="AR86" i="22" s="1"/>
  <c r="AQ24" i="22"/>
  <c r="AQ86" i="22" s="1"/>
  <c r="AP24" i="22"/>
  <c r="AP86" i="22" s="1"/>
  <c r="AO24" i="22"/>
  <c r="AO86" i="22" s="1"/>
  <c r="AN24" i="22"/>
  <c r="AN86" i="22" s="1"/>
  <c r="AM24" i="22"/>
  <c r="AM86" i="22" s="1"/>
  <c r="E24" i="22"/>
  <c r="E86" i="22" s="1"/>
  <c r="C9" i="10" s="1"/>
  <c r="I5" i="22"/>
  <c r="J5" i="22" s="1"/>
  <c r="K5" i="22" s="1"/>
  <c r="L5" i="22" s="1"/>
  <c r="M5" i="22" s="1"/>
  <c r="N5" i="22" s="1"/>
  <c r="O5" i="22" s="1"/>
  <c r="P5" i="22" s="1"/>
  <c r="Q5" i="22" s="1"/>
  <c r="R5" i="22" s="1"/>
  <c r="S5" i="22" s="1"/>
  <c r="T5" i="22" s="1"/>
  <c r="U5" i="22" s="1"/>
  <c r="V5" i="22" s="1"/>
  <c r="W5" i="22" s="1"/>
  <c r="X5" i="22" s="1"/>
  <c r="Y5" i="22" s="1"/>
  <c r="Z5" i="22" s="1"/>
  <c r="AA5" i="22" s="1"/>
  <c r="AB5" i="22" s="1"/>
  <c r="AC5" i="22" s="1"/>
  <c r="AD5" i="22" s="1"/>
  <c r="AE5" i="22" s="1"/>
  <c r="AF5" i="22" s="1"/>
  <c r="AG5" i="22" s="1"/>
  <c r="AH5" i="22" s="1"/>
  <c r="AI5" i="22" s="1"/>
  <c r="AJ5" i="22" s="1"/>
  <c r="AK5" i="22" s="1"/>
  <c r="AL5" i="22" s="1"/>
  <c r="BP167" i="21"/>
  <c r="BO167" i="21"/>
  <c r="BN167" i="21"/>
  <c r="BM167" i="21"/>
  <c r="BL167" i="21"/>
  <c r="BK167" i="21"/>
  <c r="BJ167" i="21"/>
  <c r="BI167" i="21"/>
  <c r="BH167" i="21"/>
  <c r="BG167" i="21"/>
  <c r="BF167" i="21"/>
  <c r="BE167" i="21"/>
  <c r="BD167" i="21"/>
  <c r="BC167" i="21"/>
  <c r="BB167" i="21"/>
  <c r="BA167" i="21"/>
  <c r="AZ167" i="21"/>
  <c r="AY167" i="21"/>
  <c r="AX167" i="21"/>
  <c r="AW167" i="21"/>
  <c r="AV167" i="21"/>
  <c r="AU167" i="21"/>
  <c r="AT167" i="21"/>
  <c r="AS167" i="21"/>
  <c r="AR167" i="21"/>
  <c r="AQ167" i="21"/>
  <c r="AP167" i="21"/>
  <c r="AO167" i="21"/>
  <c r="AN167" i="21"/>
  <c r="AM167" i="21"/>
  <c r="AL167" i="21"/>
  <c r="AK167" i="21"/>
  <c r="AJ167" i="21"/>
  <c r="AI167" i="21"/>
  <c r="AH167" i="21"/>
  <c r="AG167" i="21"/>
  <c r="AF167" i="21"/>
  <c r="AE167" i="21"/>
  <c r="AD167" i="21"/>
  <c r="AC167" i="21"/>
  <c r="AA167" i="21"/>
  <c r="Z167" i="21"/>
  <c r="Y167" i="21"/>
  <c r="X167" i="21"/>
  <c r="W167" i="21"/>
  <c r="V167" i="21"/>
  <c r="U167" i="21"/>
  <c r="T167" i="21"/>
  <c r="S167" i="21"/>
  <c r="R167" i="21"/>
  <c r="Q167" i="21"/>
  <c r="P167" i="21"/>
  <c r="O167" i="21"/>
  <c r="N167" i="21"/>
  <c r="M167" i="21"/>
  <c r="L167" i="21"/>
  <c r="K167" i="21"/>
  <c r="J167" i="21"/>
  <c r="I167" i="21"/>
  <c r="H167" i="21"/>
  <c r="AL166" i="21"/>
  <c r="AK166" i="21"/>
  <c r="AJ166" i="21"/>
  <c r="AI166" i="21"/>
  <c r="AH166" i="21"/>
  <c r="AG166" i="21"/>
  <c r="AF166" i="21"/>
  <c r="AE166" i="21"/>
  <c r="AD166" i="21"/>
  <c r="AC166" i="21"/>
  <c r="AB166" i="21"/>
  <c r="AA166" i="21"/>
  <c r="Z166" i="21"/>
  <c r="Y166" i="21"/>
  <c r="X166" i="21"/>
  <c r="W166" i="21"/>
  <c r="V166" i="21"/>
  <c r="U166" i="21"/>
  <c r="T166" i="21"/>
  <c r="S166" i="21"/>
  <c r="R166" i="21"/>
  <c r="Q166" i="21"/>
  <c r="P166" i="21"/>
  <c r="O166" i="21"/>
  <c r="N166" i="21"/>
  <c r="M166" i="21"/>
  <c r="L166" i="21"/>
  <c r="K166" i="21"/>
  <c r="J166" i="21"/>
  <c r="I166" i="21"/>
  <c r="H166" i="21"/>
  <c r="G166" i="21"/>
  <c r="E166" i="21"/>
  <c r="C34" i="10" s="1"/>
  <c r="E167" i="21"/>
  <c r="BP149" i="21"/>
  <c r="BP159" i="21" s="1"/>
  <c r="BO149" i="21"/>
  <c r="BO159" i="21" s="1"/>
  <c r="BN149" i="21"/>
  <c r="BN159" i="21" s="1"/>
  <c r="BM149" i="21"/>
  <c r="BM159" i="21" s="1"/>
  <c r="BL149" i="21"/>
  <c r="BL159" i="21" s="1"/>
  <c r="BK149" i="21"/>
  <c r="BK159" i="21" s="1"/>
  <c r="BJ149" i="21"/>
  <c r="BJ159" i="21" s="1"/>
  <c r="BI149" i="21"/>
  <c r="BI159" i="21" s="1"/>
  <c r="BH149" i="21"/>
  <c r="BH159" i="21" s="1"/>
  <c r="BG149" i="21"/>
  <c r="BG159" i="21" s="1"/>
  <c r="BF149" i="21"/>
  <c r="BF159" i="21" s="1"/>
  <c r="BE149" i="21"/>
  <c r="BE159" i="21" s="1"/>
  <c r="BD149" i="21"/>
  <c r="BD159" i="21" s="1"/>
  <c r="BC149" i="21"/>
  <c r="BC159" i="21" s="1"/>
  <c r="BB149" i="21"/>
  <c r="BB159" i="21" s="1"/>
  <c r="BA149" i="21"/>
  <c r="BA159" i="21" s="1"/>
  <c r="AZ149" i="21"/>
  <c r="AZ159" i="21" s="1"/>
  <c r="AY149" i="21"/>
  <c r="AY159" i="21" s="1"/>
  <c r="AX149" i="21"/>
  <c r="AX159" i="21" s="1"/>
  <c r="AW149" i="21"/>
  <c r="AW159" i="21" s="1"/>
  <c r="AV149" i="21"/>
  <c r="AV159" i="21" s="1"/>
  <c r="AU149" i="21"/>
  <c r="AU159" i="21" s="1"/>
  <c r="AT149" i="21"/>
  <c r="AT159" i="21" s="1"/>
  <c r="AS149" i="21"/>
  <c r="AS159" i="21" s="1"/>
  <c r="AR149" i="21"/>
  <c r="AR159" i="21" s="1"/>
  <c r="AQ149" i="21"/>
  <c r="AQ159" i="21" s="1"/>
  <c r="AP149" i="21"/>
  <c r="AP159" i="21" s="1"/>
  <c r="AO149" i="21"/>
  <c r="AO159" i="21" s="1"/>
  <c r="AN149" i="21"/>
  <c r="AN159" i="21" s="1"/>
  <c r="AM149" i="21"/>
  <c r="AM159" i="21" s="1"/>
  <c r="AL149" i="21"/>
  <c r="AL159" i="21" s="1"/>
  <c r="AK149" i="21"/>
  <c r="AK159" i="21" s="1"/>
  <c r="AJ149" i="21"/>
  <c r="AJ159" i="21" s="1"/>
  <c r="AI149" i="21"/>
  <c r="AI159" i="21" s="1"/>
  <c r="AH149" i="21"/>
  <c r="AH159" i="21" s="1"/>
  <c r="AG149" i="21"/>
  <c r="AG159" i="21" s="1"/>
  <c r="AF149" i="21"/>
  <c r="AF159" i="21" s="1"/>
  <c r="AE149" i="21"/>
  <c r="AE159" i="21" s="1"/>
  <c r="AD149" i="21"/>
  <c r="AD159" i="21" s="1"/>
  <c r="AC149" i="21"/>
  <c r="AC159" i="21" s="1"/>
  <c r="AB149" i="21"/>
  <c r="AB159" i="21" s="1"/>
  <c r="AA149" i="21"/>
  <c r="AA159" i="21" s="1"/>
  <c r="Z149" i="21"/>
  <c r="Z159" i="21" s="1"/>
  <c r="Y149" i="21"/>
  <c r="Y159" i="21" s="1"/>
  <c r="X149" i="21"/>
  <c r="X159" i="21" s="1"/>
  <c r="W149" i="21"/>
  <c r="W159" i="21" s="1"/>
  <c r="V149" i="21"/>
  <c r="V159" i="21" s="1"/>
  <c r="U149" i="21"/>
  <c r="U159" i="21" s="1"/>
  <c r="T149" i="21"/>
  <c r="T159" i="21" s="1"/>
  <c r="S149" i="21"/>
  <c r="S159" i="21" s="1"/>
  <c r="R149" i="21"/>
  <c r="R159" i="21" s="1"/>
  <c r="Q149" i="21"/>
  <c r="Q159" i="21" s="1"/>
  <c r="P149" i="21"/>
  <c r="P159" i="21" s="1"/>
  <c r="O149" i="21"/>
  <c r="O159" i="21" s="1"/>
  <c r="N149" i="21"/>
  <c r="N159" i="21" s="1"/>
  <c r="M149" i="21"/>
  <c r="M159" i="21" s="1"/>
  <c r="L149" i="21"/>
  <c r="L159" i="21" s="1"/>
  <c r="K149" i="21"/>
  <c r="K159" i="21" s="1"/>
  <c r="J149" i="21"/>
  <c r="J159" i="21" s="1"/>
  <c r="I149" i="21"/>
  <c r="I159" i="21" s="1"/>
  <c r="H149" i="21"/>
  <c r="H159" i="21" s="1"/>
  <c r="G149" i="21"/>
  <c r="G159" i="21" s="1"/>
  <c r="E148" i="21"/>
  <c r="E158" i="21" s="1"/>
  <c r="AL135" i="21"/>
  <c r="AK135" i="21"/>
  <c r="AJ135" i="21"/>
  <c r="AI135" i="21"/>
  <c r="AH135" i="21"/>
  <c r="AG135" i="21"/>
  <c r="AF135" i="21"/>
  <c r="AE135" i="21"/>
  <c r="AD135" i="21"/>
  <c r="AC135" i="21"/>
  <c r="AB135" i="21"/>
  <c r="AA135" i="21"/>
  <c r="Z135" i="21"/>
  <c r="Y135" i="21"/>
  <c r="X135" i="21"/>
  <c r="W135" i="21"/>
  <c r="V135" i="21"/>
  <c r="U135" i="21"/>
  <c r="T135" i="21"/>
  <c r="S135" i="21"/>
  <c r="R135" i="21"/>
  <c r="Q135" i="21"/>
  <c r="P135" i="21"/>
  <c r="O135" i="21"/>
  <c r="N135" i="21"/>
  <c r="M135" i="21"/>
  <c r="L135" i="21"/>
  <c r="K135" i="21"/>
  <c r="J135" i="21"/>
  <c r="I135" i="21"/>
  <c r="H135" i="21"/>
  <c r="G135" i="21"/>
  <c r="AL113" i="21"/>
  <c r="AK113" i="21"/>
  <c r="AJ113" i="21"/>
  <c r="AI113" i="21"/>
  <c r="AH113" i="21"/>
  <c r="AG113" i="21"/>
  <c r="AF113" i="21"/>
  <c r="AE113" i="21"/>
  <c r="AD113" i="21"/>
  <c r="AC113" i="21"/>
  <c r="AB113" i="21"/>
  <c r="AA113" i="21"/>
  <c r="Z113" i="21"/>
  <c r="Y113" i="21"/>
  <c r="X113" i="21"/>
  <c r="W113" i="21"/>
  <c r="V113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E112" i="21"/>
  <c r="AL95" i="21"/>
  <c r="AK95" i="21"/>
  <c r="AJ95" i="21"/>
  <c r="AI95" i="21"/>
  <c r="AH95" i="21"/>
  <c r="AG95" i="21"/>
  <c r="AF95" i="21"/>
  <c r="AE95" i="21"/>
  <c r="AD95" i="21"/>
  <c r="AC95" i="21"/>
  <c r="AB95" i="21"/>
  <c r="AA95" i="21"/>
  <c r="Z95" i="21"/>
  <c r="Y95" i="21"/>
  <c r="X95" i="21"/>
  <c r="W95" i="21"/>
  <c r="V95" i="21"/>
  <c r="U95" i="21"/>
  <c r="T95" i="21"/>
  <c r="S95" i="21"/>
  <c r="R95" i="21"/>
  <c r="Q95" i="21"/>
  <c r="P95" i="21"/>
  <c r="O95" i="21"/>
  <c r="N95" i="21"/>
  <c r="M95" i="21"/>
  <c r="L95" i="21"/>
  <c r="K95" i="21"/>
  <c r="J95" i="21"/>
  <c r="I95" i="21"/>
  <c r="H95" i="21"/>
  <c r="G95" i="21"/>
  <c r="E94" i="21"/>
  <c r="AL55" i="21"/>
  <c r="AK55" i="21"/>
  <c r="AJ55" i="21"/>
  <c r="AJ81" i="21" s="1"/>
  <c r="AI55" i="21"/>
  <c r="AI81" i="21" s="1"/>
  <c r="AH55" i="21"/>
  <c r="AG55" i="21"/>
  <c r="AF55" i="21"/>
  <c r="AF81" i="21" s="1"/>
  <c r="AE55" i="21"/>
  <c r="AE81" i="21" s="1"/>
  <c r="AD55" i="21"/>
  <c r="AC55" i="21"/>
  <c r="AB55" i="21"/>
  <c r="AB81" i="21" s="1"/>
  <c r="AA55" i="21"/>
  <c r="AA81" i="21" s="1"/>
  <c r="Z55" i="21"/>
  <c r="Y55" i="21"/>
  <c r="X55" i="21"/>
  <c r="X81" i="21" s="1"/>
  <c r="W55" i="21"/>
  <c r="W81" i="21" s="1"/>
  <c r="V55" i="21"/>
  <c r="U55" i="21"/>
  <c r="T55" i="21"/>
  <c r="T81" i="21" s="1"/>
  <c r="S55" i="21"/>
  <c r="S81" i="21" s="1"/>
  <c r="R55" i="21"/>
  <c r="Q55" i="21"/>
  <c r="P55" i="21"/>
  <c r="P81" i="21" s="1"/>
  <c r="O55" i="21"/>
  <c r="O81" i="21" s="1"/>
  <c r="N55" i="21"/>
  <c r="M55" i="21"/>
  <c r="L55" i="21"/>
  <c r="L81" i="21" s="1"/>
  <c r="K55" i="21"/>
  <c r="K81" i="21" s="1"/>
  <c r="J55" i="21"/>
  <c r="I55" i="21"/>
  <c r="H55" i="21"/>
  <c r="G55" i="21"/>
  <c r="E54" i="21"/>
  <c r="AU81" i="21"/>
  <c r="AT81" i="21"/>
  <c r="AS81" i="21"/>
  <c r="AR81" i="21"/>
  <c r="AQ81" i="21"/>
  <c r="AP81" i="21"/>
  <c r="AO81" i="21"/>
  <c r="AN81" i="21"/>
  <c r="AM81" i="21"/>
  <c r="H45" i="21"/>
  <c r="G45" i="21"/>
  <c r="E45" i="21" s="1"/>
  <c r="BP44" i="21"/>
  <c r="BO44" i="21"/>
  <c r="BN44" i="21"/>
  <c r="BM44" i="21"/>
  <c r="BL44" i="21"/>
  <c r="BK44" i="21"/>
  <c r="BJ44" i="21"/>
  <c r="BI44" i="21"/>
  <c r="BH44" i="21"/>
  <c r="BG44" i="21"/>
  <c r="BF44" i="21"/>
  <c r="BE44" i="21"/>
  <c r="BD44" i="21"/>
  <c r="BC44" i="21"/>
  <c r="BB44" i="21"/>
  <c r="BA44" i="21"/>
  <c r="AZ44" i="21"/>
  <c r="AY44" i="21"/>
  <c r="AX44" i="21"/>
  <c r="AW44" i="21"/>
  <c r="AV44" i="21"/>
  <c r="AU44" i="21"/>
  <c r="AT44" i="21"/>
  <c r="AS44" i="21"/>
  <c r="AR44" i="21"/>
  <c r="AQ44" i="21"/>
  <c r="AP44" i="21"/>
  <c r="AO44" i="21"/>
  <c r="AN44" i="21"/>
  <c r="AM44" i="21"/>
  <c r="E44" i="21"/>
  <c r="BP25" i="21"/>
  <c r="BP79" i="21" s="1"/>
  <c r="BO25" i="21"/>
  <c r="BO79" i="21" s="1"/>
  <c r="BN25" i="21"/>
  <c r="BN79" i="21" s="1"/>
  <c r="BM25" i="21"/>
  <c r="BM79" i="21" s="1"/>
  <c r="BL25" i="21"/>
  <c r="BL79" i="21" s="1"/>
  <c r="BK25" i="21"/>
  <c r="BK79" i="21" s="1"/>
  <c r="BJ25" i="21"/>
  <c r="BJ79" i="21" s="1"/>
  <c r="BI25" i="21"/>
  <c r="BI79" i="21" s="1"/>
  <c r="BH25" i="21"/>
  <c r="BH79" i="21" s="1"/>
  <c r="BG25" i="21"/>
  <c r="BG79" i="21" s="1"/>
  <c r="BF25" i="21"/>
  <c r="BF79" i="21" s="1"/>
  <c r="BE25" i="21"/>
  <c r="BE79" i="21" s="1"/>
  <c r="BD25" i="21"/>
  <c r="BD79" i="21" s="1"/>
  <c r="BC25" i="21"/>
  <c r="BC79" i="21" s="1"/>
  <c r="BB25" i="21"/>
  <c r="BB79" i="21" s="1"/>
  <c r="BA25" i="21"/>
  <c r="BA79" i="21" s="1"/>
  <c r="AZ25" i="21"/>
  <c r="AZ79" i="21" s="1"/>
  <c r="AY25" i="21"/>
  <c r="AY79" i="21" s="1"/>
  <c r="AX25" i="21"/>
  <c r="AX79" i="21" s="1"/>
  <c r="AW25" i="21"/>
  <c r="AW79" i="21" s="1"/>
  <c r="AV25" i="21"/>
  <c r="AV79" i="21" s="1"/>
  <c r="AU25" i="21"/>
  <c r="AU79" i="21" s="1"/>
  <c r="AT25" i="21"/>
  <c r="AT79" i="21" s="1"/>
  <c r="AS25" i="21"/>
  <c r="AS79" i="21" s="1"/>
  <c r="AR25" i="21"/>
  <c r="AR79" i="21" s="1"/>
  <c r="AQ25" i="21"/>
  <c r="AQ79" i="21" s="1"/>
  <c r="AP25" i="21"/>
  <c r="AP79" i="21" s="1"/>
  <c r="AO25" i="21"/>
  <c r="AO79" i="21" s="1"/>
  <c r="AN25" i="21"/>
  <c r="AN79" i="21" s="1"/>
  <c r="AM25" i="21"/>
  <c r="AM79" i="21" s="1"/>
  <c r="AL25" i="21"/>
  <c r="AL79" i="21" s="1"/>
  <c r="AK25" i="21"/>
  <c r="AK79" i="21" s="1"/>
  <c r="AJ25" i="21"/>
  <c r="AJ79" i="21" s="1"/>
  <c r="AI25" i="21"/>
  <c r="AI79" i="21" s="1"/>
  <c r="AH25" i="21"/>
  <c r="AH79" i="21" s="1"/>
  <c r="AG25" i="21"/>
  <c r="AG79" i="21" s="1"/>
  <c r="AF25" i="21"/>
  <c r="AF79" i="21" s="1"/>
  <c r="AE25" i="21"/>
  <c r="AE79" i="21" s="1"/>
  <c r="AD25" i="21"/>
  <c r="AD79" i="21" s="1"/>
  <c r="AC25" i="21"/>
  <c r="AC79" i="21" s="1"/>
  <c r="AB25" i="21"/>
  <c r="AB79" i="21" s="1"/>
  <c r="AA25" i="21"/>
  <c r="AA79" i="21" s="1"/>
  <c r="Z25" i="21"/>
  <c r="Z79" i="21" s="1"/>
  <c r="Y25" i="21"/>
  <c r="Y79" i="21" s="1"/>
  <c r="X25" i="21"/>
  <c r="X79" i="21" s="1"/>
  <c r="W25" i="21"/>
  <c r="W79" i="21" s="1"/>
  <c r="V25" i="21"/>
  <c r="V79" i="21" s="1"/>
  <c r="U25" i="21"/>
  <c r="U79" i="21" s="1"/>
  <c r="T25" i="21"/>
  <c r="T79" i="21" s="1"/>
  <c r="S25" i="21"/>
  <c r="S79" i="21" s="1"/>
  <c r="R25" i="21"/>
  <c r="R79" i="21" s="1"/>
  <c r="Q25" i="21"/>
  <c r="Q79" i="21" s="1"/>
  <c r="P25" i="21"/>
  <c r="P79" i="21" s="1"/>
  <c r="O25" i="21"/>
  <c r="O79" i="21" s="1"/>
  <c r="N25" i="21"/>
  <c r="N79" i="21" s="1"/>
  <c r="M25" i="21"/>
  <c r="M79" i="21" s="1"/>
  <c r="L25" i="21"/>
  <c r="L79" i="21" s="1"/>
  <c r="K25" i="21"/>
  <c r="K79" i="21" s="1"/>
  <c r="J25" i="21"/>
  <c r="J79" i="21" s="1"/>
  <c r="I25" i="21"/>
  <c r="I79" i="21" s="1"/>
  <c r="H25" i="21"/>
  <c r="H79" i="21" s="1"/>
  <c r="G25" i="21"/>
  <c r="G79" i="21" s="1"/>
  <c r="BP24" i="21"/>
  <c r="BP78" i="21" s="1"/>
  <c r="BO24" i="21"/>
  <c r="BO78" i="21" s="1"/>
  <c r="BN24" i="21"/>
  <c r="BN78" i="21" s="1"/>
  <c r="BM24" i="21"/>
  <c r="BM78" i="21" s="1"/>
  <c r="BL24" i="21"/>
  <c r="BL78" i="21" s="1"/>
  <c r="BK24" i="21"/>
  <c r="BK78" i="21" s="1"/>
  <c r="BJ24" i="21"/>
  <c r="BJ78" i="21" s="1"/>
  <c r="BI24" i="21"/>
  <c r="BI78" i="21" s="1"/>
  <c r="BH24" i="21"/>
  <c r="BH78" i="21" s="1"/>
  <c r="BG24" i="21"/>
  <c r="BG78" i="21" s="1"/>
  <c r="BF24" i="21"/>
  <c r="BF78" i="21" s="1"/>
  <c r="BE24" i="21"/>
  <c r="BE78" i="21" s="1"/>
  <c r="BD24" i="21"/>
  <c r="BD78" i="21" s="1"/>
  <c r="BC24" i="21"/>
  <c r="BC78" i="21" s="1"/>
  <c r="BB24" i="21"/>
  <c r="BB78" i="21" s="1"/>
  <c r="BA24" i="21"/>
  <c r="BA78" i="21" s="1"/>
  <c r="AZ24" i="21"/>
  <c r="AZ78" i="21" s="1"/>
  <c r="AY24" i="21"/>
  <c r="AY78" i="21" s="1"/>
  <c r="AX24" i="21"/>
  <c r="AX78" i="21" s="1"/>
  <c r="AW24" i="21"/>
  <c r="AW78" i="21" s="1"/>
  <c r="AV24" i="21"/>
  <c r="AV78" i="21" s="1"/>
  <c r="AU24" i="21"/>
  <c r="AU78" i="21" s="1"/>
  <c r="AT24" i="21"/>
  <c r="AT78" i="21" s="1"/>
  <c r="AS24" i="21"/>
  <c r="AS78" i="21" s="1"/>
  <c r="AR24" i="21"/>
  <c r="AR78" i="21" s="1"/>
  <c r="AQ24" i="21"/>
  <c r="AQ78" i="21" s="1"/>
  <c r="AP24" i="21"/>
  <c r="AP78" i="21" s="1"/>
  <c r="AO24" i="21"/>
  <c r="AO78" i="21" s="1"/>
  <c r="AN24" i="21"/>
  <c r="AN78" i="21" s="1"/>
  <c r="AM24" i="21"/>
  <c r="AM78" i="21" s="1"/>
  <c r="E24" i="21"/>
  <c r="E78" i="21" s="1"/>
  <c r="I5" i="21"/>
  <c r="J5" i="21" s="1"/>
  <c r="K5" i="21" s="1"/>
  <c r="L5" i="21" s="1"/>
  <c r="M5" i="21" s="1"/>
  <c r="N5" i="21" s="1"/>
  <c r="O5" i="21" s="1"/>
  <c r="P5" i="21" s="1"/>
  <c r="Q5" i="21" s="1"/>
  <c r="R5" i="21" s="1"/>
  <c r="S5" i="21" s="1"/>
  <c r="T5" i="21" s="1"/>
  <c r="U5" i="21" s="1"/>
  <c r="V5" i="21" s="1"/>
  <c r="W5" i="21" s="1"/>
  <c r="X5" i="21" s="1"/>
  <c r="Y5" i="21" s="1"/>
  <c r="Z5" i="21" s="1"/>
  <c r="AA5" i="21" s="1"/>
  <c r="AB5" i="21" s="1"/>
  <c r="AC5" i="21" s="1"/>
  <c r="AD5" i="21" s="1"/>
  <c r="AE5" i="21" s="1"/>
  <c r="AF5" i="21" s="1"/>
  <c r="AG5" i="21" s="1"/>
  <c r="AH5" i="21" s="1"/>
  <c r="AI5" i="21" s="1"/>
  <c r="AJ5" i="21" s="1"/>
  <c r="AK5" i="21" s="1"/>
  <c r="AL5" i="21" s="1"/>
  <c r="D179" i="9"/>
  <c r="D194" i="9" s="1"/>
  <c r="D195" i="9" s="1"/>
  <c r="F166" i="9"/>
  <c r="F150" i="9"/>
  <c r="G148" i="9"/>
  <c r="F134" i="9"/>
  <c r="F118" i="9"/>
  <c r="G191" i="9"/>
  <c r="F187" i="9"/>
  <c r="F191" i="9" s="1"/>
  <c r="E191" i="9" s="1"/>
  <c r="G185" i="9"/>
  <c r="G192" i="9" s="1"/>
  <c r="F181" i="9"/>
  <c r="F185" i="9" s="1"/>
  <c r="F35" i="9"/>
  <c r="G107" i="9"/>
  <c r="G108" i="9" s="1"/>
  <c r="F99" i="9"/>
  <c r="F95" i="9"/>
  <c r="F81" i="9"/>
  <c r="F73" i="9"/>
  <c r="F69" i="9"/>
  <c r="F9" i="9"/>
  <c r="C20" i="10"/>
  <c r="D75" i="10"/>
  <c r="C75" i="10"/>
  <c r="C32" i="10"/>
  <c r="C25" i="10"/>
  <c r="C3" i="10"/>
  <c r="D50" i="10" s="1"/>
  <c r="E80" i="21" l="1"/>
  <c r="E88" i="22"/>
  <c r="C10" i="10" s="1"/>
  <c r="H81" i="21"/>
  <c r="E185" i="9"/>
  <c r="F192" i="9"/>
  <c r="E192" i="9" s="1"/>
  <c r="G193" i="9"/>
  <c r="H6" i="10" s="1"/>
  <c r="G89" i="22"/>
  <c r="G81" i="21"/>
  <c r="I89" i="22"/>
  <c r="M89" i="22"/>
  <c r="Q89" i="22"/>
  <c r="U89" i="22"/>
  <c r="Y89" i="22"/>
  <c r="AC89" i="22"/>
  <c r="AG89" i="22"/>
  <c r="AK89" i="22"/>
  <c r="J89" i="22"/>
  <c r="N89" i="22"/>
  <c r="R89" i="22"/>
  <c r="V89" i="22"/>
  <c r="Z89" i="22"/>
  <c r="AD89" i="22"/>
  <c r="AH89" i="22"/>
  <c r="AL89" i="22"/>
  <c r="I81" i="21"/>
  <c r="M81" i="21"/>
  <c r="Q81" i="21"/>
  <c r="U81" i="21"/>
  <c r="Y81" i="21"/>
  <c r="AC81" i="21"/>
  <c r="AG81" i="21"/>
  <c r="AK81" i="21"/>
  <c r="J81" i="21"/>
  <c r="N81" i="21"/>
  <c r="R81" i="21"/>
  <c r="V81" i="21"/>
  <c r="Z81" i="21"/>
  <c r="AD81" i="21"/>
  <c r="AH81" i="21"/>
  <c r="AL81" i="21"/>
  <c r="E156" i="21"/>
  <c r="C22" i="10" s="1"/>
  <c r="E135" i="21"/>
  <c r="C21" i="10"/>
  <c r="C6" i="10"/>
  <c r="C7" i="10"/>
  <c r="C23" i="10"/>
  <c r="G179" i="9"/>
  <c r="G194" i="9" s="1"/>
  <c r="H21" i="10" s="1"/>
  <c r="AG157" i="21"/>
  <c r="E175" i="22"/>
  <c r="D33" i="10" s="1"/>
  <c r="I33" i="10" s="1"/>
  <c r="I157" i="21"/>
  <c r="U157" i="21"/>
  <c r="Y157" i="21"/>
  <c r="AK157" i="21"/>
  <c r="AA165" i="22"/>
  <c r="AE165" i="22"/>
  <c r="AI165" i="22"/>
  <c r="N157" i="21"/>
  <c r="V157" i="21"/>
  <c r="AD157" i="21"/>
  <c r="AL157" i="21"/>
  <c r="K165" i="22"/>
  <c r="O165" i="22"/>
  <c r="E161" i="22"/>
  <c r="E167" i="22" s="1"/>
  <c r="D25" i="10" s="1"/>
  <c r="F36" i="10"/>
  <c r="E36" i="10"/>
  <c r="F47" i="9"/>
  <c r="F55" i="9"/>
  <c r="F122" i="9"/>
  <c r="F158" i="9"/>
  <c r="M157" i="21"/>
  <c r="Q157" i="21"/>
  <c r="AC157" i="21"/>
  <c r="W165" i="22"/>
  <c r="F77" i="9"/>
  <c r="F144" i="9"/>
  <c r="F148" i="9" s="1"/>
  <c r="E148" i="9" s="1"/>
  <c r="F162" i="9"/>
  <c r="E125" i="22"/>
  <c r="E147" i="22"/>
  <c r="L165" i="22"/>
  <c r="T165" i="22"/>
  <c r="AB165" i="22"/>
  <c r="AJ165" i="22"/>
  <c r="E45" i="22"/>
  <c r="F21" i="9"/>
  <c r="F65" i="9"/>
  <c r="F91" i="9"/>
  <c r="F43" i="9"/>
  <c r="F174" i="9"/>
  <c r="F110" i="9"/>
  <c r="F114" i="9"/>
  <c r="F138" i="9"/>
  <c r="E113" i="21"/>
  <c r="J157" i="21"/>
  <c r="R157" i="21"/>
  <c r="Z157" i="21"/>
  <c r="AH157" i="21"/>
  <c r="F130" i="9"/>
  <c r="E95" i="21"/>
  <c r="D34" i="10"/>
  <c r="I34" i="10" s="1"/>
  <c r="P165" i="22"/>
  <c r="X165" i="22"/>
  <c r="AF165" i="22"/>
  <c r="H157" i="21"/>
  <c r="L157" i="21"/>
  <c r="P157" i="21"/>
  <c r="T157" i="21"/>
  <c r="X157" i="21"/>
  <c r="AB157" i="21"/>
  <c r="AF157" i="21"/>
  <c r="AJ157" i="21"/>
  <c r="F13" i="9"/>
  <c r="E56" i="10"/>
  <c r="F5" i="9"/>
  <c r="E52" i="10"/>
  <c r="E60" i="10"/>
  <c r="S165" i="22"/>
  <c r="E53" i="10"/>
  <c r="E55" i="10"/>
  <c r="E57" i="10"/>
  <c r="E59" i="10"/>
  <c r="D32" i="10"/>
  <c r="E51" i="10"/>
  <c r="E50" i="10"/>
  <c r="E54" i="10"/>
  <c r="E58" i="10"/>
  <c r="E61" i="10"/>
  <c r="F85" i="9"/>
  <c r="F154" i="9"/>
  <c r="F103" i="9"/>
  <c r="F39" i="9"/>
  <c r="F126" i="9"/>
  <c r="D61" i="10"/>
  <c r="F170" i="9"/>
  <c r="F51" i="9"/>
  <c r="F59" i="9"/>
  <c r="E79" i="21"/>
  <c r="C8" i="10"/>
  <c r="E105" i="22"/>
  <c r="E55" i="21"/>
  <c r="E81" i="21" s="1"/>
  <c r="G157" i="21"/>
  <c r="K157" i="21"/>
  <c r="O157" i="21"/>
  <c r="S157" i="21"/>
  <c r="W157" i="21"/>
  <c r="AA157" i="21"/>
  <c r="AE157" i="21"/>
  <c r="AI157" i="21"/>
  <c r="J165" i="22"/>
  <c r="N165" i="22"/>
  <c r="R165" i="22"/>
  <c r="V165" i="22"/>
  <c r="Z165" i="22"/>
  <c r="AD165" i="22"/>
  <c r="AH165" i="22"/>
  <c r="AL165" i="22"/>
  <c r="E164" i="22"/>
  <c r="C24" i="10" s="1"/>
  <c r="G165" i="22"/>
  <c r="H165" i="22"/>
  <c r="I165" i="22"/>
  <c r="M165" i="22"/>
  <c r="Q165" i="22"/>
  <c r="U165" i="22"/>
  <c r="Y165" i="22"/>
  <c r="AC165" i="22"/>
  <c r="AG165" i="22"/>
  <c r="G167" i="22"/>
  <c r="E55" i="22"/>
  <c r="F29" i="9"/>
  <c r="F25" i="9"/>
  <c r="D60" i="10"/>
  <c r="D52" i="10"/>
  <c r="D56" i="10"/>
  <c r="D51" i="10"/>
  <c r="D55" i="10"/>
  <c r="D59" i="10"/>
  <c r="D54" i="10"/>
  <c r="D58" i="10"/>
  <c r="D62" i="10"/>
  <c r="D53" i="10"/>
  <c r="D57" i="10"/>
  <c r="D20" i="10" l="1"/>
  <c r="F20" i="10" s="1"/>
  <c r="E157" i="21"/>
  <c r="D22" i="10" s="1"/>
  <c r="I22" i="10" s="1"/>
  <c r="D8" i="10"/>
  <c r="D199" i="9"/>
  <c r="F107" i="9"/>
  <c r="E107" i="9" s="1"/>
  <c r="E89" i="22"/>
  <c r="D10" i="10" s="1"/>
  <c r="E165" i="22"/>
  <c r="D24" i="10" s="1"/>
  <c r="D7" i="10"/>
  <c r="H41" i="10"/>
  <c r="E159" i="21"/>
  <c r="D23" i="10" s="1"/>
  <c r="E32" i="10"/>
  <c r="I32" i="10"/>
  <c r="F89" i="9"/>
  <c r="E89" i="9" s="1"/>
  <c r="F33" i="9"/>
  <c r="F25" i="10"/>
  <c r="I25" i="10"/>
  <c r="C58" i="10"/>
  <c r="F178" i="9"/>
  <c r="E178" i="9" s="1"/>
  <c r="F142" i="9"/>
  <c r="E142" i="9" s="1"/>
  <c r="F63" i="9"/>
  <c r="E63" i="9" s="1"/>
  <c r="D12" i="10"/>
  <c r="E20" i="10"/>
  <c r="C57" i="10"/>
  <c r="F33" i="10"/>
  <c r="E33" i="10"/>
  <c r="C52" i="10"/>
  <c r="C54" i="10"/>
  <c r="E34" i="10"/>
  <c r="F34" i="10"/>
  <c r="C55" i="10"/>
  <c r="C56" i="10"/>
  <c r="C53" i="10"/>
  <c r="C50" i="10"/>
  <c r="C60" i="10"/>
  <c r="D9" i="10"/>
  <c r="C51" i="10"/>
  <c r="C59" i="10"/>
  <c r="F32" i="10"/>
  <c r="E62" i="10"/>
  <c r="C61" i="10"/>
  <c r="F11" i="10"/>
  <c r="E25" i="10"/>
  <c r="I20" i="10" l="1"/>
  <c r="F108" i="9"/>
  <c r="E108" i="9" s="1"/>
  <c r="F193" i="9"/>
  <c r="E33" i="9"/>
  <c r="E193" i="9" s="1"/>
  <c r="I23" i="10"/>
  <c r="F23" i="10"/>
  <c r="I7" i="10"/>
  <c r="E7" i="10"/>
  <c r="F7" i="10"/>
  <c r="E23" i="10"/>
  <c r="E22" i="10"/>
  <c r="F22" i="10"/>
  <c r="F179" i="9"/>
  <c r="E179" i="9" s="1"/>
  <c r="E194" i="9" s="1"/>
  <c r="E8" i="10"/>
  <c r="I8" i="10"/>
  <c r="E12" i="10"/>
  <c r="I12" i="10"/>
  <c r="F9" i="10"/>
  <c r="I9" i="10"/>
  <c r="F24" i="10"/>
  <c r="I24" i="10"/>
  <c r="E10" i="10"/>
  <c r="I10" i="10"/>
  <c r="F12" i="10"/>
  <c r="E24" i="10"/>
  <c r="F10" i="10"/>
  <c r="F8" i="10"/>
  <c r="E9" i="10"/>
  <c r="C62" i="10"/>
  <c r="D6" i="10" l="1"/>
  <c r="I6" i="10" s="1"/>
  <c r="D41" i="10"/>
  <c r="F194" i="9"/>
  <c r="D196" i="9" s="1"/>
  <c r="D197" i="9" s="1"/>
  <c r="E41" i="10" l="1"/>
  <c r="F41" i="10"/>
  <c r="I41" i="10"/>
  <c r="D21" i="10"/>
  <c r="E6" i="10"/>
  <c r="D198" i="9"/>
  <c r="F6" i="10"/>
  <c r="I21" i="10" l="1"/>
  <c r="E21" i="10"/>
  <c r="F21" i="10"/>
  <c r="D43" i="10"/>
  <c r="H43" i="10"/>
  <c r="F43" i="10" l="1"/>
  <c r="E43" i="10"/>
  <c r="I43" i="10"/>
</calcChain>
</file>

<file path=xl/sharedStrings.xml><?xml version="1.0" encoding="utf-8"?>
<sst xmlns="http://schemas.openxmlformats.org/spreadsheetml/2006/main" count="994" uniqueCount="164">
  <si>
    <t>Area</t>
    <phoneticPr fontId="0" type="noConversion"/>
  </si>
  <si>
    <t>Disc</t>
    <phoneticPr fontId="0" type="noConversion"/>
  </si>
  <si>
    <t>Done (M)</t>
    <phoneticPr fontId="0" type="noConversion"/>
  </si>
  <si>
    <t>IN</t>
  </si>
  <si>
    <t>TOTAL</t>
  </si>
  <si>
    <t>Plan</t>
  </si>
  <si>
    <t>Actual</t>
  </si>
  <si>
    <t>Description</t>
    <phoneticPr fontId="8" type="noConversion"/>
  </si>
  <si>
    <t>Type</t>
    <phoneticPr fontId="8" type="noConversion"/>
  </si>
  <si>
    <t>50*50</t>
  </si>
  <si>
    <t>100*50</t>
  </si>
  <si>
    <t>200*50</t>
  </si>
  <si>
    <t>1.3 Perforated tray</t>
  </si>
  <si>
    <t>Date:</t>
  </si>
  <si>
    <t>Weather:</t>
  </si>
  <si>
    <t>Today</t>
  </si>
  <si>
    <t>Man-power</t>
  </si>
  <si>
    <t>Detail Man-Power (Direct Labor)</t>
  </si>
  <si>
    <t>Equipment &amp;Machinery</t>
  </si>
  <si>
    <t>Prev. Acc</t>
  </si>
  <si>
    <t>Accum.</t>
  </si>
  <si>
    <t>Description</t>
  </si>
  <si>
    <t>Capacity</t>
  </si>
  <si>
    <t xml:space="preserve"> Crane 25T</t>
  </si>
  <si>
    <t xml:space="preserve"> Excavator</t>
  </si>
  <si>
    <t xml:space="preserve"> Boom Truck</t>
  </si>
  <si>
    <t xml:space="preserve"> Crane 50T</t>
  </si>
  <si>
    <t xml:space="preserve"> Pick up Truck</t>
  </si>
  <si>
    <t xml:space="preserve"> Canter Truck</t>
  </si>
  <si>
    <t xml:space="preserve"> Flat Bed Trailer</t>
  </si>
  <si>
    <t xml:space="preserve"> Diesel Tanker</t>
  </si>
  <si>
    <t xml:space="preserve"> Forklift </t>
  </si>
  <si>
    <t>Direct Labor Total</t>
  </si>
  <si>
    <t>VLS</t>
    <phoneticPr fontId="8" type="noConversion"/>
  </si>
  <si>
    <t>OMSK DCC Project (SRU)-DAILY WORK REPORT_IN</t>
    <phoneticPr fontId="8" type="noConversion"/>
  </si>
  <si>
    <t>Total</t>
  </si>
  <si>
    <t>Calibration Technician</t>
  </si>
  <si>
    <t>LoopTest Technician</t>
  </si>
  <si>
    <t>Sub Total</t>
  </si>
  <si>
    <t>Fri</t>
  </si>
  <si>
    <t>Sat</t>
  </si>
  <si>
    <t>Sun</t>
  </si>
  <si>
    <t>Mon</t>
  </si>
  <si>
    <t>Tue</t>
  </si>
  <si>
    <t>Wed</t>
  </si>
  <si>
    <t>Thu</t>
  </si>
  <si>
    <t>Foreman</t>
  </si>
  <si>
    <t>Fitter</t>
  </si>
  <si>
    <t>Helper</t>
  </si>
  <si>
    <t>Electrician</t>
  </si>
  <si>
    <t>Welder</t>
  </si>
  <si>
    <t>Rigger</t>
  </si>
  <si>
    <t>Scaffolder</t>
  </si>
  <si>
    <t>Crane Operator</t>
  </si>
  <si>
    <t>Forklift operator</t>
  </si>
  <si>
    <t>Driver</t>
  </si>
  <si>
    <t>Fine</t>
  </si>
  <si>
    <t>Total (M)</t>
  </si>
  <si>
    <t>SS</t>
  </si>
  <si>
    <t>ATX3 Sec</t>
  </si>
  <si>
    <t>ATX3 Prim</t>
  </si>
  <si>
    <t>Area</t>
  </si>
  <si>
    <t>Design</t>
  </si>
  <si>
    <t>STVN</t>
  </si>
  <si>
    <t>PS</t>
  </si>
  <si>
    <t>AUPT</t>
  </si>
  <si>
    <t>Done</t>
  </si>
  <si>
    <t>Total Sec</t>
  </si>
  <si>
    <t>Total Prim</t>
  </si>
  <si>
    <t>AOVK</t>
  </si>
  <si>
    <t>AUGPT</t>
  </si>
  <si>
    <t>SMMO</t>
  </si>
  <si>
    <t>ATX3</t>
  </si>
  <si>
    <t>ATX4</t>
  </si>
  <si>
    <t>SF</t>
  </si>
  <si>
    <t>Sub-TOTAL/Remain</t>
  </si>
  <si>
    <t>Tray Instrument</t>
  </si>
  <si>
    <t>SS1</t>
  </si>
  <si>
    <t>Total IN</t>
  </si>
  <si>
    <t>Total TE</t>
  </si>
  <si>
    <t>Remaine</t>
  </si>
  <si>
    <t>% Сompletion</t>
  </si>
  <si>
    <t>RFI</t>
  </si>
  <si>
    <r>
      <rPr>
        <b/>
        <sz val="14"/>
        <rFont val="맑은 고딕"/>
        <family val="2"/>
      </rPr>
      <t xml:space="preserve">■ Cable Pulling Schedule </t>
    </r>
    <r>
      <rPr>
        <b/>
        <sz val="14"/>
        <rFont val="Calibri"/>
        <family val="2"/>
        <charset val="204"/>
        <scheme val="minor"/>
      </rPr>
      <t>(Detail)</t>
    </r>
  </si>
  <si>
    <t>March, 2020</t>
  </si>
  <si>
    <t>ASUE
Sec</t>
  </si>
  <si>
    <t>TLF
Sec</t>
  </si>
  <si>
    <t>STVN 
Prim</t>
  </si>
  <si>
    <t>STVN
Sec</t>
  </si>
  <si>
    <t>SKUD
Sec</t>
  </si>
  <si>
    <t>PS
Sec</t>
  </si>
  <si>
    <t>AUPT
Sec</t>
  </si>
  <si>
    <t>AUGPT
Sec</t>
  </si>
  <si>
    <t>Total Instrument Prim</t>
  </si>
  <si>
    <t>Prev</t>
  </si>
  <si>
    <t>SMIS
Sec</t>
  </si>
  <si>
    <t>SMMO
Sec</t>
  </si>
  <si>
    <t>HVAC
Sec</t>
  </si>
  <si>
    <t>RT
Sec</t>
  </si>
  <si>
    <t>SS2
Sec</t>
  </si>
  <si>
    <t>SS1
Prim</t>
  </si>
  <si>
    <t>SS
Sec</t>
  </si>
  <si>
    <t>SS
Prim</t>
  </si>
  <si>
    <t>ATX4
Sec</t>
  </si>
  <si>
    <t>ATX4
Prim</t>
  </si>
  <si>
    <t>SOUE
Sec</t>
  </si>
  <si>
    <t>SOUE
Prim</t>
  </si>
  <si>
    <t>PS
Prim</t>
  </si>
  <si>
    <t>Disc</t>
  </si>
  <si>
    <t>Total Instrument Sec</t>
  </si>
  <si>
    <t>EL</t>
  </si>
  <si>
    <t>In active</t>
  </si>
  <si>
    <t>Remain</t>
  </si>
  <si>
    <t>El</t>
  </si>
  <si>
    <t>% Completion</t>
  </si>
  <si>
    <t>Instrumentional/КИП</t>
  </si>
  <si>
    <t>Electrical/Электрика</t>
  </si>
  <si>
    <r>
      <rPr>
        <b/>
        <sz val="14"/>
        <rFont val="맑은 고딕"/>
        <family val="2"/>
      </rPr>
      <t xml:space="preserve">■ Cable Termination </t>
    </r>
    <r>
      <rPr>
        <b/>
        <sz val="14"/>
        <rFont val="Calibri"/>
        <family val="2"/>
        <charset val="204"/>
        <scheme val="minor"/>
      </rPr>
      <t>(Detail)</t>
    </r>
  </si>
  <si>
    <t>AK2
Sec</t>
  </si>
  <si>
    <t>HVAC</t>
  </si>
  <si>
    <r>
      <t xml:space="preserve">Perforated tray Secondary
</t>
    </r>
    <r>
      <rPr>
        <b/>
        <sz val="10"/>
        <color theme="4" tint="-0.249977111117893"/>
        <rFont val="等线"/>
        <charset val="204"/>
      </rPr>
      <t>Вторичный лоток</t>
    </r>
  </si>
  <si>
    <r>
      <t xml:space="preserve">Primary Cable Pulling
</t>
    </r>
    <r>
      <rPr>
        <b/>
        <sz val="10"/>
        <color theme="4" tint="-0.249977111117893"/>
        <rFont val="等线"/>
        <charset val="204"/>
      </rPr>
      <t>Первичный кабель</t>
    </r>
  </si>
  <si>
    <r>
      <t xml:space="preserve">Secondary Cable Pulling
</t>
    </r>
    <r>
      <rPr>
        <b/>
        <sz val="10"/>
        <color theme="4" tint="-0.249977111117893"/>
        <rFont val="等线"/>
        <charset val="204"/>
      </rPr>
      <t>Вторичный кабель</t>
    </r>
  </si>
  <si>
    <r>
      <t xml:space="preserve">Primary Cable Termination
</t>
    </r>
    <r>
      <rPr>
        <b/>
        <sz val="10"/>
        <color theme="4" tint="-0.249977111117893"/>
        <rFont val="等线"/>
        <charset val="204"/>
      </rPr>
      <t>Подлключение первичного кабеля</t>
    </r>
  </si>
  <si>
    <r>
      <t xml:space="preserve">Secondary Cable Termination
</t>
    </r>
    <r>
      <rPr>
        <b/>
        <sz val="10"/>
        <color theme="4" tint="-0.249977111117893"/>
        <rFont val="等线"/>
        <charset val="204"/>
      </rPr>
      <t>Подключение вторичного кабеля</t>
    </r>
  </si>
  <si>
    <r>
      <t xml:space="preserve">Panel installation
</t>
    </r>
    <r>
      <rPr>
        <b/>
        <sz val="10"/>
        <color theme="4" tint="-0.249977111117893"/>
        <rFont val="等线"/>
        <charset val="204"/>
      </rPr>
      <t>Установка панелей управления</t>
    </r>
  </si>
  <si>
    <r>
      <t xml:space="preserve">Perforated tray Secondary
</t>
    </r>
    <r>
      <rPr>
        <b/>
        <sz val="11"/>
        <color rgb="FF00B050"/>
        <rFont val="等线"/>
        <charset val="204"/>
      </rPr>
      <t>Вторичный лоток</t>
    </r>
  </si>
  <si>
    <r>
      <t xml:space="preserve">Perforated tray Primary
</t>
    </r>
    <r>
      <rPr>
        <b/>
        <sz val="11"/>
        <color rgb="FF00B050"/>
        <rFont val="等线"/>
      </rPr>
      <t>Первичный лоток</t>
    </r>
  </si>
  <si>
    <r>
      <t xml:space="preserve">Primary Cable Pulling
</t>
    </r>
    <r>
      <rPr>
        <b/>
        <sz val="10"/>
        <color rgb="FF00B050"/>
        <rFont val="等线"/>
        <charset val="204"/>
      </rPr>
      <t>Первичный кабель</t>
    </r>
  </si>
  <si>
    <r>
      <t xml:space="preserve">Secondary Cable Pulling
</t>
    </r>
    <r>
      <rPr>
        <b/>
        <sz val="10"/>
        <color rgb="FF00B050"/>
        <rFont val="等线"/>
        <charset val="204"/>
      </rPr>
      <t>Вторчный кабель</t>
    </r>
  </si>
  <si>
    <r>
      <t xml:space="preserve">Primary Cable Termination
</t>
    </r>
    <r>
      <rPr>
        <b/>
        <sz val="10"/>
        <color rgb="FF00B050"/>
        <rFont val="等线"/>
        <charset val="204"/>
      </rPr>
      <t>Подключения первичного кабеля</t>
    </r>
  </si>
  <si>
    <r>
      <t xml:space="preserve">Secondary Cable Termination
</t>
    </r>
    <r>
      <rPr>
        <b/>
        <sz val="10"/>
        <color rgb="FF00B050"/>
        <rFont val="等线"/>
        <charset val="204"/>
      </rPr>
      <t>Подключения вторичного кабеля</t>
    </r>
  </si>
  <si>
    <r>
      <rPr>
        <b/>
        <sz val="12"/>
        <color theme="1"/>
        <rFont val="等线"/>
        <charset val="204"/>
      </rPr>
      <t>Perforated tray Secondary</t>
    </r>
    <r>
      <rPr>
        <b/>
        <sz val="11"/>
        <color theme="1"/>
        <rFont val="等线"/>
      </rPr>
      <t xml:space="preserve">
</t>
    </r>
    <r>
      <rPr>
        <b/>
        <sz val="11"/>
        <color rgb="FF7030A0"/>
        <rFont val="等线"/>
        <charset val="204"/>
      </rPr>
      <t>Вторичный лоток</t>
    </r>
  </si>
  <si>
    <r>
      <t xml:space="preserve">Secondary Cable Pulling
</t>
    </r>
    <r>
      <rPr>
        <b/>
        <sz val="10"/>
        <color rgb="FF7030A0"/>
        <rFont val="等线"/>
        <charset val="204"/>
      </rPr>
      <t>Вторичный кабель</t>
    </r>
  </si>
  <si>
    <t>Man-Power Area</t>
  </si>
  <si>
    <t>Total:</t>
  </si>
  <si>
    <t>Total EL</t>
  </si>
  <si>
    <r>
      <t xml:space="preserve">Instrument device
</t>
    </r>
    <r>
      <rPr>
        <b/>
        <sz val="11"/>
        <color rgb="FF00B050"/>
        <rFont val="等线"/>
        <charset val="204"/>
      </rPr>
      <t>Приборы</t>
    </r>
  </si>
  <si>
    <r>
      <t xml:space="preserve">Instrument device
</t>
    </r>
    <r>
      <rPr>
        <b/>
        <sz val="11"/>
        <color rgb="FF7030A0"/>
        <rFont val="等线"/>
        <charset val="204"/>
      </rPr>
      <t>Приборы</t>
    </r>
  </si>
  <si>
    <r>
      <t xml:space="preserve"> JB &amp; JB installattion
</t>
    </r>
    <r>
      <rPr>
        <b/>
        <sz val="10"/>
        <color theme="4" tint="-0.249977111117893"/>
        <rFont val="等线"/>
        <charset val="204"/>
      </rPr>
      <t>Установка распределтельны</t>
    </r>
    <r>
      <rPr>
        <b/>
        <sz val="10"/>
        <color rgb="FF0070C0"/>
        <rFont val="等线"/>
        <charset val="204"/>
      </rPr>
      <t>х коробок</t>
    </r>
  </si>
  <si>
    <r>
      <t xml:space="preserve">Instrument device
</t>
    </r>
    <r>
      <rPr>
        <b/>
        <sz val="11"/>
        <color theme="8"/>
        <rFont val="等线"/>
        <charset val="204"/>
      </rPr>
      <t>Приборы</t>
    </r>
  </si>
  <si>
    <r>
      <t xml:space="preserve">Panel installation
</t>
    </r>
    <r>
      <rPr>
        <b/>
        <sz val="10"/>
        <color rgb="FF00B050"/>
        <rFont val="等线"/>
        <charset val="204"/>
      </rPr>
      <t>Установка панелей управления</t>
    </r>
  </si>
  <si>
    <r>
      <t xml:space="preserve"> JB &amp; JB installattion
</t>
    </r>
    <r>
      <rPr>
        <b/>
        <sz val="10"/>
        <color rgb="FF00B050"/>
        <rFont val="等线"/>
        <charset val="204"/>
      </rPr>
      <t>Установка распределтельных коробок</t>
    </r>
  </si>
  <si>
    <r>
      <t xml:space="preserve">Panel installation
</t>
    </r>
    <r>
      <rPr>
        <b/>
        <sz val="10"/>
        <color rgb="FF7030A0"/>
        <rFont val="等线"/>
        <charset val="204"/>
      </rPr>
      <t>Установка панелей управления</t>
    </r>
  </si>
  <si>
    <r>
      <t xml:space="preserve"> JB &amp; JB installattion
</t>
    </r>
    <r>
      <rPr>
        <b/>
        <sz val="10"/>
        <color rgb="FF7030A0"/>
        <rFont val="等线"/>
        <charset val="204"/>
      </rPr>
      <t>Установка распределтельных коробок</t>
    </r>
  </si>
  <si>
    <r>
      <t xml:space="preserve">Secondary Cable Termination
</t>
    </r>
    <r>
      <rPr>
        <b/>
        <sz val="10"/>
        <color rgb="FF7030A0"/>
        <rFont val="等线"/>
        <charset val="204"/>
      </rPr>
      <t>Подключения вторичного кабеля</t>
    </r>
  </si>
  <si>
    <t>Looptest</t>
  </si>
  <si>
    <t>Calibration</t>
  </si>
  <si>
    <r>
      <t xml:space="preserve">Local Hand Switch
</t>
    </r>
    <r>
      <rPr>
        <b/>
        <sz val="10"/>
        <color theme="8"/>
        <rFont val="等线"/>
        <charset val="204"/>
      </rPr>
      <t>Кнопки управления</t>
    </r>
  </si>
  <si>
    <t>April</t>
  </si>
  <si>
    <t>%  RFI(Done)</t>
  </si>
  <si>
    <t>SS3
Prim</t>
  </si>
  <si>
    <t>STVN 1 Prim</t>
  </si>
  <si>
    <t>STVN 1 
Sec</t>
  </si>
  <si>
    <t>FIRE FIGHTING / Пожаротушение</t>
  </si>
  <si>
    <t>Total SF Sec</t>
  </si>
  <si>
    <t>FF</t>
  </si>
  <si>
    <t>Total FF</t>
  </si>
  <si>
    <t>Rizur Boxes</t>
  </si>
  <si>
    <t>May</t>
  </si>
  <si>
    <t>MAY</t>
  </si>
  <si>
    <t>Previosly</t>
  </si>
  <si>
    <r>
      <t xml:space="preserve">Analysers
</t>
    </r>
    <r>
      <rPr>
        <b/>
        <sz val="11"/>
        <color theme="4" tint="-0.249977111117893"/>
        <rFont val="等线"/>
        <charset val="204"/>
      </rPr>
      <t>Анализаторы</t>
    </r>
  </si>
  <si>
    <r>
      <t xml:space="preserve"> JB installattion
</t>
    </r>
    <r>
      <rPr>
        <b/>
        <sz val="10"/>
        <color theme="4" tint="-0.249977111117893"/>
        <rFont val="等线"/>
        <charset val="204"/>
      </rPr>
      <t>Установка распределтельны</t>
    </r>
    <r>
      <rPr>
        <b/>
        <sz val="10"/>
        <color rgb="FF0070C0"/>
        <rFont val="等线"/>
        <charset val="204"/>
      </rPr>
      <t>х коробок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</si>
</sst>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yyyy"/>
    <numFmt numFmtId="165" formatCode="[$-409]d/mmm/yy;@"/>
    <numFmt numFmtId="166" formatCode="_ * #,##0_ ;_ * \-#,##0_ ;_ * &quot;-&quot;_ ;_ @_ "/>
    <numFmt numFmtId="167" formatCode="dd"/>
    <numFmt numFmtId="168" formatCode="_-* #,##0_-;\-* #,##0_-;_-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29"/>
      <scheme val="minor"/>
    </font>
    <font>
      <b/>
      <sz val="10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3"/>
      <charset val="129"/>
      <scheme val="minor"/>
    </font>
    <font>
      <sz val="11"/>
      <name val="Calibri"/>
      <family val="3"/>
      <charset val="134"/>
      <scheme val="minor"/>
    </font>
    <font>
      <sz val="11"/>
      <color theme="1"/>
      <name val="Calibri"/>
      <family val="3"/>
      <charset val="129"/>
      <scheme val="minor"/>
    </font>
    <font>
      <b/>
      <sz val="18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等线"/>
      <family val="3"/>
      <charset val="134"/>
    </font>
    <font>
      <sz val="11"/>
      <color rgb="FFFF0000"/>
      <name val="等线"/>
      <family val="3"/>
      <charset val="134"/>
    </font>
    <font>
      <sz val="14"/>
      <color rgb="FFFF0000"/>
      <name val="等线"/>
      <family val="3"/>
      <charset val="134"/>
    </font>
    <font>
      <b/>
      <sz val="12"/>
      <color theme="1"/>
      <name val="等线"/>
      <family val="3"/>
      <charset val="134"/>
    </font>
    <font>
      <sz val="9"/>
      <color theme="1"/>
      <name val="等线"/>
      <family val="3"/>
      <charset val="134"/>
    </font>
    <font>
      <sz val="10"/>
      <color theme="1"/>
      <name val="等线"/>
      <family val="3"/>
      <charset val="134"/>
    </font>
    <font>
      <b/>
      <sz val="11"/>
      <color rgb="FF00B050"/>
      <name val="等线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1"/>
      <color theme="1"/>
      <name val="等线"/>
      <family val="3"/>
      <charset val="134"/>
    </font>
    <font>
      <b/>
      <sz val="11"/>
      <color theme="1"/>
      <name val="Calibri"/>
      <family val="3"/>
      <charset val="129"/>
      <scheme val="minor"/>
    </font>
    <font>
      <sz val="10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맑은 고딕"/>
      <family val="2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等线"/>
      <family val="3"/>
      <charset val="134"/>
    </font>
    <font>
      <sz val="11"/>
      <color theme="1"/>
      <name val="Calibri"/>
      <family val="2"/>
      <charset val="204"/>
      <scheme val="minor"/>
    </font>
    <font>
      <b/>
      <sz val="10"/>
      <color theme="4" tint="-0.249977111117893"/>
      <name val="等线"/>
      <charset val="204"/>
    </font>
    <font>
      <b/>
      <sz val="12"/>
      <color theme="1"/>
      <name val="等线"/>
      <charset val="204"/>
    </font>
    <font>
      <b/>
      <sz val="11"/>
      <color theme="1"/>
      <name val="等线"/>
      <charset val="204"/>
    </font>
    <font>
      <b/>
      <sz val="11"/>
      <color rgb="FF00B050"/>
      <name val="等线"/>
      <charset val="204"/>
    </font>
    <font>
      <b/>
      <sz val="11"/>
      <color theme="1"/>
      <name val="等线"/>
    </font>
    <font>
      <b/>
      <sz val="11"/>
      <color rgb="FF00B050"/>
      <name val="等线"/>
    </font>
    <font>
      <b/>
      <sz val="10"/>
      <color rgb="FF00B050"/>
      <name val="等线"/>
      <charset val="204"/>
    </font>
    <font>
      <b/>
      <sz val="11"/>
      <color rgb="FF7030A0"/>
      <name val="等线"/>
      <charset val="204"/>
    </font>
    <font>
      <b/>
      <sz val="10"/>
      <color rgb="FF7030A0"/>
      <name val="等线"/>
      <charset val="204"/>
    </font>
    <font>
      <b/>
      <sz val="14"/>
      <color theme="1"/>
      <name val="等线"/>
    </font>
    <font>
      <b/>
      <sz val="14"/>
      <color theme="1"/>
      <name val="等线"/>
      <charset val="204"/>
    </font>
    <font>
      <sz val="12"/>
      <color theme="1"/>
      <name val="Franklin Gothic Medium Cond"/>
      <family val="2"/>
      <charset val="204"/>
    </font>
    <font>
      <b/>
      <sz val="10"/>
      <color rgb="FF0070C0"/>
      <name val="等线"/>
      <charset val="204"/>
    </font>
    <font>
      <b/>
      <sz val="11"/>
      <color theme="8"/>
      <name val="等线"/>
      <charset val="204"/>
    </font>
    <font>
      <b/>
      <sz val="10"/>
      <color theme="8"/>
      <name val="等线"/>
      <charset val="204"/>
    </font>
    <font>
      <b/>
      <sz val="14"/>
      <color theme="0"/>
      <name val="等线"/>
      <charset val="204"/>
    </font>
    <font>
      <b/>
      <sz val="11"/>
      <color theme="4" tint="-0.249977111117893"/>
      <name val="等线"/>
      <charset val="204"/>
    </font>
  </fonts>
  <fills count="2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16">
    <xf numFmtId="0" fontId="0" fillId="0" borderId="0"/>
    <xf numFmtId="0" fontId="4" fillId="0" borderId="0">
      <alignment vertical="center"/>
    </xf>
    <xf numFmtId="0" fontId="10" fillId="0" borderId="0"/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/>
    <xf numFmtId="0" fontId="3" fillId="0" borderId="0">
      <alignment vertical="center"/>
    </xf>
    <xf numFmtId="0" fontId="36" fillId="0" borderId="0"/>
    <xf numFmtId="0" fontId="36" fillId="0" borderId="0">
      <alignment vertical="center"/>
    </xf>
    <xf numFmtId="165" fontId="22" fillId="0" borderId="0">
      <alignment vertical="center"/>
    </xf>
    <xf numFmtId="165" fontId="39" fillId="0" borderId="0"/>
    <xf numFmtId="165" fontId="44" fillId="0" borderId="0"/>
    <xf numFmtId="165" fontId="22" fillId="0" borderId="0">
      <alignment vertical="center"/>
    </xf>
  </cellStyleXfs>
  <cellXfs count="609">
    <xf numFmtId="0" fontId="0" fillId="0" borderId="0" xfId="0"/>
    <xf numFmtId="0" fontId="9" fillId="0" borderId="16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11" fillId="0" borderId="35" xfId="2" applyFont="1" applyBorder="1" applyAlignment="1">
      <alignment vertical="center"/>
    </xf>
    <xf numFmtId="0" fontId="12" fillId="0" borderId="36" xfId="2" applyFont="1" applyBorder="1"/>
    <xf numFmtId="0" fontId="12" fillId="0" borderId="36" xfId="2" applyFont="1" applyBorder="1" applyAlignment="1">
      <alignment horizontal="center"/>
    </xf>
    <xf numFmtId="0" fontId="12" fillId="0" borderId="36" xfId="2" applyFont="1" applyBorder="1" applyAlignment="1">
      <alignment wrapText="1"/>
    </xf>
    <xf numFmtId="0" fontId="12" fillId="0" borderId="37" xfId="2" applyFont="1" applyBorder="1"/>
    <xf numFmtId="0" fontId="12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wrapText="1"/>
    </xf>
    <xf numFmtId="0" fontId="12" fillId="0" borderId="0" xfId="2" applyFont="1" applyAlignment="1">
      <alignment vertical="center"/>
    </xf>
    <xf numFmtId="0" fontId="20" fillId="0" borderId="41" xfId="2" applyFont="1" applyFill="1" applyBorder="1" applyAlignment="1">
      <alignment vertical="center"/>
    </xf>
    <xf numFmtId="166" fontId="12" fillId="0" borderId="8" xfId="2" applyNumberFormat="1" applyFont="1" applyBorder="1"/>
    <xf numFmtId="166" fontId="21" fillId="0" borderId="8" xfId="2" applyNumberFormat="1" applyFont="1" applyFill="1" applyBorder="1" applyAlignment="1">
      <alignment horizontal="right" wrapText="1"/>
    </xf>
    <xf numFmtId="166" fontId="12" fillId="0" borderId="8" xfId="2" applyNumberFormat="1" applyFont="1" applyFill="1" applyBorder="1" applyAlignment="1">
      <alignment horizontal="right"/>
    </xf>
    <xf numFmtId="9" fontId="12" fillId="0" borderId="8" xfId="3" applyFont="1" applyFill="1" applyBorder="1" applyAlignment="1">
      <alignment horizontal="center"/>
    </xf>
    <xf numFmtId="0" fontId="18" fillId="7" borderId="12" xfId="2" applyFont="1" applyFill="1" applyBorder="1" applyAlignment="1">
      <alignment horizontal="center" vertical="center"/>
    </xf>
    <xf numFmtId="0" fontId="18" fillId="7" borderId="8" xfId="2" applyFont="1" applyFill="1" applyBorder="1" applyAlignment="1">
      <alignment horizontal="center" vertical="center"/>
    </xf>
    <xf numFmtId="0" fontId="18" fillId="7" borderId="42" xfId="2" applyFont="1" applyFill="1" applyBorder="1" applyAlignment="1">
      <alignment horizontal="center" vertical="center"/>
    </xf>
    <xf numFmtId="0" fontId="23" fillId="6" borderId="41" xfId="2" applyFont="1" applyFill="1" applyBorder="1" applyAlignment="1">
      <alignment horizontal="center" vertical="center"/>
    </xf>
    <xf numFmtId="0" fontId="23" fillId="6" borderId="8" xfId="4" applyFont="1" applyFill="1" applyBorder="1" applyAlignment="1">
      <alignment horizontal="center" vertical="center"/>
    </xf>
    <xf numFmtId="0" fontId="21" fillId="6" borderId="8" xfId="4" applyFont="1" applyFill="1" applyBorder="1" applyAlignment="1">
      <alignment horizontal="center" vertical="center"/>
    </xf>
    <xf numFmtId="0" fontId="23" fillId="7" borderId="12" xfId="2" applyFont="1" applyFill="1" applyBorder="1" applyAlignment="1">
      <alignment horizontal="center" vertical="center" wrapText="1"/>
    </xf>
    <xf numFmtId="0" fontId="23" fillId="7" borderId="8" xfId="4" applyFont="1" applyFill="1" applyBorder="1" applyAlignment="1">
      <alignment horizontal="center" vertical="center" wrapText="1"/>
    </xf>
    <xf numFmtId="0" fontId="23" fillId="7" borderId="8" xfId="4" applyFont="1" applyFill="1" applyBorder="1" applyAlignment="1">
      <alignment horizontal="center" vertical="center"/>
    </xf>
    <xf numFmtId="0" fontId="21" fillId="7" borderId="8" xfId="4" applyFont="1" applyFill="1" applyBorder="1" applyAlignment="1">
      <alignment horizontal="center" vertical="center"/>
    </xf>
    <xf numFmtId="0" fontId="23" fillId="7" borderId="42" xfId="4" applyFont="1" applyFill="1" applyBorder="1" applyAlignment="1">
      <alignment horizontal="center" vertical="center"/>
    </xf>
    <xf numFmtId="0" fontId="20" fillId="0" borderId="41" xfId="4" applyFont="1" applyBorder="1">
      <alignment vertical="center"/>
    </xf>
    <xf numFmtId="166" fontId="21" fillId="0" borderId="8" xfId="2" applyNumberFormat="1" applyFont="1" applyBorder="1"/>
    <xf numFmtId="0" fontId="19" fillId="0" borderId="12" xfId="4" applyFont="1" applyBorder="1" applyAlignment="1">
      <alignment horizontal="center" vertical="center"/>
    </xf>
    <xf numFmtId="166" fontId="12" fillId="0" borderId="8" xfId="2" applyNumberFormat="1" applyFont="1" applyBorder="1" applyAlignment="1">
      <alignment wrapText="1"/>
    </xf>
    <xf numFmtId="0" fontId="20" fillId="8" borderId="45" xfId="2" applyFont="1" applyFill="1" applyBorder="1" applyAlignment="1">
      <alignment vertical="center"/>
    </xf>
    <xf numFmtId="166" fontId="12" fillId="8" borderId="43" xfId="2" applyNumberFormat="1" applyFont="1" applyFill="1" applyBorder="1"/>
    <xf numFmtId="0" fontId="19" fillId="0" borderId="46" xfId="4" applyFont="1" applyBorder="1" applyAlignment="1">
      <alignment horizontal="center" vertical="center"/>
    </xf>
    <xf numFmtId="166" fontId="12" fillId="0" borderId="43" xfId="2" applyNumberFormat="1" applyFont="1" applyBorder="1" applyAlignment="1">
      <alignment wrapText="1"/>
    </xf>
    <xf numFmtId="0" fontId="24" fillId="0" borderId="0" xfId="0" applyFont="1"/>
    <xf numFmtId="167" fontId="25" fillId="7" borderId="14" xfId="5" applyNumberFormat="1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55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41" fontId="9" fillId="0" borderId="17" xfId="6" applyFont="1" applyFill="1" applyBorder="1" applyAlignment="1">
      <alignment horizontal="left" vertical="center"/>
    </xf>
    <xf numFmtId="41" fontId="9" fillId="0" borderId="16" xfId="6" applyFont="1" applyFill="1" applyBorder="1" applyAlignment="1">
      <alignment horizontal="left" vertical="center"/>
    </xf>
    <xf numFmtId="41" fontId="9" fillId="0" borderId="18" xfId="6" applyFont="1" applyFill="1" applyBorder="1" applyAlignment="1">
      <alignment horizontal="left" vertical="center"/>
    </xf>
    <xf numFmtId="41" fontId="6" fillId="3" borderId="8" xfId="6" applyFont="1" applyFill="1" applyBorder="1" applyAlignment="1">
      <alignment horizontal="center" vertical="center"/>
    </xf>
    <xf numFmtId="41" fontId="7" fillId="9" borderId="14" xfId="6" applyFont="1" applyFill="1" applyBorder="1" applyAlignment="1">
      <alignment horizontal="center" vertical="center"/>
    </xf>
    <xf numFmtId="41" fontId="9" fillId="0" borderId="13" xfId="6" applyFont="1" applyFill="1" applyBorder="1" applyAlignment="1">
      <alignment horizontal="left" vertical="center"/>
    </xf>
    <xf numFmtId="0" fontId="9" fillId="0" borderId="61" xfId="0" applyFont="1" applyFill="1" applyBorder="1" applyAlignment="1">
      <alignment horizontal="left" vertical="center"/>
    </xf>
    <xf numFmtId="41" fontId="7" fillId="9" borderId="9" xfId="6" applyFont="1" applyFill="1" applyBorder="1" applyAlignment="1">
      <alignment horizontal="center" vertical="center"/>
    </xf>
    <xf numFmtId="41" fontId="7" fillId="9" borderId="48" xfId="1" applyNumberFormat="1" applyFont="1" applyFill="1" applyBorder="1" applyAlignment="1">
      <alignment horizontal="center" vertical="center"/>
    </xf>
    <xf numFmtId="41" fontId="9" fillId="0" borderId="23" xfId="6" applyFont="1" applyFill="1" applyBorder="1" applyAlignment="1">
      <alignment horizontal="left" vertical="center"/>
    </xf>
    <xf numFmtId="41" fontId="9" fillId="0" borderId="20" xfId="6" applyFont="1" applyFill="1" applyBorder="1" applyAlignment="1">
      <alignment horizontal="left" vertical="center"/>
    </xf>
    <xf numFmtId="41" fontId="9" fillId="0" borderId="54" xfId="6" applyFont="1" applyFill="1" applyBorder="1" applyAlignment="1">
      <alignment horizontal="left" vertical="center"/>
    </xf>
    <xf numFmtId="41" fontId="6" fillId="3" borderId="24" xfId="6" applyFont="1" applyFill="1" applyBorder="1" applyAlignment="1">
      <alignment horizontal="center" vertical="center"/>
    </xf>
    <xf numFmtId="167" fontId="25" fillId="7" borderId="49" xfId="5" applyNumberFormat="1" applyFont="1" applyFill="1" applyBorder="1" applyAlignment="1">
      <alignment horizontal="center" vertical="center"/>
    </xf>
    <xf numFmtId="0" fontId="3" fillId="0" borderId="0" xfId="8" applyAlignment="1">
      <alignment vertical="center"/>
    </xf>
    <xf numFmtId="0" fontId="28" fillId="0" borderId="0" xfId="8" applyFont="1" applyAlignment="1">
      <alignment vertical="center"/>
    </xf>
    <xf numFmtId="41" fontId="29" fillId="0" borderId="83" xfId="9" applyNumberFormat="1" applyFont="1" applyBorder="1" applyAlignment="1">
      <alignment horizontal="center" vertical="center"/>
    </xf>
    <xf numFmtId="0" fontId="27" fillId="0" borderId="0" xfId="8" applyFont="1" applyAlignment="1">
      <alignment vertical="center"/>
    </xf>
    <xf numFmtId="41" fontId="7" fillId="3" borderId="33" xfId="9" applyNumberFormat="1" applyFont="1" applyFill="1" applyBorder="1" applyAlignment="1">
      <alignment horizontal="center" vertical="center"/>
    </xf>
    <xf numFmtId="41" fontId="31" fillId="0" borderId="66" xfId="9" applyNumberFormat="1" applyFont="1" applyBorder="1" applyAlignment="1">
      <alignment horizontal="center" vertical="center"/>
    </xf>
    <xf numFmtId="41" fontId="31" fillId="0" borderId="66" xfId="9" applyNumberFormat="1" applyFont="1" applyBorder="1">
      <alignment vertical="center"/>
    </xf>
    <xf numFmtId="41" fontId="31" fillId="0" borderId="66" xfId="8" applyNumberFormat="1" applyFont="1" applyBorder="1" applyAlignment="1">
      <alignment horizontal="center" vertical="center"/>
    </xf>
    <xf numFmtId="41" fontId="30" fillId="3" borderId="33" xfId="9" applyNumberFormat="1" applyFont="1" applyFill="1" applyBorder="1" applyAlignment="1">
      <alignment horizontal="center" vertical="center"/>
    </xf>
    <xf numFmtId="41" fontId="30" fillId="3" borderId="33" xfId="8" applyNumberFormat="1" applyFont="1" applyFill="1" applyBorder="1" applyAlignment="1">
      <alignment horizontal="center" vertical="center"/>
    </xf>
    <xf numFmtId="41" fontId="31" fillId="0" borderId="21" xfId="9" applyNumberFormat="1" applyFont="1" applyBorder="1" applyAlignment="1">
      <alignment horizontal="center" vertical="center"/>
    </xf>
    <xf numFmtId="41" fontId="31" fillId="0" borderId="21" xfId="8" applyNumberFormat="1" applyFont="1" applyBorder="1" applyAlignment="1">
      <alignment horizontal="center" vertical="center"/>
    </xf>
    <xf numFmtId="41" fontId="30" fillId="3" borderId="16" xfId="9" applyNumberFormat="1" applyFont="1" applyFill="1" applyBorder="1" applyAlignment="1">
      <alignment horizontal="center" vertical="center"/>
    </xf>
    <xf numFmtId="168" fontId="30" fillId="3" borderId="16" xfId="9" applyNumberFormat="1" applyFont="1" applyFill="1" applyBorder="1" applyAlignment="1">
      <alignment horizontal="center" vertical="center"/>
    </xf>
    <xf numFmtId="41" fontId="30" fillId="3" borderId="16" xfId="8" applyNumberFormat="1" applyFont="1" applyFill="1" applyBorder="1" applyAlignment="1">
      <alignment horizontal="center" vertical="center"/>
    </xf>
    <xf numFmtId="41" fontId="31" fillId="0" borderId="16" xfId="9" applyNumberFormat="1" applyFont="1" applyBorder="1" applyAlignment="1">
      <alignment horizontal="center" vertical="center"/>
    </xf>
    <xf numFmtId="41" fontId="31" fillId="0" borderId="16" xfId="9" applyNumberFormat="1" applyFont="1" applyBorder="1">
      <alignment vertical="center"/>
    </xf>
    <xf numFmtId="41" fontId="31" fillId="0" borderId="16" xfId="8" applyNumberFormat="1" applyFont="1" applyBorder="1" applyAlignment="1">
      <alignment horizontal="center" vertical="center"/>
    </xf>
    <xf numFmtId="41" fontId="30" fillId="3" borderId="89" xfId="9" applyNumberFormat="1" applyFont="1" applyFill="1" applyBorder="1" applyAlignment="1">
      <alignment horizontal="center" vertical="center"/>
    </xf>
    <xf numFmtId="41" fontId="30" fillId="3" borderId="89" xfId="8" applyNumberFormat="1" applyFont="1" applyFill="1" applyBorder="1" applyAlignment="1">
      <alignment horizontal="center" vertical="center"/>
    </xf>
    <xf numFmtId="0" fontId="33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14" fontId="7" fillId="0" borderId="0" xfId="8" applyNumberFormat="1" applyFont="1" applyAlignment="1">
      <alignment horizontal="center" vertical="center"/>
    </xf>
    <xf numFmtId="41" fontId="7" fillId="4" borderId="8" xfId="8" applyNumberFormat="1" applyFont="1" applyFill="1" applyBorder="1" applyAlignment="1">
      <alignment horizontal="center" vertical="center" wrapText="1"/>
    </xf>
    <xf numFmtId="164" fontId="30" fillId="4" borderId="8" xfId="9" applyNumberFormat="1" applyFont="1" applyFill="1" applyBorder="1" applyAlignment="1">
      <alignment horizontal="center" vertical="center"/>
    </xf>
    <xf numFmtId="41" fontId="29" fillId="4" borderId="14" xfId="8" applyNumberFormat="1" applyFont="1" applyFill="1" applyBorder="1" applyAlignment="1">
      <alignment horizontal="center" vertical="center" wrapText="1"/>
    </xf>
    <xf numFmtId="167" fontId="30" fillId="4" borderId="14" xfId="9" applyNumberFormat="1" applyFont="1" applyFill="1" applyBorder="1" applyAlignment="1">
      <alignment horizontal="center" vertical="center"/>
    </xf>
    <xf numFmtId="41" fontId="31" fillId="0" borderId="83" xfId="8" applyNumberFormat="1" applyFont="1" applyBorder="1" applyAlignment="1">
      <alignment horizontal="center" vertical="center"/>
    </xf>
    <xf numFmtId="41" fontId="31" fillId="0" borderId="83" xfId="9" applyNumberFormat="1" applyFont="1" applyBorder="1">
      <alignment vertical="center"/>
    </xf>
    <xf numFmtId="41" fontId="31" fillId="0" borderId="83" xfId="9" applyNumberFormat="1" applyFont="1" applyBorder="1" applyAlignment="1">
      <alignment horizontal="center" vertical="center"/>
    </xf>
    <xf numFmtId="41" fontId="30" fillId="3" borderId="80" xfId="9" applyNumberFormat="1" applyFont="1" applyFill="1" applyBorder="1" applyAlignment="1">
      <alignment horizontal="center" vertical="center"/>
    </xf>
    <xf numFmtId="41" fontId="30" fillId="3" borderId="87" xfId="9" applyNumberFormat="1" applyFont="1" applyFill="1" applyBorder="1" applyAlignment="1">
      <alignment horizontal="center" vertical="center"/>
    </xf>
    <xf numFmtId="41" fontId="31" fillId="0" borderId="53" xfId="9" applyNumberFormat="1" applyFont="1" applyBorder="1" applyAlignment="1">
      <alignment horizontal="center" vertical="center"/>
    </xf>
    <xf numFmtId="41" fontId="30" fillId="3" borderId="53" xfId="9" applyNumberFormat="1" applyFont="1" applyFill="1" applyBorder="1" applyAlignment="1">
      <alignment horizontal="center" vertical="center"/>
    </xf>
    <xf numFmtId="41" fontId="30" fillId="3" borderId="79" xfId="9" applyNumberFormat="1" applyFont="1" applyFill="1" applyBorder="1" applyAlignment="1">
      <alignment horizontal="center" vertical="center"/>
    </xf>
    <xf numFmtId="41" fontId="29" fillId="0" borderId="81" xfId="9" applyNumberFormat="1" applyFont="1" applyBorder="1" applyAlignment="1">
      <alignment horizontal="center" vertical="center"/>
    </xf>
    <xf numFmtId="164" fontId="30" fillId="4" borderId="18" xfId="9" applyNumberFormat="1" applyFont="1" applyFill="1" applyBorder="1" applyAlignment="1">
      <alignment horizontal="center" vertical="center"/>
    </xf>
    <xf numFmtId="164" fontId="30" fillId="4" borderId="10" xfId="9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left" vertical="center"/>
    </xf>
    <xf numFmtId="167" fontId="30" fillId="4" borderId="49" xfId="9" applyNumberFormat="1" applyFont="1" applyFill="1" applyBorder="1" applyAlignment="1">
      <alignment horizontal="center" vertical="center"/>
    </xf>
    <xf numFmtId="41" fontId="30" fillId="3" borderId="88" xfId="9" applyNumberFormat="1" applyFont="1" applyFill="1" applyBorder="1" applyAlignment="1">
      <alignment horizontal="center" vertical="center"/>
    </xf>
    <xf numFmtId="41" fontId="31" fillId="0" borderId="64" xfId="9" applyNumberFormat="1" applyFont="1" applyBorder="1" applyAlignment="1">
      <alignment horizontal="center" vertical="center"/>
    </xf>
    <xf numFmtId="41" fontId="30" fillId="3" borderId="64" xfId="9" applyNumberFormat="1" applyFont="1" applyFill="1" applyBorder="1" applyAlignment="1">
      <alignment horizontal="center" vertical="center"/>
    </xf>
    <xf numFmtId="41" fontId="31" fillId="0" borderId="86" xfId="9" applyNumberFormat="1" applyFont="1" applyBorder="1" applyAlignment="1">
      <alignment horizontal="center" vertical="center"/>
    </xf>
    <xf numFmtId="41" fontId="30" fillId="3" borderId="32" xfId="9" applyNumberFormat="1" applyFont="1" applyFill="1" applyBorder="1" applyAlignment="1">
      <alignment horizontal="center" vertical="center"/>
    </xf>
    <xf numFmtId="41" fontId="7" fillId="3" borderId="32" xfId="9" applyNumberFormat="1" applyFont="1" applyFill="1" applyBorder="1" applyAlignment="1">
      <alignment horizontal="center" vertical="center"/>
    </xf>
    <xf numFmtId="167" fontId="25" fillId="7" borderId="25" xfId="5" applyNumberFormat="1" applyFont="1" applyFill="1" applyBorder="1" applyAlignment="1">
      <alignment horizontal="center" vertical="center"/>
    </xf>
    <xf numFmtId="41" fontId="7" fillId="9" borderId="25" xfId="6" applyFont="1" applyFill="1" applyBorder="1" applyAlignment="1">
      <alignment horizontal="center" vertical="center"/>
    </xf>
    <xf numFmtId="41" fontId="9" fillId="0" borderId="19" xfId="6" applyFont="1" applyFill="1" applyBorder="1" applyAlignment="1">
      <alignment horizontal="left" vertical="center"/>
    </xf>
    <xf numFmtId="0" fontId="0" fillId="13" borderId="0" xfId="0" applyFill="1"/>
    <xf numFmtId="41" fontId="7" fillId="9" borderId="29" xfId="1" applyNumberFormat="1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left" vertical="center"/>
    </xf>
    <xf numFmtId="0" fontId="9" fillId="0" borderId="91" xfId="0" applyFont="1" applyFill="1" applyBorder="1" applyAlignment="1">
      <alignment horizontal="left" vertical="center"/>
    </xf>
    <xf numFmtId="41" fontId="0" fillId="10" borderId="71" xfId="6" applyFont="1" applyFill="1" applyBorder="1" applyAlignment="1"/>
    <xf numFmtId="0" fontId="0" fillId="10" borderId="0" xfId="0" applyFill="1"/>
    <xf numFmtId="41" fontId="7" fillId="9" borderId="107" xfId="1" applyNumberFormat="1" applyFont="1" applyFill="1" applyBorder="1" applyAlignment="1">
      <alignment vertical="center"/>
    </xf>
    <xf numFmtId="41" fontId="7" fillId="9" borderId="71" xfId="1" applyNumberFormat="1" applyFont="1" applyFill="1" applyBorder="1" applyAlignment="1">
      <alignment vertical="center"/>
    </xf>
    <xf numFmtId="0" fontId="9" fillId="0" borderId="69" xfId="0" applyFont="1" applyFill="1" applyBorder="1" applyAlignment="1">
      <alignment horizontal="left" vertical="center"/>
    </xf>
    <xf numFmtId="0" fontId="0" fillId="13" borderId="18" xfId="0" applyFill="1" applyBorder="1" applyAlignment="1">
      <alignment vertical="center"/>
    </xf>
    <xf numFmtId="41" fontId="7" fillId="9" borderId="72" xfId="6" applyFont="1" applyFill="1" applyBorder="1" applyAlignment="1">
      <alignment horizontal="center" vertical="center"/>
    </xf>
    <xf numFmtId="41" fontId="7" fillId="9" borderId="73" xfId="1" applyNumberFormat="1" applyFont="1" applyFill="1" applyBorder="1" applyAlignment="1">
      <alignment horizontal="center" vertical="center"/>
    </xf>
    <xf numFmtId="0" fontId="0" fillId="14" borderId="0" xfId="0" applyFill="1"/>
    <xf numFmtId="41" fontId="37" fillId="14" borderId="107" xfId="0" applyNumberFormat="1" applyFont="1" applyFill="1" applyBorder="1" applyAlignment="1"/>
    <xf numFmtId="41" fontId="37" fillId="10" borderId="107" xfId="0" applyNumberFormat="1" applyFont="1" applyFill="1" applyBorder="1" applyAlignment="1"/>
    <xf numFmtId="41" fontId="37" fillId="10" borderId="71" xfId="0" applyNumberFormat="1" applyFont="1" applyFill="1" applyBorder="1" applyAlignment="1"/>
    <xf numFmtId="41" fontId="7" fillId="9" borderId="107" xfId="1" applyNumberFormat="1" applyFont="1" applyFill="1" applyBorder="1" applyAlignment="1">
      <alignment horizontal="center" vertical="center"/>
    </xf>
    <xf numFmtId="41" fontId="40" fillId="9" borderId="72" xfId="6" applyFont="1" applyFill="1" applyBorder="1" applyAlignment="1">
      <alignment horizontal="center" vertical="center"/>
    </xf>
    <xf numFmtId="41" fontId="9" fillId="0" borderId="17" xfId="6" applyFont="1" applyFill="1" applyBorder="1" applyAlignment="1">
      <alignment horizontal="center" vertical="center"/>
    </xf>
    <xf numFmtId="41" fontId="0" fillId="0" borderId="0" xfId="6" applyFont="1" applyAlignment="1">
      <alignment horizontal="center" vertical="center"/>
    </xf>
    <xf numFmtId="41" fontId="7" fillId="9" borderId="9" xfId="6" applyNumberFormat="1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right" vertical="center"/>
    </xf>
    <xf numFmtId="0" fontId="9" fillId="0" borderId="55" xfId="0" applyFont="1" applyFill="1" applyBorder="1" applyAlignment="1">
      <alignment horizontal="right" vertical="center"/>
    </xf>
    <xf numFmtId="41" fontId="6" fillId="9" borderId="8" xfId="6" applyFont="1" applyFill="1" applyBorder="1" applyAlignment="1">
      <alignment horizontal="center" vertical="center"/>
    </xf>
    <xf numFmtId="41" fontId="6" fillId="9" borderId="28" xfId="1" applyNumberFormat="1" applyFont="1" applyFill="1" applyBorder="1" applyAlignment="1">
      <alignment horizontal="center" vertical="center"/>
    </xf>
    <xf numFmtId="41" fontId="7" fillId="9" borderId="8" xfId="6" applyNumberFormat="1" applyFont="1" applyFill="1" applyBorder="1" applyAlignment="1">
      <alignment horizontal="center" vertical="center"/>
    </xf>
    <xf numFmtId="41" fontId="6" fillId="9" borderId="2" xfId="6" applyFont="1" applyFill="1" applyBorder="1" applyAlignment="1">
      <alignment horizontal="center" vertical="center"/>
    </xf>
    <xf numFmtId="41" fontId="6" fillId="9" borderId="27" xfId="1" applyNumberFormat="1" applyFont="1" applyFill="1" applyBorder="1" applyAlignment="1">
      <alignment horizontal="center" vertical="center"/>
    </xf>
    <xf numFmtId="0" fontId="0" fillId="13" borderId="103" xfId="0" applyFill="1" applyBorder="1"/>
    <xf numFmtId="0" fontId="0" fillId="13" borderId="0" xfId="0" applyFill="1" applyBorder="1"/>
    <xf numFmtId="0" fontId="0" fillId="13" borderId="0" xfId="0" applyFill="1" applyBorder="1" applyAlignment="1">
      <alignment horizontal="center" vertical="center"/>
    </xf>
    <xf numFmtId="41" fontId="0" fillId="10" borderId="0" xfId="0" applyNumberFormat="1" applyFill="1" applyBorder="1"/>
    <xf numFmtId="41" fontId="0" fillId="13" borderId="0" xfId="6" applyFont="1" applyFill="1" applyBorder="1" applyAlignment="1">
      <alignment horizontal="center" vertical="center"/>
    </xf>
    <xf numFmtId="0" fontId="6" fillId="13" borderId="58" xfId="1" applyFont="1" applyFill="1" applyBorder="1" applyAlignment="1">
      <alignment vertical="center"/>
    </xf>
    <xf numFmtId="41" fontId="0" fillId="14" borderId="8" xfId="0" applyNumberFormat="1" applyFill="1" applyBorder="1"/>
    <xf numFmtId="41" fontId="0" fillId="14" borderId="8" xfId="6" applyFont="1" applyFill="1" applyBorder="1" applyAlignment="1"/>
    <xf numFmtId="41" fontId="7" fillId="9" borderId="100" xfId="1" applyNumberFormat="1" applyFont="1" applyFill="1" applyBorder="1" applyAlignment="1">
      <alignment vertical="center"/>
    </xf>
    <xf numFmtId="41" fontId="7" fillId="9" borderId="18" xfId="1" applyNumberFormat="1" applyFont="1" applyFill="1" applyBorder="1" applyAlignment="1">
      <alignment horizontal="center" vertical="center"/>
    </xf>
    <xf numFmtId="41" fontId="7" fillId="9" borderId="5" xfId="6" applyFont="1" applyFill="1" applyBorder="1" applyAlignment="1">
      <alignment horizontal="center" vertical="center"/>
    </xf>
    <xf numFmtId="41" fontId="7" fillId="9" borderId="7" xfId="6" applyFont="1" applyFill="1" applyBorder="1" applyAlignment="1">
      <alignment horizontal="center" vertical="center"/>
    </xf>
    <xf numFmtId="41" fontId="0" fillId="14" borderId="12" xfId="0" applyNumberFormat="1" applyFill="1" applyBorder="1" applyAlignment="1">
      <alignment horizontal="center" vertical="center"/>
    </xf>
    <xf numFmtId="41" fontId="0" fillId="14" borderId="28" xfId="0" applyNumberFormat="1" applyFill="1" applyBorder="1"/>
    <xf numFmtId="41" fontId="7" fillId="3" borderId="17" xfId="9" applyNumberFormat="1" applyFont="1" applyFill="1" applyBorder="1" applyAlignment="1">
      <alignment horizontal="center" vertical="center"/>
    </xf>
    <xf numFmtId="41" fontId="30" fillId="3" borderId="17" xfId="8" applyNumberFormat="1" applyFont="1" applyFill="1" applyBorder="1" applyAlignment="1">
      <alignment horizontal="center" vertical="center"/>
    </xf>
    <xf numFmtId="41" fontId="30" fillId="3" borderId="17" xfId="9" applyNumberFormat="1" applyFont="1" applyFill="1" applyBorder="1" applyAlignment="1">
      <alignment horizontal="center" vertical="center"/>
    </xf>
    <xf numFmtId="41" fontId="30" fillId="3" borderId="74" xfId="9" applyNumberFormat="1" applyFont="1" applyFill="1" applyBorder="1" applyAlignment="1">
      <alignment horizontal="center" vertical="center"/>
    </xf>
    <xf numFmtId="168" fontId="30" fillId="3" borderId="89" xfId="9" applyNumberFormat="1" applyFont="1" applyFill="1" applyBorder="1" applyAlignment="1">
      <alignment horizontal="center" vertical="center"/>
    </xf>
    <xf numFmtId="0" fontId="3" fillId="0" borderId="112" xfId="8" applyBorder="1" applyAlignment="1">
      <alignment vertical="center"/>
    </xf>
    <xf numFmtId="0" fontId="3" fillId="0" borderId="0" xfId="8" applyBorder="1" applyAlignment="1">
      <alignment vertical="center"/>
    </xf>
    <xf numFmtId="0" fontId="3" fillId="0" borderId="69" xfId="8" applyBorder="1" applyAlignment="1">
      <alignment vertical="center"/>
    </xf>
    <xf numFmtId="41" fontId="31" fillId="0" borderId="82" xfId="9" applyNumberFormat="1" applyFont="1" applyBorder="1" applyAlignment="1">
      <alignment horizontal="center" vertical="center"/>
    </xf>
    <xf numFmtId="41" fontId="7" fillId="3" borderId="80" xfId="8" applyNumberFormat="1" applyFont="1" applyFill="1" applyBorder="1" applyAlignment="1">
      <alignment horizontal="center" vertical="center"/>
    </xf>
    <xf numFmtId="41" fontId="29" fillId="0" borderId="111" xfId="8" applyNumberFormat="1" applyFont="1" applyBorder="1" applyAlignment="1">
      <alignment horizontal="center" vertical="center"/>
    </xf>
    <xf numFmtId="0" fontId="30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1" fontId="30" fillId="3" borderId="109" xfId="9" applyNumberFormat="1" applyFont="1" applyFill="1" applyBorder="1" applyAlignment="1">
      <alignment horizontal="center" vertical="center"/>
    </xf>
    <xf numFmtId="41" fontId="31" fillId="0" borderId="51" xfId="9" applyNumberFormat="1" applyFont="1" applyBorder="1" applyAlignment="1">
      <alignment horizontal="center" vertical="center"/>
    </xf>
    <xf numFmtId="41" fontId="30" fillId="3" borderId="51" xfId="9" applyNumberFormat="1" applyFont="1" applyFill="1" applyBorder="1" applyAlignment="1">
      <alignment horizontal="center" vertical="center"/>
    </xf>
    <xf numFmtId="0" fontId="12" fillId="0" borderId="0" xfId="2" applyFont="1" applyFill="1"/>
    <xf numFmtId="0" fontId="12" fillId="0" borderId="8" xfId="2" applyFont="1" applyFill="1" applyBorder="1"/>
    <xf numFmtId="166" fontId="12" fillId="0" borderId="8" xfId="2" applyNumberFormat="1" applyFont="1" applyFill="1" applyBorder="1"/>
    <xf numFmtId="166" fontId="12" fillId="0" borderId="42" xfId="2" applyNumberFormat="1" applyFont="1" applyFill="1" applyBorder="1"/>
    <xf numFmtId="0" fontId="14" fillId="0" borderId="8" xfId="2" applyFont="1" applyFill="1" applyBorder="1" applyAlignment="1">
      <alignment horizontal="center" vertical="center" wrapText="1"/>
    </xf>
    <xf numFmtId="0" fontId="43" fillId="0" borderId="0" xfId="2" applyFont="1" applyFill="1" applyAlignment="1">
      <alignment vertical="center"/>
    </xf>
    <xf numFmtId="0" fontId="43" fillId="0" borderId="0" xfId="2" applyFont="1" applyFill="1"/>
    <xf numFmtId="166" fontId="43" fillId="0" borderId="8" xfId="2" applyNumberFormat="1" applyFont="1" applyFill="1" applyBorder="1"/>
    <xf numFmtId="166" fontId="43" fillId="0" borderId="8" xfId="2" applyNumberFormat="1" applyFont="1" applyFill="1" applyBorder="1" applyAlignment="1">
      <alignment horizontal="right"/>
    </xf>
    <xf numFmtId="0" fontId="43" fillId="0" borderId="0" xfId="2" applyFont="1" applyFill="1" applyAlignment="1">
      <alignment horizontal="center" vertical="center"/>
    </xf>
    <xf numFmtId="166" fontId="43" fillId="0" borderId="0" xfId="2" applyNumberFormat="1" applyFont="1" applyFill="1"/>
    <xf numFmtId="0" fontId="43" fillId="0" borderId="0" xfId="2" applyFont="1" applyFill="1" applyAlignment="1">
      <alignment horizontal="left" vertical="center"/>
    </xf>
    <xf numFmtId="0" fontId="14" fillId="5" borderId="114" xfId="2" applyFont="1" applyFill="1" applyBorder="1" applyAlignment="1">
      <alignment horizontal="right" vertical="center"/>
    </xf>
    <xf numFmtId="165" fontId="15" fillId="0" borderId="115" xfId="2" applyNumberFormat="1" applyFont="1" applyFill="1" applyBorder="1" applyAlignment="1">
      <alignment horizontal="left" vertical="center"/>
    </xf>
    <xf numFmtId="0" fontId="15" fillId="0" borderId="115" xfId="2" applyFont="1" applyFill="1" applyBorder="1" applyAlignment="1">
      <alignment horizontal="center" vertical="center"/>
    </xf>
    <xf numFmtId="14" fontId="16" fillId="0" borderId="115" xfId="2" applyNumberFormat="1" applyFont="1" applyFill="1" applyBorder="1"/>
    <xf numFmtId="0" fontId="14" fillId="0" borderId="115" xfId="2" applyFont="1" applyFill="1" applyBorder="1" applyAlignment="1">
      <alignment horizontal="center" vertical="center"/>
    </xf>
    <xf numFmtId="0" fontId="17" fillId="0" borderId="115" xfId="2" applyFont="1" applyFill="1" applyBorder="1" applyAlignment="1">
      <alignment horizontal="left" vertical="center" wrapText="1"/>
    </xf>
    <xf numFmtId="0" fontId="13" fillId="0" borderId="115" xfId="2" applyFont="1" applyBorder="1" applyAlignment="1">
      <alignment horizontal="left" vertical="center"/>
    </xf>
    <xf numFmtId="0" fontId="13" fillId="0" borderId="116" xfId="2" applyFont="1" applyBorder="1" applyAlignment="1">
      <alignment horizontal="left" vertical="center"/>
    </xf>
    <xf numFmtId="0" fontId="12" fillId="0" borderId="18" xfId="2" applyFont="1" applyFill="1" applyBorder="1"/>
    <xf numFmtId="166" fontId="12" fillId="0" borderId="117" xfId="2" applyNumberFormat="1" applyFont="1" applyFill="1" applyBorder="1"/>
    <xf numFmtId="0" fontId="14" fillId="0" borderId="28" xfId="2" applyFont="1" applyFill="1" applyBorder="1" applyAlignment="1">
      <alignment horizontal="center" vertical="center"/>
    </xf>
    <xf numFmtId="166" fontId="43" fillId="0" borderId="28" xfId="2" applyNumberFormat="1" applyFont="1" applyFill="1" applyBorder="1"/>
    <xf numFmtId="0" fontId="18" fillId="0" borderId="8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left" vertical="center"/>
    </xf>
    <xf numFmtId="10" fontId="14" fillId="0" borderId="8" xfId="2" applyNumberFormat="1" applyFont="1" applyFill="1" applyBorder="1" applyAlignment="1">
      <alignment horizontal="center" vertical="center" wrapText="1"/>
    </xf>
    <xf numFmtId="0" fontId="18" fillId="4" borderId="8" xfId="2" applyFont="1" applyFill="1" applyBorder="1" applyAlignment="1">
      <alignment horizontal="center" vertical="center"/>
    </xf>
    <xf numFmtId="0" fontId="14" fillId="4" borderId="8" xfId="2" applyFont="1" applyFill="1" applyBorder="1" applyAlignment="1">
      <alignment horizontal="center" vertical="center" wrapText="1"/>
    </xf>
    <xf numFmtId="0" fontId="14" fillId="0" borderId="24" xfId="2" applyFont="1" applyFill="1" applyBorder="1" applyAlignment="1">
      <alignment horizontal="center" vertical="center" wrapText="1"/>
    </xf>
    <xf numFmtId="41" fontId="37" fillId="10" borderId="107" xfId="0" applyNumberFormat="1" applyFont="1" applyFill="1" applyBorder="1" applyAlignment="1">
      <alignment horizontal="center" vertical="center"/>
    </xf>
    <xf numFmtId="41" fontId="0" fillId="10" borderId="47" xfId="6" applyFont="1" applyFill="1" applyBorder="1" applyAlignment="1">
      <alignment horizontal="center"/>
    </xf>
    <xf numFmtId="41" fontId="37" fillId="16" borderId="107" xfId="0" applyNumberFormat="1" applyFont="1" applyFill="1" applyBorder="1" applyAlignment="1">
      <alignment horizontal="center" vertical="center"/>
    </xf>
    <xf numFmtId="41" fontId="0" fillId="16" borderId="47" xfId="6" applyFont="1" applyFill="1" applyBorder="1" applyAlignment="1">
      <alignment horizontal="center"/>
    </xf>
    <xf numFmtId="0" fontId="0" fillId="16" borderId="0" xfId="0" applyFill="1"/>
    <xf numFmtId="41" fontId="37" fillId="17" borderId="107" xfId="0" applyNumberFormat="1" applyFont="1" applyFill="1" applyBorder="1" applyAlignment="1">
      <alignment horizontal="right" vertical="center"/>
    </xf>
    <xf numFmtId="41" fontId="37" fillId="18" borderId="100" xfId="0" applyNumberFormat="1" applyFont="1" applyFill="1" applyBorder="1" applyAlignment="1">
      <alignment horizontal="center" vertical="center"/>
    </xf>
    <xf numFmtId="41" fontId="37" fillId="18" borderId="107" xfId="0" applyNumberFormat="1" applyFont="1" applyFill="1" applyBorder="1" applyAlignment="1">
      <alignment horizontal="center" vertical="center"/>
    </xf>
    <xf numFmtId="10" fontId="37" fillId="18" borderId="107" xfId="0" applyNumberFormat="1" applyFont="1" applyFill="1" applyBorder="1" applyAlignment="1">
      <alignment horizontal="right" vertical="center"/>
    </xf>
    <xf numFmtId="41" fontId="30" fillId="3" borderId="8" xfId="8" applyNumberFormat="1" applyFont="1" applyFill="1" applyBorder="1" applyAlignment="1">
      <alignment horizontal="center" vertical="center"/>
    </xf>
    <xf numFmtId="41" fontId="30" fillId="3" borderId="8" xfId="9" applyNumberFormat="1" applyFont="1" applyFill="1" applyBorder="1" applyAlignment="1">
      <alignment horizontal="center" vertical="center"/>
    </xf>
    <xf numFmtId="41" fontId="31" fillId="0" borderId="8" xfId="8" applyNumberFormat="1" applyFont="1" applyBorder="1" applyAlignment="1">
      <alignment horizontal="center" vertical="center"/>
    </xf>
    <xf numFmtId="41" fontId="31" fillId="0" borderId="8" xfId="9" applyNumberFormat="1" applyFont="1" applyBorder="1" applyAlignment="1">
      <alignment horizontal="center" vertical="center"/>
    </xf>
    <xf numFmtId="41" fontId="30" fillId="3" borderId="2" xfId="8" applyNumberFormat="1" applyFont="1" applyFill="1" applyBorder="1" applyAlignment="1">
      <alignment horizontal="center" vertical="center"/>
    </xf>
    <xf numFmtId="41" fontId="30" fillId="3" borderId="2" xfId="9" applyNumberFormat="1" applyFont="1" applyFill="1" applyBorder="1" applyAlignment="1">
      <alignment horizontal="center" vertical="center"/>
    </xf>
    <xf numFmtId="41" fontId="31" fillId="0" borderId="14" xfId="8" applyNumberFormat="1" applyFont="1" applyBorder="1" applyAlignment="1">
      <alignment horizontal="center" vertical="center"/>
    </xf>
    <xf numFmtId="41" fontId="31" fillId="0" borderId="14" xfId="9" applyNumberFormat="1" applyFont="1" applyBorder="1">
      <alignment vertical="center"/>
    </xf>
    <xf numFmtId="41" fontId="31" fillId="0" borderId="14" xfId="9" applyNumberFormat="1" applyFont="1" applyBorder="1" applyAlignment="1">
      <alignment horizontal="center" vertical="center"/>
    </xf>
    <xf numFmtId="41" fontId="7" fillId="3" borderId="89" xfId="9" applyNumberFormat="1" applyFont="1" applyFill="1" applyBorder="1" applyAlignment="1">
      <alignment horizontal="center" vertical="center"/>
    </xf>
    <xf numFmtId="41" fontId="30" fillId="3" borderId="50" xfId="9" applyNumberFormat="1" applyFont="1" applyFill="1" applyBorder="1" applyAlignment="1">
      <alignment horizontal="center" vertical="center"/>
    </xf>
    <xf numFmtId="41" fontId="31" fillId="0" borderId="81" xfId="9" applyNumberFormat="1" applyFont="1" applyBorder="1" applyAlignment="1">
      <alignment horizontal="center" vertical="center"/>
    </xf>
    <xf numFmtId="41" fontId="31" fillId="0" borderId="85" xfId="9" applyNumberFormat="1" applyFont="1" applyBorder="1" applyAlignment="1">
      <alignment horizontal="center" vertical="center"/>
    </xf>
    <xf numFmtId="41" fontId="7" fillId="3" borderId="120" xfId="8" applyNumberFormat="1" applyFont="1" applyFill="1" applyBorder="1" applyAlignment="1">
      <alignment horizontal="center" vertical="center"/>
    </xf>
    <xf numFmtId="41" fontId="29" fillId="0" borderId="121" xfId="8" applyNumberFormat="1" applyFont="1" applyBorder="1" applyAlignment="1">
      <alignment horizontal="center" vertical="center"/>
    </xf>
    <xf numFmtId="41" fontId="7" fillId="3" borderId="80" xfId="9" applyNumberFormat="1" applyFont="1" applyFill="1" applyBorder="1" applyAlignment="1">
      <alignment horizontal="center" vertical="center"/>
    </xf>
    <xf numFmtId="41" fontId="29" fillId="0" borderId="111" xfId="9" applyNumberFormat="1" applyFont="1" applyBorder="1" applyAlignment="1">
      <alignment horizontal="center" vertical="center"/>
    </xf>
    <xf numFmtId="41" fontId="7" fillId="3" borderId="92" xfId="9" applyNumberFormat="1" applyFont="1" applyFill="1" applyBorder="1" applyAlignment="1">
      <alignment horizontal="center" vertical="center"/>
    </xf>
    <xf numFmtId="41" fontId="7" fillId="3" borderId="87" xfId="9" applyNumberFormat="1" applyFont="1" applyFill="1" applyBorder="1" applyAlignment="1">
      <alignment horizontal="center" vertical="center"/>
    </xf>
    <xf numFmtId="41" fontId="29" fillId="0" borderId="93" xfId="9" applyNumberFormat="1" applyFont="1" applyBorder="1" applyAlignment="1">
      <alignment horizontal="center" vertical="center"/>
    </xf>
    <xf numFmtId="0" fontId="3" fillId="0" borderId="103" xfId="8" applyBorder="1" applyAlignment="1">
      <alignment vertical="center"/>
    </xf>
    <xf numFmtId="0" fontId="33" fillId="0" borderId="0" xfId="8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8" fillId="0" borderId="0" xfId="8" applyFont="1" applyBorder="1" applyAlignment="1">
      <alignment vertical="center"/>
    </xf>
    <xf numFmtId="0" fontId="23" fillId="0" borderId="24" xfId="2" applyFont="1" applyFill="1" applyBorder="1" applyAlignment="1">
      <alignment horizontal="center" vertical="center" wrapText="1"/>
    </xf>
    <xf numFmtId="0" fontId="49" fillId="0" borderId="24" xfId="2" applyFont="1" applyFill="1" applyBorder="1" applyAlignment="1">
      <alignment horizontal="center" vertical="center" wrapText="1"/>
    </xf>
    <xf numFmtId="0" fontId="47" fillId="0" borderId="24" xfId="2" applyFont="1" applyFill="1" applyBorder="1" applyAlignment="1">
      <alignment horizontal="center" vertical="center" wrapText="1"/>
    </xf>
    <xf numFmtId="0" fontId="56" fillId="0" borderId="98" xfId="2" applyFont="1" applyBorder="1" applyAlignment="1">
      <alignment horizontal="center"/>
    </xf>
    <xf numFmtId="0" fontId="37" fillId="0" borderId="94" xfId="2" applyFont="1" applyFill="1" applyBorder="1" applyAlignment="1">
      <alignment horizontal="center" vertical="center"/>
    </xf>
    <xf numFmtId="0" fontId="37" fillId="0" borderId="59" xfId="2" applyFont="1" applyFill="1" applyBorder="1" applyAlignment="1">
      <alignment horizontal="center" vertical="center"/>
    </xf>
    <xf numFmtId="0" fontId="37" fillId="0" borderId="62" xfId="2" applyFont="1" applyFill="1" applyBorder="1" applyAlignment="1">
      <alignment horizontal="center" vertical="center"/>
    </xf>
    <xf numFmtId="164" fontId="30" fillId="4" borderId="12" xfId="9" applyNumberFormat="1" applyFont="1" applyFill="1" applyBorder="1" applyAlignment="1">
      <alignment horizontal="center" vertical="center"/>
    </xf>
    <xf numFmtId="167" fontId="30" fillId="4" borderId="47" xfId="9" applyNumberFormat="1" applyFont="1" applyFill="1" applyBorder="1" applyAlignment="1">
      <alignment horizontal="center" vertical="center"/>
    </xf>
    <xf numFmtId="168" fontId="30" fillId="3" borderId="51" xfId="9" applyNumberFormat="1" applyFont="1" applyFill="1" applyBorder="1" applyAlignment="1">
      <alignment horizontal="center" vertical="center"/>
    </xf>
    <xf numFmtId="41" fontId="31" fillId="0" borderId="110" xfId="9" applyNumberFormat="1" applyFont="1" applyBorder="1" applyAlignment="1">
      <alignment horizontal="center" vertical="center"/>
    </xf>
    <xf numFmtId="41" fontId="31" fillId="0" borderId="113" xfId="9" applyNumberFormat="1" applyFont="1" applyBorder="1">
      <alignment vertical="center"/>
    </xf>
    <xf numFmtId="41" fontId="31" fillId="0" borderId="51" xfId="9" applyNumberFormat="1" applyFont="1" applyBorder="1">
      <alignment vertical="center"/>
    </xf>
    <xf numFmtId="41" fontId="30" fillId="3" borderId="4" xfId="9" applyNumberFormat="1" applyFont="1" applyFill="1" applyBorder="1" applyAlignment="1">
      <alignment horizontal="center" vertical="center"/>
    </xf>
    <xf numFmtId="41" fontId="31" fillId="0" borderId="12" xfId="9" applyNumberFormat="1" applyFont="1" applyBorder="1" applyAlignment="1">
      <alignment horizontal="center" vertical="center"/>
    </xf>
    <xf numFmtId="41" fontId="30" fillId="3" borderId="12" xfId="9" applyNumberFormat="1" applyFont="1" applyFill="1" applyBorder="1" applyAlignment="1">
      <alignment horizontal="center" vertical="center"/>
    </xf>
    <xf numFmtId="41" fontId="31" fillId="0" borderId="47" xfId="9" applyNumberFormat="1" applyFont="1" applyBorder="1">
      <alignment vertical="center"/>
    </xf>
    <xf numFmtId="41" fontId="31" fillId="0" borderId="53" xfId="9" applyNumberFormat="1" applyFont="1" applyBorder="1">
      <alignment vertical="center"/>
    </xf>
    <xf numFmtId="41" fontId="31" fillId="0" borderId="85" xfId="9" applyNumberFormat="1" applyFont="1" applyBorder="1">
      <alignment vertical="center"/>
    </xf>
    <xf numFmtId="41" fontId="7" fillId="3" borderId="79" xfId="9" applyNumberFormat="1" applyFont="1" applyFill="1" applyBorder="1" applyAlignment="1">
      <alignment horizontal="center" vertical="center"/>
    </xf>
    <xf numFmtId="41" fontId="31" fillId="0" borderId="67" xfId="9" applyNumberFormat="1" applyFont="1" applyBorder="1">
      <alignment vertical="center"/>
    </xf>
    <xf numFmtId="41" fontId="31" fillId="0" borderId="81" xfId="9" applyNumberFormat="1" applyFont="1" applyBorder="1">
      <alignment vertical="center"/>
    </xf>
    <xf numFmtId="41" fontId="30" fillId="3" borderId="52" xfId="9" applyNumberFormat="1" applyFont="1" applyFill="1" applyBorder="1" applyAlignment="1">
      <alignment horizontal="center" vertical="center"/>
    </xf>
    <xf numFmtId="41" fontId="31" fillId="0" borderId="111" xfId="9" applyNumberFormat="1" applyFont="1" applyBorder="1" applyAlignment="1">
      <alignment horizontal="center" vertical="center"/>
    </xf>
    <xf numFmtId="168" fontId="30" fillId="3" borderId="109" xfId="9" applyNumberFormat="1" applyFont="1" applyFill="1" applyBorder="1" applyAlignment="1">
      <alignment horizontal="center" vertical="center"/>
    </xf>
    <xf numFmtId="41" fontId="7" fillId="3" borderId="109" xfId="9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 wrapText="1"/>
    </xf>
    <xf numFmtId="10" fontId="14" fillId="0" borderId="9" xfId="2" applyNumberFormat="1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166" fontId="43" fillId="0" borderId="48" xfId="2" applyNumberFormat="1" applyFont="1" applyFill="1" applyBorder="1"/>
    <xf numFmtId="0" fontId="23" fillId="0" borderId="30" xfId="2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right" vertical="center"/>
    </xf>
    <xf numFmtId="41" fontId="7" fillId="3" borderId="50" xfId="8" applyNumberFormat="1" applyFont="1" applyFill="1" applyBorder="1" applyAlignment="1">
      <alignment horizontal="center" vertical="center"/>
    </xf>
    <xf numFmtId="41" fontId="7" fillId="3" borderId="74" xfId="9" applyNumberFormat="1" applyFont="1" applyFill="1" applyBorder="1" applyAlignment="1">
      <alignment horizontal="center" vertical="center"/>
    </xf>
    <xf numFmtId="41" fontId="7" fillId="3" borderId="92" xfId="8" applyNumberFormat="1" applyFont="1" applyFill="1" applyBorder="1" applyAlignment="1">
      <alignment horizontal="center" vertical="center"/>
    </xf>
    <xf numFmtId="41" fontId="7" fillId="3" borderId="88" xfId="9" applyNumberFormat="1" applyFont="1" applyFill="1" applyBorder="1" applyAlignment="1">
      <alignment horizontal="center" vertical="center"/>
    </xf>
    <xf numFmtId="41" fontId="29" fillId="0" borderId="93" xfId="8" applyNumberFormat="1" applyFont="1" applyBorder="1" applyAlignment="1">
      <alignment horizontal="center" vertical="center"/>
    </xf>
    <xf numFmtId="41" fontId="29" fillId="0" borderId="21" xfId="9" applyNumberFormat="1" applyFont="1" applyBorder="1" applyAlignment="1">
      <alignment horizontal="center" vertical="center"/>
    </xf>
    <xf numFmtId="41" fontId="31" fillId="0" borderId="89" xfId="9" applyNumberFormat="1" applyFont="1" applyBorder="1" applyAlignment="1">
      <alignment horizontal="center" vertical="center"/>
    </xf>
    <xf numFmtId="0" fontId="23" fillId="11" borderId="68" xfId="2" applyFont="1" applyFill="1" applyBorder="1" applyAlignment="1">
      <alignment horizontal="center" vertical="center"/>
    </xf>
    <xf numFmtId="0" fontId="23" fillId="11" borderId="100" xfId="2" applyFont="1" applyFill="1" applyBorder="1" applyAlignment="1">
      <alignment horizontal="center" vertical="center"/>
    </xf>
    <xf numFmtId="0" fontId="56" fillId="0" borderId="124" xfId="2" applyFont="1" applyBorder="1" applyAlignment="1">
      <alignment horizontal="center"/>
    </xf>
    <xf numFmtId="0" fontId="56" fillId="0" borderId="59" xfId="2" applyFont="1" applyBorder="1" applyAlignment="1">
      <alignment horizontal="center"/>
    </xf>
    <xf numFmtId="0" fontId="55" fillId="4" borderId="107" xfId="2" applyFont="1" applyFill="1" applyBorder="1" applyAlignment="1">
      <alignment horizontal="center"/>
    </xf>
    <xf numFmtId="0" fontId="56" fillId="0" borderId="84" xfId="2" applyFont="1" applyBorder="1" applyAlignment="1">
      <alignment horizontal="center"/>
    </xf>
    <xf numFmtId="0" fontId="54" fillId="4" borderId="107" xfId="4" applyFont="1" applyFill="1" applyBorder="1" applyAlignment="1">
      <alignment horizontal="center" vertical="center"/>
    </xf>
    <xf numFmtId="0" fontId="23" fillId="11" borderId="107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 wrapText="1"/>
    </xf>
    <xf numFmtId="41" fontId="31" fillId="0" borderId="82" xfId="9" applyNumberFormat="1" applyFont="1" applyBorder="1">
      <alignment vertical="center"/>
    </xf>
    <xf numFmtId="41" fontId="30" fillId="3" borderId="3" xfId="9" applyNumberFormat="1" applyFont="1" applyFill="1" applyBorder="1" applyAlignment="1">
      <alignment horizontal="center" vertical="center"/>
    </xf>
    <xf numFmtId="41" fontId="31" fillId="0" borderId="10" xfId="9" applyNumberFormat="1" applyFont="1" applyBorder="1" applyAlignment="1">
      <alignment horizontal="center" vertical="center"/>
    </xf>
    <xf numFmtId="41" fontId="30" fillId="3" borderId="10" xfId="9" applyNumberFormat="1" applyFont="1" applyFill="1" applyBorder="1" applyAlignment="1">
      <alignment horizontal="center" vertical="center"/>
    </xf>
    <xf numFmtId="41" fontId="31" fillId="0" borderId="49" xfId="9" applyNumberFormat="1" applyFont="1" applyBorder="1">
      <alignment vertical="center"/>
    </xf>
    <xf numFmtId="41" fontId="29" fillId="0" borderId="82" xfId="9" applyNumberFormat="1" applyFont="1" applyBorder="1" applyAlignment="1">
      <alignment horizontal="center" vertical="center"/>
    </xf>
    <xf numFmtId="41" fontId="29" fillId="0" borderId="86" xfId="9" applyNumberFormat="1" applyFont="1" applyBorder="1" applyAlignment="1">
      <alignment horizontal="center" vertical="center"/>
    </xf>
    <xf numFmtId="164" fontId="30" fillId="4" borderId="24" xfId="9" applyNumberFormat="1" applyFont="1" applyFill="1" applyBorder="1" applyAlignment="1">
      <alignment horizontal="center" vertical="center"/>
    </xf>
    <xf numFmtId="167" fontId="30" fillId="4" borderId="25" xfId="9" applyNumberFormat="1" applyFont="1" applyFill="1" applyBorder="1" applyAlignment="1">
      <alignment horizontal="center" vertical="center"/>
    </xf>
    <xf numFmtId="41" fontId="30" fillId="3" borderId="92" xfId="9" applyNumberFormat="1" applyFont="1" applyFill="1" applyBorder="1" applyAlignment="1">
      <alignment horizontal="center" vertical="center"/>
    </xf>
    <xf numFmtId="41" fontId="31" fillId="0" borderId="20" xfId="9" applyNumberFormat="1" applyFont="1" applyBorder="1" applyAlignment="1">
      <alignment horizontal="center" vertical="center"/>
    </xf>
    <xf numFmtId="41" fontId="30" fillId="3" borderId="20" xfId="9" applyNumberFormat="1" applyFont="1" applyFill="1" applyBorder="1" applyAlignment="1">
      <alignment horizontal="center" vertical="center"/>
    </xf>
    <xf numFmtId="41" fontId="31" fillId="0" borderId="22" xfId="9" applyNumberFormat="1" applyFont="1" applyBorder="1" applyAlignment="1">
      <alignment horizontal="center" vertical="center"/>
    </xf>
    <xf numFmtId="41" fontId="30" fillId="3" borderId="78" xfId="9" applyNumberFormat="1" applyFont="1" applyFill="1" applyBorder="1" applyAlignment="1">
      <alignment horizontal="center" vertical="center"/>
    </xf>
    <xf numFmtId="41" fontId="31" fillId="0" borderId="93" xfId="9" applyNumberFormat="1" applyFont="1" applyBorder="1" applyAlignment="1">
      <alignment horizontal="center" vertical="center"/>
    </xf>
    <xf numFmtId="41" fontId="30" fillId="3" borderId="26" xfId="9" applyNumberFormat="1" applyFont="1" applyFill="1" applyBorder="1" applyAlignment="1">
      <alignment horizontal="center" vertical="center"/>
    </xf>
    <xf numFmtId="41" fontId="31" fillId="0" borderId="24" xfId="9" applyNumberFormat="1" applyFont="1" applyBorder="1" applyAlignment="1">
      <alignment horizontal="center" vertical="center"/>
    </xf>
    <xf numFmtId="41" fontId="30" fillId="3" borderId="24" xfId="9" applyNumberFormat="1" applyFont="1" applyFill="1" applyBorder="1" applyAlignment="1">
      <alignment horizontal="center" vertical="center"/>
    </xf>
    <xf numFmtId="41" fontId="31" fillId="0" borderId="25" xfId="9" applyNumberFormat="1" applyFont="1" applyBorder="1" applyAlignment="1">
      <alignment horizontal="center" vertical="center"/>
    </xf>
    <xf numFmtId="41" fontId="7" fillId="3" borderId="23" xfId="9" applyNumberFormat="1" applyFont="1" applyFill="1" applyBorder="1" applyAlignment="1">
      <alignment horizontal="center" vertical="center"/>
    </xf>
    <xf numFmtId="0" fontId="33" fillId="0" borderId="103" xfId="8" applyFont="1" applyBorder="1" applyAlignment="1">
      <alignment vertical="center"/>
    </xf>
    <xf numFmtId="41" fontId="6" fillId="3" borderId="10" xfId="6" applyFont="1" applyFill="1" applyBorder="1" applyAlignment="1">
      <alignment horizontal="center" vertical="center"/>
    </xf>
    <xf numFmtId="41" fontId="9" fillId="0" borderId="74" xfId="6" applyFont="1" applyFill="1" applyBorder="1" applyAlignment="1">
      <alignment horizontal="left" vertical="center"/>
    </xf>
    <xf numFmtId="41" fontId="9" fillId="0" borderId="64" xfId="6" applyFont="1" applyFill="1" applyBorder="1" applyAlignment="1">
      <alignment horizontal="left" vertical="center"/>
    </xf>
    <xf numFmtId="41" fontId="9" fillId="0" borderId="34" xfId="6" applyFont="1" applyFill="1" applyBorder="1" applyAlignment="1">
      <alignment horizontal="left" vertical="center"/>
    </xf>
    <xf numFmtId="41" fontId="7" fillId="9" borderId="49" xfId="6" applyFont="1" applyFill="1" applyBorder="1" applyAlignment="1">
      <alignment horizontal="center" vertical="center"/>
    </xf>
    <xf numFmtId="41" fontId="9" fillId="0" borderId="75" xfId="6" applyFont="1" applyFill="1" applyBorder="1" applyAlignment="1">
      <alignment horizontal="left" vertical="center"/>
    </xf>
    <xf numFmtId="41" fontId="7" fillId="9" borderId="90" xfId="6" applyFont="1" applyFill="1" applyBorder="1" applyAlignment="1">
      <alignment horizontal="center" vertical="center"/>
    </xf>
    <xf numFmtId="41" fontId="0" fillId="14" borderId="10" xfId="0" applyNumberFormat="1" applyFill="1" applyBorder="1"/>
    <xf numFmtId="41" fontId="0" fillId="16" borderId="125" xfId="6" applyFont="1" applyFill="1" applyBorder="1" applyAlignment="1">
      <alignment horizontal="center"/>
    </xf>
    <xf numFmtId="41" fontId="0" fillId="10" borderId="125" xfId="6" applyFont="1" applyFill="1" applyBorder="1" applyAlignment="1">
      <alignment horizontal="center"/>
    </xf>
    <xf numFmtId="41" fontId="0" fillId="14" borderId="63" xfId="0" applyNumberFormat="1" applyFill="1" applyBorder="1"/>
    <xf numFmtId="0" fontId="0" fillId="13" borderId="5" xfId="0" applyFill="1" applyBorder="1"/>
    <xf numFmtId="41" fontId="0" fillId="16" borderId="14" xfId="6" applyFont="1" applyFill="1" applyBorder="1" applyAlignment="1">
      <alignment horizontal="center"/>
    </xf>
    <xf numFmtId="41" fontId="0" fillId="10" borderId="8" xfId="6" applyFont="1" applyFill="1" applyBorder="1" applyAlignment="1">
      <alignment horizontal="center"/>
    </xf>
    <xf numFmtId="41" fontId="6" fillId="3" borderId="11" xfId="6" applyFont="1" applyFill="1" applyBorder="1" applyAlignment="1">
      <alignment horizontal="center" vertical="center"/>
    </xf>
    <xf numFmtId="41" fontId="9" fillId="0" borderId="108" xfId="6" applyFont="1" applyFill="1" applyBorder="1" applyAlignment="1">
      <alignment horizontal="left" vertical="center"/>
    </xf>
    <xf numFmtId="41" fontId="9" fillId="0" borderId="91" xfId="6" applyFont="1" applyFill="1" applyBorder="1" applyAlignment="1">
      <alignment horizontal="left" vertical="center"/>
    </xf>
    <xf numFmtId="41" fontId="9" fillId="0" borderId="6" xfId="6" applyFont="1" applyFill="1" applyBorder="1" applyAlignment="1">
      <alignment horizontal="left" vertical="center"/>
    </xf>
    <xf numFmtId="41" fontId="7" fillId="9" borderId="125" xfId="6" applyFont="1" applyFill="1" applyBorder="1" applyAlignment="1">
      <alignment horizontal="center" vertical="center"/>
    </xf>
    <xf numFmtId="41" fontId="9" fillId="0" borderId="69" xfId="6" applyFont="1" applyFill="1" applyBorder="1" applyAlignment="1">
      <alignment horizontal="left" vertical="center"/>
    </xf>
    <xf numFmtId="41" fontId="7" fillId="9" borderId="0" xfId="6" applyFont="1" applyFill="1" applyBorder="1" applyAlignment="1">
      <alignment horizontal="center" vertical="center"/>
    </xf>
    <xf numFmtId="41" fontId="0" fillId="14" borderId="11" xfId="0" applyNumberFormat="1" applyFill="1" applyBorder="1"/>
    <xf numFmtId="41" fontId="7" fillId="9" borderId="18" xfId="6" applyFont="1" applyFill="1" applyBorder="1" applyAlignment="1">
      <alignment horizontal="center" vertical="center"/>
    </xf>
    <xf numFmtId="0" fontId="49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10" fontId="14" fillId="0" borderId="0" xfId="2" applyNumberFormat="1" applyFont="1" applyFill="1" applyBorder="1" applyAlignment="1">
      <alignment horizontal="center" vertical="center" wrapText="1"/>
    </xf>
    <xf numFmtId="166" fontId="12" fillId="0" borderId="44" xfId="2" applyNumberFormat="1" applyFont="1" applyFill="1" applyBorder="1"/>
    <xf numFmtId="0" fontId="23" fillId="0" borderId="54" xfId="2" applyFont="1" applyFill="1" applyBorder="1" applyAlignment="1">
      <alignment horizontal="center" vertical="center" wrapText="1"/>
    </xf>
    <xf numFmtId="10" fontId="14" fillId="0" borderId="18" xfId="2" applyNumberFormat="1" applyFont="1" applyFill="1" applyBorder="1" applyAlignment="1">
      <alignment horizontal="center" vertical="center" wrapText="1"/>
    </xf>
    <xf numFmtId="0" fontId="14" fillId="4" borderId="18" xfId="2" applyFont="1" applyFill="1" applyBorder="1" applyAlignment="1">
      <alignment horizontal="center" vertical="center" wrapText="1"/>
    </xf>
    <xf numFmtId="166" fontId="43" fillId="0" borderId="55" xfId="2" applyNumberFormat="1" applyFont="1" applyFill="1" applyBorder="1"/>
    <xf numFmtId="0" fontId="60" fillId="0" borderId="77" xfId="2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41" fontId="31" fillId="0" borderId="10" xfId="9" applyNumberFormat="1" applyFont="1" applyBorder="1">
      <alignment vertical="center"/>
    </xf>
    <xf numFmtId="41" fontId="31" fillId="0" borderId="64" xfId="9" applyNumberFormat="1" applyFont="1" applyBorder="1">
      <alignment vertical="center"/>
    </xf>
    <xf numFmtId="41" fontId="37" fillId="19" borderId="107" xfId="0" applyNumberFormat="1" applyFont="1" applyFill="1" applyBorder="1" applyAlignment="1"/>
    <xf numFmtId="41" fontId="37" fillId="19" borderId="71" xfId="0" applyNumberFormat="1" applyFont="1" applyFill="1" applyBorder="1" applyAlignment="1"/>
    <xf numFmtId="41" fontId="0" fillId="19" borderId="70" xfId="0" applyNumberFormat="1" applyFill="1" applyBorder="1" applyAlignment="1">
      <alignment horizontal="center" vertical="center"/>
    </xf>
    <xf numFmtId="41" fontId="0" fillId="19" borderId="0" xfId="0" applyNumberFormat="1" applyFill="1" applyBorder="1"/>
    <xf numFmtId="41" fontId="0" fillId="19" borderId="5" xfId="0" applyNumberFormat="1" applyFill="1" applyBorder="1"/>
    <xf numFmtId="0" fontId="0" fillId="19" borderId="0" xfId="0" applyFill="1"/>
    <xf numFmtId="41" fontId="30" fillId="3" borderId="92" xfId="8" applyNumberFormat="1" applyFont="1" applyFill="1" applyBorder="1" applyAlignment="1">
      <alignment horizontal="center" vertical="center"/>
    </xf>
    <xf numFmtId="41" fontId="31" fillId="0" borderId="93" xfId="8" applyNumberFormat="1" applyFont="1" applyBorder="1" applyAlignment="1">
      <alignment horizontal="center" vertical="center"/>
    </xf>
    <xf numFmtId="0" fontId="18" fillId="0" borderId="12" xfId="2" applyFont="1" applyFill="1" applyBorder="1" applyAlignment="1">
      <alignment horizontal="center" vertical="center" wrapText="1"/>
    </xf>
    <xf numFmtId="164" fontId="25" fillId="7" borderId="18" xfId="5" applyNumberFormat="1" applyFont="1" applyFill="1" applyBorder="1" applyAlignment="1">
      <alignment horizontal="center" vertical="center"/>
    </xf>
    <xf numFmtId="0" fontId="0" fillId="13" borderId="90" xfId="0" applyFill="1" applyBorder="1"/>
    <xf numFmtId="0" fontId="0" fillId="13" borderId="58" xfId="0" applyFill="1" applyBorder="1"/>
    <xf numFmtId="41" fontId="0" fillId="10" borderId="103" xfId="0" applyNumberFormat="1" applyFill="1" applyBorder="1"/>
    <xf numFmtId="41" fontId="7" fillId="9" borderId="58" xfId="6" applyFont="1" applyFill="1" applyBorder="1" applyAlignment="1">
      <alignment horizontal="center" vertical="center"/>
    </xf>
    <xf numFmtId="41" fontId="0" fillId="14" borderId="24" xfId="0" applyNumberFormat="1" applyFill="1" applyBorder="1"/>
    <xf numFmtId="41" fontId="0" fillId="19" borderId="103" xfId="0" applyNumberFormat="1" applyFill="1" applyBorder="1"/>
    <xf numFmtId="41" fontId="0" fillId="16" borderId="25" xfId="6" applyFont="1" applyFill="1" applyBorder="1" applyAlignment="1">
      <alignment horizontal="center"/>
    </xf>
    <xf numFmtId="41" fontId="0" fillId="10" borderId="25" xfId="6" applyFont="1" applyFill="1" applyBorder="1" applyAlignment="1">
      <alignment horizontal="center"/>
    </xf>
    <xf numFmtId="41" fontId="31" fillId="0" borderId="86" xfId="9" applyNumberFormat="1" applyFont="1" applyBorder="1">
      <alignment vertical="center"/>
    </xf>
    <xf numFmtId="41" fontId="31" fillId="0" borderId="111" xfId="9" applyNumberFormat="1" applyFont="1" applyBorder="1">
      <alignment vertical="center"/>
    </xf>
    <xf numFmtId="41" fontId="30" fillId="21" borderId="126" xfId="9" applyNumberFormat="1" applyFont="1" applyFill="1" applyBorder="1" applyAlignment="1">
      <alignment horizontal="center" vertical="center"/>
    </xf>
    <xf numFmtId="41" fontId="31" fillId="21" borderId="106" xfId="9" applyNumberFormat="1" applyFont="1" applyFill="1" applyBorder="1">
      <alignment vertical="center"/>
    </xf>
    <xf numFmtId="41" fontId="30" fillId="21" borderId="106" xfId="9" applyNumberFormat="1" applyFont="1" applyFill="1" applyBorder="1" applyAlignment="1">
      <alignment horizontal="center" vertical="center"/>
    </xf>
    <xf numFmtId="41" fontId="31" fillId="21" borderId="118" xfId="9" applyNumberFormat="1" applyFont="1" applyFill="1" applyBorder="1">
      <alignment vertical="center"/>
    </xf>
    <xf numFmtId="41" fontId="7" fillId="21" borderId="127" xfId="9" applyNumberFormat="1" applyFont="1" applyFill="1" applyBorder="1" applyAlignment="1">
      <alignment horizontal="center" vertical="center"/>
    </xf>
    <xf numFmtId="41" fontId="31" fillId="21" borderId="128" xfId="9" applyNumberFormat="1" applyFont="1" applyFill="1" applyBorder="1">
      <alignment vertical="center"/>
    </xf>
    <xf numFmtId="41" fontId="30" fillId="21" borderId="127" xfId="9" applyNumberFormat="1" applyFont="1" applyFill="1" applyBorder="1" applyAlignment="1">
      <alignment horizontal="center" vertical="center"/>
    </xf>
    <xf numFmtId="41" fontId="7" fillId="3" borderId="50" xfId="9" applyNumberFormat="1" applyFont="1" applyFill="1" applyBorder="1" applyAlignment="1">
      <alignment horizontal="center" vertical="center"/>
    </xf>
    <xf numFmtId="41" fontId="30" fillId="21" borderId="97" xfId="9" applyNumberFormat="1" applyFont="1" applyFill="1" applyBorder="1" applyAlignment="1">
      <alignment horizontal="center" vertical="center"/>
    </xf>
    <xf numFmtId="41" fontId="31" fillId="21" borderId="98" xfId="9" applyNumberFormat="1" applyFont="1" applyFill="1" applyBorder="1">
      <alignment vertical="center"/>
    </xf>
    <xf numFmtId="41" fontId="30" fillId="21" borderId="98" xfId="9" applyNumberFormat="1" applyFont="1" applyFill="1" applyBorder="1" applyAlignment="1">
      <alignment horizontal="center" vertical="center"/>
    </xf>
    <xf numFmtId="41" fontId="31" fillId="21" borderId="99" xfId="9" applyNumberFormat="1" applyFont="1" applyFill="1" applyBorder="1">
      <alignment vertical="center"/>
    </xf>
    <xf numFmtId="41" fontId="29" fillId="21" borderId="128" xfId="9" applyNumberFormat="1" applyFont="1" applyFill="1" applyBorder="1" applyAlignment="1">
      <alignment horizontal="center" vertical="center"/>
    </xf>
    <xf numFmtId="41" fontId="7" fillId="21" borderId="126" xfId="9" applyNumberFormat="1" applyFont="1" applyFill="1" applyBorder="1" applyAlignment="1">
      <alignment horizontal="center" vertical="center"/>
    </xf>
    <xf numFmtId="41" fontId="7" fillId="21" borderId="104" xfId="9" applyNumberFormat="1" applyFont="1" applyFill="1" applyBorder="1" applyAlignment="1">
      <alignment horizontal="center" vertical="center"/>
    </xf>
    <xf numFmtId="41" fontId="29" fillId="0" borderId="110" xfId="9" applyNumberFormat="1" applyFont="1" applyBorder="1" applyAlignment="1">
      <alignment horizontal="center" vertical="center"/>
    </xf>
    <xf numFmtId="41" fontId="29" fillId="21" borderId="118" xfId="9" applyNumberFormat="1" applyFont="1" applyFill="1" applyBorder="1" applyAlignment="1">
      <alignment horizontal="center" vertical="center"/>
    </xf>
    <xf numFmtId="0" fontId="3" fillId="21" borderId="96" xfId="8" applyFill="1" applyBorder="1" applyAlignment="1">
      <alignment vertical="center"/>
    </xf>
    <xf numFmtId="0" fontId="14" fillId="4" borderId="8" xfId="2" applyNumberFormat="1" applyFont="1" applyFill="1" applyBorder="1" applyAlignment="1">
      <alignment horizontal="center" vertical="center" wrapText="1"/>
    </xf>
    <xf numFmtId="41" fontId="9" fillId="0" borderId="52" xfId="0" applyNumberFormat="1" applyFont="1" applyFill="1" applyBorder="1" applyAlignment="1">
      <alignment horizontal="right" vertical="center"/>
    </xf>
    <xf numFmtId="41" fontId="6" fillId="9" borderId="55" xfId="1" applyNumberFormat="1" applyFont="1" applyFill="1" applyBorder="1" applyAlignment="1">
      <alignment horizontal="center" vertical="center"/>
    </xf>
    <xf numFmtId="41" fontId="30" fillId="8" borderId="87" xfId="9" applyNumberFormat="1" applyFont="1" applyFill="1" applyBorder="1" applyAlignment="1">
      <alignment horizontal="center" vertical="center"/>
    </xf>
    <xf numFmtId="41" fontId="31" fillId="8" borderId="53" xfId="9" applyNumberFormat="1" applyFont="1" applyFill="1" applyBorder="1">
      <alignment vertical="center"/>
    </xf>
    <xf numFmtId="41" fontId="30" fillId="8" borderId="53" xfId="9" applyNumberFormat="1" applyFont="1" applyFill="1" applyBorder="1" applyAlignment="1">
      <alignment horizontal="center" vertical="center"/>
    </xf>
    <xf numFmtId="41" fontId="31" fillId="8" borderId="85" xfId="9" applyNumberFormat="1" applyFont="1" applyFill="1" applyBorder="1">
      <alignment vertical="center"/>
    </xf>
    <xf numFmtId="41" fontId="7" fillId="8" borderId="79" xfId="9" applyNumberFormat="1" applyFont="1" applyFill="1" applyBorder="1" applyAlignment="1">
      <alignment horizontal="center" vertical="center"/>
    </xf>
    <xf numFmtId="41" fontId="31" fillId="8" borderId="67" xfId="9" applyNumberFormat="1" applyFont="1" applyFill="1" applyBorder="1">
      <alignment vertical="center"/>
    </xf>
    <xf numFmtId="41" fontId="30" fillId="8" borderId="79" xfId="9" applyNumberFormat="1" applyFont="1" applyFill="1" applyBorder="1" applyAlignment="1">
      <alignment horizontal="center" vertical="center"/>
    </xf>
    <xf numFmtId="41" fontId="31" fillId="8" borderId="81" xfId="9" applyNumberFormat="1" applyFont="1" applyFill="1" applyBorder="1">
      <alignment vertical="center"/>
    </xf>
    <xf numFmtId="41" fontId="30" fillId="8" borderId="52" xfId="9" applyNumberFormat="1" applyFont="1" applyFill="1" applyBorder="1" applyAlignment="1">
      <alignment horizontal="center" vertical="center"/>
    </xf>
    <xf numFmtId="41" fontId="30" fillId="8" borderId="97" xfId="9" applyNumberFormat="1" applyFont="1" applyFill="1" applyBorder="1" applyAlignment="1">
      <alignment horizontal="center" vertical="center"/>
    </xf>
    <xf numFmtId="41" fontId="31" fillId="8" borderId="98" xfId="9" applyNumberFormat="1" applyFont="1" applyFill="1" applyBorder="1">
      <alignment vertical="center"/>
    </xf>
    <xf numFmtId="41" fontId="30" fillId="8" borderId="98" xfId="9" applyNumberFormat="1" applyFont="1" applyFill="1" applyBorder="1" applyAlignment="1">
      <alignment horizontal="center" vertical="center"/>
    </xf>
    <xf numFmtId="41" fontId="31" fillId="8" borderId="99" xfId="9" applyNumberFormat="1" applyFont="1" applyFill="1" applyBorder="1">
      <alignment vertical="center"/>
    </xf>
    <xf numFmtId="41" fontId="30" fillId="8" borderId="104" xfId="9" applyNumberFormat="1" applyFont="1" applyFill="1" applyBorder="1" applyAlignment="1">
      <alignment horizontal="center" vertical="center"/>
    </xf>
    <xf numFmtId="41" fontId="31" fillId="8" borderId="106" xfId="9" applyNumberFormat="1" applyFont="1" applyFill="1" applyBorder="1">
      <alignment vertical="center"/>
    </xf>
    <xf numFmtId="41" fontId="30" fillId="8" borderId="126" xfId="9" applyNumberFormat="1" applyFont="1" applyFill="1" applyBorder="1" applyAlignment="1">
      <alignment horizontal="center" vertical="center"/>
    </xf>
    <xf numFmtId="41" fontId="30" fillId="8" borderId="106" xfId="9" applyNumberFormat="1" applyFont="1" applyFill="1" applyBorder="1" applyAlignment="1">
      <alignment horizontal="center" vertical="center"/>
    </xf>
    <xf numFmtId="41" fontId="30" fillId="8" borderId="127" xfId="9" applyNumberFormat="1" applyFont="1" applyFill="1" applyBorder="1" applyAlignment="1">
      <alignment horizontal="center" vertical="center"/>
    </xf>
    <xf numFmtId="41" fontId="29" fillId="8" borderId="128" xfId="9" applyNumberFormat="1" applyFont="1" applyFill="1" applyBorder="1" applyAlignment="1">
      <alignment horizontal="center" vertical="center"/>
    </xf>
    <xf numFmtId="41" fontId="7" fillId="8" borderId="33" xfId="9" applyNumberFormat="1" applyFont="1" applyFill="1" applyBorder="1" applyAlignment="1">
      <alignment horizontal="center" vertical="center"/>
    </xf>
    <xf numFmtId="41" fontId="29" fillId="8" borderId="83" xfId="9" applyNumberFormat="1" applyFont="1" applyFill="1" applyBorder="1" applyAlignment="1">
      <alignment horizontal="center" vertical="center"/>
    </xf>
    <xf numFmtId="41" fontId="29" fillId="8" borderId="81" xfId="9" applyNumberFormat="1" applyFont="1" applyFill="1" applyBorder="1" applyAlignment="1">
      <alignment horizontal="center" vertical="center"/>
    </xf>
    <xf numFmtId="41" fontId="7" fillId="8" borderId="87" xfId="9" applyNumberFormat="1" applyFont="1" applyFill="1" applyBorder="1" applyAlignment="1">
      <alignment horizontal="center" vertical="center"/>
    </xf>
    <xf numFmtId="41" fontId="31" fillId="8" borderId="128" xfId="9" applyNumberFormat="1" applyFont="1" applyFill="1" applyBorder="1">
      <alignment vertical="center"/>
    </xf>
    <xf numFmtId="164" fontId="25" fillId="4" borderId="18" xfId="5" applyNumberFormat="1" applyFont="1" applyFill="1" applyBorder="1" applyAlignment="1">
      <alignment horizontal="center" vertical="center"/>
    </xf>
    <xf numFmtId="0" fontId="43" fillId="11" borderId="70" xfId="2" applyFont="1" applyFill="1" applyBorder="1" applyAlignment="1">
      <alignment horizontal="center" vertical="center"/>
    </xf>
    <xf numFmtId="0" fontId="43" fillId="11" borderId="123" xfId="2" applyFont="1" applyFill="1" applyBorder="1" applyAlignment="1">
      <alignment horizontal="center" vertical="center"/>
    </xf>
    <xf numFmtId="0" fontId="43" fillId="11" borderId="71" xfId="2" applyFont="1" applyFill="1" applyBorder="1" applyAlignment="1">
      <alignment horizontal="center" vertical="center"/>
    </xf>
    <xf numFmtId="0" fontId="18" fillId="6" borderId="122" xfId="2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/>
    </xf>
    <xf numFmtId="0" fontId="18" fillId="6" borderId="12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10" borderId="26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horizontal="center" vertical="center"/>
    </xf>
    <xf numFmtId="0" fontId="14" fillId="10" borderId="27" xfId="2" applyFont="1" applyFill="1" applyBorder="1" applyAlignment="1">
      <alignment horizontal="center" vertical="center"/>
    </xf>
    <xf numFmtId="0" fontId="14" fillId="14" borderId="26" xfId="2" applyFont="1" applyFill="1" applyBorder="1" applyAlignment="1">
      <alignment horizontal="center" vertical="center"/>
    </xf>
    <xf numFmtId="0" fontId="14" fillId="14" borderId="2" xfId="2" applyFont="1" applyFill="1" applyBorder="1" applyAlignment="1">
      <alignment horizontal="center" vertical="center"/>
    </xf>
    <xf numFmtId="0" fontId="14" fillId="14" borderId="27" xfId="2" applyFont="1" applyFill="1" applyBorder="1" applyAlignment="1">
      <alignment horizontal="center" vertical="center"/>
    </xf>
    <xf numFmtId="0" fontId="14" fillId="16" borderId="26" xfId="2" applyFont="1" applyFill="1" applyBorder="1" applyAlignment="1">
      <alignment horizontal="center" vertical="center"/>
    </xf>
    <xf numFmtId="0" fontId="14" fillId="16" borderId="2" xfId="2" applyFont="1" applyFill="1" applyBorder="1" applyAlignment="1">
      <alignment horizontal="center" vertical="center"/>
    </xf>
    <xf numFmtId="0" fontId="14" fillId="16" borderId="27" xfId="2" applyFont="1" applyFill="1" applyBorder="1" applyAlignment="1">
      <alignment horizontal="center" vertical="center"/>
    </xf>
    <xf numFmtId="0" fontId="60" fillId="19" borderId="70" xfId="2" applyFont="1" applyFill="1" applyBorder="1" applyAlignment="1">
      <alignment horizontal="center" vertical="center"/>
    </xf>
    <xf numFmtId="0" fontId="60" fillId="19" borderId="123" xfId="2" applyFont="1" applyFill="1" applyBorder="1" applyAlignment="1">
      <alignment horizontal="center" vertical="center"/>
    </xf>
    <xf numFmtId="0" fontId="60" fillId="19" borderId="71" xfId="2" applyFont="1" applyFill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0" fillId="9" borderId="10" xfId="0" applyFill="1" applyBorder="1" applyAlignment="1">
      <alignment horizontal="left" vertical="center"/>
    </xf>
    <xf numFmtId="0" fontId="0" fillId="9" borderId="63" xfId="0" applyFill="1" applyBorder="1" applyAlignment="1">
      <alignment horizontal="left" vertical="center"/>
    </xf>
    <xf numFmtId="0" fontId="30" fillId="7" borderId="76" xfId="5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37" fillId="18" borderId="107" xfId="0" applyFont="1" applyFill="1" applyBorder="1" applyAlignment="1">
      <alignment horizontal="center" vertical="center"/>
    </xf>
    <xf numFmtId="0" fontId="37" fillId="10" borderId="70" xfId="0" applyFont="1" applyFill="1" applyBorder="1" applyAlignment="1">
      <alignment horizontal="center"/>
    </xf>
    <xf numFmtId="0" fontId="37" fillId="10" borderId="71" xfId="0" applyFont="1" applyFill="1" applyBorder="1" applyAlignment="1">
      <alignment horizontal="center"/>
    </xf>
    <xf numFmtId="41" fontId="7" fillId="9" borderId="70" xfId="1" applyNumberFormat="1" applyFont="1" applyFill="1" applyBorder="1" applyAlignment="1">
      <alignment horizontal="center" vertical="center"/>
    </xf>
    <xf numFmtId="41" fontId="7" fillId="9" borderId="71" xfId="1" applyNumberFormat="1" applyFont="1" applyFill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41" fontId="7" fillId="9" borderId="68" xfId="1" applyNumberFormat="1" applyFont="1" applyFill="1" applyBorder="1" applyAlignment="1">
      <alignment horizontal="center" vertical="center"/>
    </xf>
    <xf numFmtId="41" fontId="7" fillId="9" borderId="56" xfId="1" applyNumberFormat="1" applyFont="1" applyFill="1" applyBorder="1" applyAlignment="1">
      <alignment horizontal="center" vertical="center"/>
    </xf>
    <xf numFmtId="0" fontId="37" fillId="14" borderId="70" xfId="0" applyFont="1" applyFill="1" applyBorder="1" applyAlignment="1">
      <alignment horizontal="center"/>
    </xf>
    <xf numFmtId="0" fontId="37" fillId="14" borderId="71" xfId="0" applyFont="1" applyFill="1" applyBorder="1" applyAlignment="1">
      <alignment horizontal="center"/>
    </xf>
    <xf numFmtId="0" fontId="37" fillId="10" borderId="107" xfId="0" applyFont="1" applyFill="1" applyBorder="1" applyAlignment="1">
      <alignment horizontal="center" vertical="center"/>
    </xf>
    <xf numFmtId="0" fontId="37" fillId="18" borderId="100" xfId="0" applyFont="1" applyFill="1" applyBorder="1" applyAlignment="1">
      <alignment horizontal="center" vertical="center"/>
    </xf>
    <xf numFmtId="0" fontId="37" fillId="19" borderId="70" xfId="0" applyFont="1" applyFill="1" applyBorder="1" applyAlignment="1">
      <alignment horizontal="center"/>
    </xf>
    <xf numFmtId="0" fontId="37" fillId="19" borderId="71" xfId="0" applyFont="1" applyFill="1" applyBorder="1" applyAlignment="1">
      <alignment horizontal="center"/>
    </xf>
    <xf numFmtId="0" fontId="37" fillId="16" borderId="107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0" fillId="9" borderId="3" xfId="0" applyFill="1" applyBorder="1" applyAlignment="1">
      <alignment horizontal="left" vertical="center"/>
    </xf>
    <xf numFmtId="0" fontId="0" fillId="9" borderId="60" xfId="0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 wrapText="1"/>
    </xf>
    <xf numFmtId="0" fontId="6" fillId="0" borderId="103" xfId="1" applyFont="1" applyBorder="1" applyAlignment="1">
      <alignment horizontal="center" vertical="center"/>
    </xf>
    <xf numFmtId="0" fontId="0" fillId="9" borderId="11" xfId="0" applyFill="1" applyBorder="1" applyAlignment="1">
      <alignment horizontal="left" vertical="center"/>
    </xf>
    <xf numFmtId="0" fontId="0" fillId="5" borderId="95" xfId="0" applyFill="1" applyBorder="1" applyAlignment="1">
      <alignment horizontal="center" vertical="center"/>
    </xf>
    <xf numFmtId="0" fontId="0" fillId="5" borderId="96" xfId="0" applyFill="1" applyBorder="1" applyAlignment="1">
      <alignment horizontal="center" vertical="center"/>
    </xf>
    <xf numFmtId="0" fontId="0" fillId="5" borderId="100" xfId="0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41" fontId="5" fillId="2" borderId="9" xfId="6" applyFont="1" applyFill="1" applyBorder="1" applyAlignment="1">
      <alignment horizontal="center" vertical="center" wrapText="1"/>
    </xf>
    <xf numFmtId="41" fontId="5" fillId="2" borderId="13" xfId="6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5" fillId="2" borderId="105" xfId="1" applyFont="1" applyFill="1" applyBorder="1" applyAlignment="1">
      <alignment horizontal="center" vertical="center" wrapText="1"/>
    </xf>
    <xf numFmtId="0" fontId="5" fillId="2" borderId="100" xfId="1" applyFont="1" applyFill="1" applyBorder="1" applyAlignment="1">
      <alignment horizontal="center" vertical="center" wrapText="1"/>
    </xf>
    <xf numFmtId="41" fontId="5" fillId="2" borderId="70" xfId="1" applyNumberFormat="1" applyFont="1" applyFill="1" applyBorder="1" applyAlignment="1">
      <alignment horizontal="center" vertical="center" wrapText="1"/>
    </xf>
    <xf numFmtId="41" fontId="5" fillId="2" borderId="123" xfId="1" applyNumberFormat="1" applyFont="1" applyFill="1" applyBorder="1" applyAlignment="1">
      <alignment horizontal="center" vertical="center" wrapText="1"/>
    </xf>
    <xf numFmtId="41" fontId="5" fillId="2" borderId="71" xfId="1" applyNumberFormat="1" applyFont="1" applyFill="1" applyBorder="1" applyAlignment="1">
      <alignment horizontal="center" vertical="center" wrapText="1"/>
    </xf>
    <xf numFmtId="0" fontId="37" fillId="17" borderId="107" xfId="0" applyFont="1" applyFill="1" applyBorder="1" applyAlignment="1">
      <alignment horizontal="center" vertical="center"/>
    </xf>
    <xf numFmtId="41" fontId="5" fillId="2" borderId="2" xfId="1" applyNumberFormat="1" applyFont="1" applyFill="1" applyBorder="1" applyAlignment="1">
      <alignment horizontal="center" vertical="center" wrapText="1"/>
    </xf>
    <xf numFmtId="41" fontId="5" fillId="2" borderId="3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30" fillId="0" borderId="1" xfId="9" applyFont="1" applyBorder="1" applyAlignment="1">
      <alignment horizontal="center" vertical="center"/>
    </xf>
    <xf numFmtId="0" fontId="30" fillId="0" borderId="13" xfId="9" applyFont="1" applyBorder="1" applyAlignment="1">
      <alignment horizontal="center" vertical="center"/>
    </xf>
    <xf numFmtId="0" fontId="41" fillId="11" borderId="57" xfId="9" applyFont="1" applyFill="1" applyBorder="1" applyAlignment="1">
      <alignment horizontal="center" vertical="center" wrapText="1"/>
    </xf>
    <xf numFmtId="0" fontId="41" fillId="11" borderId="19" xfId="9" applyFont="1" applyFill="1" applyBorder="1" applyAlignment="1">
      <alignment horizontal="center" vertical="center" wrapText="1"/>
    </xf>
    <xf numFmtId="0" fontId="30" fillId="0" borderId="21" xfId="9" applyFont="1" applyBorder="1" applyAlignment="1">
      <alignment horizontal="center" vertical="center"/>
    </xf>
    <xf numFmtId="0" fontId="30" fillId="0" borderId="17" xfId="9" applyFont="1" applyBorder="1" applyAlignment="1">
      <alignment horizontal="center" vertical="center"/>
    </xf>
    <xf numFmtId="0" fontId="32" fillId="12" borderId="57" xfId="9" applyFont="1" applyFill="1" applyBorder="1" applyAlignment="1">
      <alignment horizontal="center" vertical="center" wrapText="1"/>
    </xf>
    <xf numFmtId="0" fontId="32" fillId="12" borderId="58" xfId="9" applyFont="1" applyFill="1" applyBorder="1" applyAlignment="1">
      <alignment horizontal="center" vertical="center" wrapText="1"/>
    </xf>
    <xf numFmtId="0" fontId="30" fillId="0" borderId="119" xfId="9" applyFont="1" applyBorder="1" applyAlignment="1">
      <alignment horizontal="center" vertical="center"/>
    </xf>
    <xf numFmtId="0" fontId="30" fillId="0" borderId="50" xfId="9" applyFont="1" applyBorder="1" applyAlignment="1">
      <alignment horizontal="center" vertical="center"/>
    </xf>
    <xf numFmtId="0" fontId="30" fillId="0" borderId="110" xfId="9" applyFont="1" applyBorder="1" applyAlignment="1">
      <alignment horizontal="center" vertical="center"/>
    </xf>
    <xf numFmtId="0" fontId="30" fillId="0" borderId="80" xfId="9" applyFont="1" applyBorder="1" applyAlignment="1">
      <alignment horizontal="center" vertical="center"/>
    </xf>
    <xf numFmtId="0" fontId="30" fillId="0" borderId="111" xfId="9" applyFont="1" applyBorder="1" applyAlignment="1">
      <alignment horizontal="center" vertical="center"/>
    </xf>
    <xf numFmtId="0" fontId="7" fillId="0" borderId="102" xfId="8" applyFont="1" applyBorder="1" applyAlignment="1">
      <alignment horizontal="center" vertical="center"/>
    </xf>
    <xf numFmtId="0" fontId="7" fillId="0" borderId="0" xfId="8" applyFont="1" applyBorder="1" applyAlignment="1">
      <alignment horizontal="center" vertical="center"/>
    </xf>
    <xf numFmtId="0" fontId="7" fillId="0" borderId="77" xfId="8" applyFont="1" applyBorder="1" applyAlignment="1">
      <alignment horizontal="center" vertical="center"/>
    </xf>
    <xf numFmtId="0" fontId="7" fillId="0" borderId="68" xfId="8" applyFont="1" applyBorder="1" applyAlignment="1">
      <alignment horizontal="center" vertical="center"/>
    </xf>
    <xf numFmtId="0" fontId="7" fillId="0" borderId="69" xfId="8" applyFont="1" applyBorder="1" applyAlignment="1">
      <alignment horizontal="center" vertical="center"/>
    </xf>
    <xf numFmtId="0" fontId="7" fillId="0" borderId="56" xfId="8" applyFont="1" applyBorder="1" applyAlignment="1">
      <alignment horizontal="center" vertical="center"/>
    </xf>
    <xf numFmtId="0" fontId="30" fillId="0" borderId="9" xfId="9" applyFont="1" applyBorder="1" applyAlignment="1">
      <alignment horizontal="center" vertical="center"/>
    </xf>
    <xf numFmtId="0" fontId="30" fillId="0" borderId="5" xfId="9" applyFont="1" applyBorder="1" applyAlignment="1">
      <alignment horizontal="center" vertical="center"/>
    </xf>
    <xf numFmtId="0" fontId="41" fillId="12" borderId="57" xfId="9" applyFont="1" applyFill="1" applyBorder="1" applyAlignment="1">
      <alignment horizontal="center" vertical="center" wrapText="1"/>
    </xf>
    <xf numFmtId="0" fontId="41" fillId="12" borderId="19" xfId="9" applyFont="1" applyFill="1" applyBorder="1" applyAlignment="1">
      <alignment horizontal="center" vertical="center" wrapText="1"/>
    </xf>
    <xf numFmtId="0" fontId="30" fillId="4" borderId="70" xfId="9" applyFont="1" applyFill="1" applyBorder="1" applyAlignment="1">
      <alignment horizontal="center" vertical="center"/>
    </xf>
    <xf numFmtId="0" fontId="30" fillId="4" borderId="123" xfId="9" applyFont="1" applyFill="1" applyBorder="1" applyAlignment="1">
      <alignment horizontal="center" vertical="center"/>
    </xf>
    <xf numFmtId="0" fontId="30" fillId="4" borderId="71" xfId="9" applyFont="1" applyFill="1" applyBorder="1" applyAlignment="1">
      <alignment horizontal="center" vertical="center"/>
    </xf>
    <xf numFmtId="41" fontId="7" fillId="4" borderId="3" xfId="8" applyNumberFormat="1" applyFont="1" applyFill="1" applyBorder="1" applyAlignment="1">
      <alignment horizontal="center" vertical="center" wrapText="1"/>
    </xf>
    <xf numFmtId="41" fontId="7" fillId="4" borderId="76" xfId="8" applyNumberFormat="1" applyFont="1" applyFill="1" applyBorder="1" applyAlignment="1">
      <alignment horizontal="center" vertical="center" wrapText="1"/>
    </xf>
    <xf numFmtId="0" fontId="30" fillId="4" borderId="2" xfId="9" applyFont="1" applyFill="1" applyBorder="1" applyAlignment="1">
      <alignment horizontal="center" vertical="center"/>
    </xf>
    <xf numFmtId="0" fontId="30" fillId="4" borderId="3" xfId="9" applyFont="1" applyFill="1" applyBorder="1" applyAlignment="1">
      <alignment horizontal="center" vertical="center"/>
    </xf>
    <xf numFmtId="41" fontId="7" fillId="4" borderId="9" xfId="8" applyNumberFormat="1" applyFont="1" applyFill="1" applyBorder="1" applyAlignment="1">
      <alignment horizontal="center" vertical="center" wrapText="1"/>
    </xf>
    <xf numFmtId="41" fontId="7" fillId="4" borderId="13" xfId="8" applyNumberFormat="1" applyFont="1" applyFill="1" applyBorder="1" applyAlignment="1">
      <alignment horizontal="center" vertical="center" wrapText="1"/>
    </xf>
    <xf numFmtId="0" fontId="30" fillId="4" borderId="76" xfId="9" applyFont="1" applyFill="1" applyBorder="1" applyAlignment="1">
      <alignment horizontal="center" vertical="center"/>
    </xf>
    <xf numFmtId="0" fontId="30" fillId="4" borderId="60" xfId="9" applyFont="1" applyFill="1" applyBorder="1" applyAlignment="1">
      <alignment horizontal="center" vertical="center"/>
    </xf>
    <xf numFmtId="0" fontId="7" fillId="4" borderId="1" xfId="8" applyFont="1" applyFill="1" applyBorder="1" applyAlignment="1">
      <alignment horizontal="center" vertical="center"/>
    </xf>
    <xf numFmtId="0" fontId="7" fillId="4" borderId="5" xfId="8" applyFont="1" applyFill="1" applyBorder="1" applyAlignment="1">
      <alignment horizontal="center" vertical="center"/>
    </xf>
    <xf numFmtId="0" fontId="7" fillId="4" borderId="13" xfId="8" applyFont="1" applyFill="1" applyBorder="1" applyAlignment="1">
      <alignment horizontal="center" vertical="center"/>
    </xf>
    <xf numFmtId="0" fontId="34" fillId="0" borderId="0" xfId="8" applyFont="1" applyAlignment="1">
      <alignment horizontal="center" vertical="center"/>
    </xf>
    <xf numFmtId="0" fontId="35" fillId="0" borderId="0" xfId="8" applyFont="1" applyAlignment="1">
      <alignment horizontal="center" vertical="center"/>
    </xf>
    <xf numFmtId="0" fontId="32" fillId="10" borderId="57" xfId="9" applyFont="1" applyFill="1" applyBorder="1" applyAlignment="1">
      <alignment horizontal="center" vertical="center" wrapText="1"/>
    </xf>
    <xf numFmtId="0" fontId="30" fillId="10" borderId="58" xfId="9" applyFont="1" applyFill="1" applyBorder="1" applyAlignment="1">
      <alignment horizontal="center" vertical="center" wrapText="1"/>
    </xf>
    <xf numFmtId="0" fontId="30" fillId="10" borderId="19" xfId="9" applyFont="1" applyFill="1" applyBorder="1" applyAlignment="1">
      <alignment horizontal="center" vertical="center" wrapText="1"/>
    </xf>
    <xf numFmtId="0" fontId="30" fillId="0" borderId="33" xfId="9" applyFont="1" applyBorder="1" applyAlignment="1">
      <alignment horizontal="center" vertical="center"/>
    </xf>
    <xf numFmtId="0" fontId="30" fillId="0" borderId="83" xfId="9" applyFont="1" applyBorder="1" applyAlignment="1">
      <alignment horizontal="center" vertical="center"/>
    </xf>
    <xf numFmtId="0" fontId="32" fillId="11" borderId="57" xfId="9" applyFont="1" applyFill="1" applyBorder="1" applyAlignment="1">
      <alignment horizontal="center" vertical="center" wrapText="1"/>
    </xf>
    <xf numFmtId="0" fontId="32" fillId="11" borderId="58" xfId="9" applyFont="1" applyFill="1" applyBorder="1" applyAlignment="1">
      <alignment horizontal="center" vertical="center" wrapText="1"/>
    </xf>
    <xf numFmtId="0" fontId="32" fillId="11" borderId="19" xfId="9" applyFont="1" applyFill="1" applyBorder="1" applyAlignment="1">
      <alignment horizontal="center" vertical="center" wrapText="1"/>
    </xf>
    <xf numFmtId="0" fontId="27" fillId="4" borderId="95" xfId="8" applyFont="1" applyFill="1" applyBorder="1" applyAlignment="1">
      <alignment horizontal="center" vertical="center"/>
    </xf>
    <xf numFmtId="0" fontId="27" fillId="4" borderId="96" xfId="8" applyFont="1" applyFill="1" applyBorder="1" applyAlignment="1">
      <alignment horizontal="center" vertical="center"/>
    </xf>
    <xf numFmtId="0" fontId="42" fillId="10" borderId="95" xfId="8" applyFont="1" applyFill="1" applyBorder="1" applyAlignment="1">
      <alignment horizontal="center" vertical="center"/>
    </xf>
    <xf numFmtId="0" fontId="42" fillId="10" borderId="96" xfId="8" applyFont="1" applyFill="1" applyBorder="1" applyAlignment="1">
      <alignment horizontal="center" vertical="center"/>
    </xf>
    <xf numFmtId="0" fontId="7" fillId="0" borderId="103" xfId="8" applyFont="1" applyBorder="1" applyAlignment="1">
      <alignment horizontal="center" vertical="center"/>
    </xf>
    <xf numFmtId="0" fontId="30" fillId="4" borderId="57" xfId="8" applyFont="1" applyFill="1" applyBorder="1" applyAlignment="1">
      <alignment horizontal="center" vertical="center"/>
    </xf>
    <xf numFmtId="0" fontId="30" fillId="4" borderId="58" xfId="8" applyFont="1" applyFill="1" applyBorder="1" applyAlignment="1">
      <alignment horizontal="center" vertical="center"/>
    </xf>
    <xf numFmtId="0" fontId="30" fillId="4" borderId="19" xfId="8" applyFont="1" applyFill="1" applyBorder="1" applyAlignment="1">
      <alignment horizontal="center" vertical="center"/>
    </xf>
    <xf numFmtId="0" fontId="41" fillId="10" borderId="57" xfId="9" applyFont="1" applyFill="1" applyBorder="1" applyAlignment="1">
      <alignment horizontal="center" vertical="center" wrapText="1"/>
    </xf>
    <xf numFmtId="0" fontId="41" fillId="10" borderId="19" xfId="9" applyFont="1" applyFill="1" applyBorder="1" applyAlignment="1">
      <alignment horizontal="center" vertical="center" wrapText="1"/>
    </xf>
    <xf numFmtId="0" fontId="32" fillId="10" borderId="58" xfId="9" applyFont="1" applyFill="1" applyBorder="1" applyAlignment="1">
      <alignment horizontal="center" vertical="center" wrapText="1"/>
    </xf>
    <xf numFmtId="0" fontId="32" fillId="10" borderId="19" xfId="9" applyFont="1" applyFill="1" applyBorder="1" applyAlignment="1">
      <alignment horizontal="center" vertical="center" wrapText="1"/>
    </xf>
    <xf numFmtId="0" fontId="41" fillId="20" borderId="57" xfId="9" applyFont="1" applyFill="1" applyBorder="1" applyAlignment="1">
      <alignment horizontal="center" vertical="center" wrapText="1"/>
    </xf>
    <xf numFmtId="0" fontId="41" fillId="20" borderId="58" xfId="9" applyFont="1" applyFill="1" applyBorder="1" applyAlignment="1">
      <alignment horizontal="center" vertical="center" wrapText="1"/>
    </xf>
    <xf numFmtId="0" fontId="41" fillId="20" borderId="19" xfId="9" applyFont="1" applyFill="1" applyBorder="1" applyAlignment="1">
      <alignment horizontal="center" vertical="center" wrapText="1"/>
    </xf>
    <xf numFmtId="0" fontId="30" fillId="15" borderId="101" xfId="9" applyFont="1" applyFill="1" applyBorder="1" applyAlignment="1">
      <alignment horizontal="center" vertical="center" wrapText="1"/>
    </xf>
    <xf numFmtId="0" fontId="30" fillId="15" borderId="77" xfId="9" applyFont="1" applyFill="1" applyBorder="1" applyAlignment="1">
      <alignment horizontal="center" vertical="center" wrapText="1"/>
    </xf>
    <xf numFmtId="0" fontId="30" fillId="15" borderId="56" xfId="9" applyFont="1" applyFill="1" applyBorder="1" applyAlignment="1">
      <alignment horizontal="center" vertical="center" wrapText="1"/>
    </xf>
    <xf numFmtId="0" fontId="30" fillId="15" borderId="95" xfId="9" applyFont="1" applyFill="1" applyBorder="1" applyAlignment="1">
      <alignment horizontal="center" vertical="center" wrapText="1"/>
    </xf>
    <xf numFmtId="0" fontId="30" fillId="15" borderId="96" xfId="9" applyFont="1" applyFill="1" applyBorder="1" applyAlignment="1">
      <alignment horizontal="center" vertical="center" wrapText="1"/>
    </xf>
    <xf numFmtId="0" fontId="30" fillId="15" borderId="100" xfId="9" applyFont="1" applyFill="1" applyBorder="1" applyAlignment="1">
      <alignment horizontal="center" vertical="center" wrapText="1"/>
    </xf>
    <xf numFmtId="0" fontId="1" fillId="20" borderId="95" xfId="8" applyFont="1" applyFill="1" applyBorder="1" applyAlignment="1">
      <alignment horizontal="center" vertical="center"/>
    </xf>
    <xf numFmtId="0" fontId="1" fillId="20" borderId="96" xfId="8" applyFont="1" applyFill="1" applyBorder="1" applyAlignment="1">
      <alignment horizontal="center" vertical="center"/>
    </xf>
    <xf numFmtId="0" fontId="1" fillId="20" borderId="100" xfId="8" applyFont="1" applyFill="1" applyBorder="1" applyAlignment="1">
      <alignment horizontal="center" vertical="center"/>
    </xf>
    <xf numFmtId="0" fontId="1" fillId="19" borderId="95" xfId="8" applyFont="1" applyFill="1" applyBorder="1" applyAlignment="1">
      <alignment horizontal="center" vertical="center"/>
    </xf>
    <xf numFmtId="0" fontId="3" fillId="19" borderId="96" xfId="8" applyFill="1" applyBorder="1" applyAlignment="1">
      <alignment horizontal="center" vertical="center"/>
    </xf>
    <xf numFmtId="0" fontId="3" fillId="19" borderId="100" xfId="8" applyFill="1" applyBorder="1" applyAlignment="1">
      <alignment horizontal="center" vertical="center"/>
    </xf>
    <xf numFmtId="0" fontId="32" fillId="20" borderId="57" xfId="9" applyFont="1" applyFill="1" applyBorder="1" applyAlignment="1">
      <alignment horizontal="center" vertical="center" wrapText="1"/>
    </xf>
    <xf numFmtId="0" fontId="32" fillId="20" borderId="58" xfId="9" applyFont="1" applyFill="1" applyBorder="1" applyAlignment="1">
      <alignment horizontal="center" vertical="center" wrapText="1"/>
    </xf>
    <xf numFmtId="0" fontId="32" fillId="20" borderId="19" xfId="9" applyFont="1" applyFill="1" applyBorder="1" applyAlignment="1">
      <alignment horizontal="center" vertical="center" wrapText="1"/>
    </xf>
    <xf numFmtId="0" fontId="41" fillId="19" borderId="57" xfId="9" applyFont="1" applyFill="1" applyBorder="1" applyAlignment="1">
      <alignment horizontal="center" vertical="center" wrapText="1"/>
    </xf>
    <xf numFmtId="0" fontId="41" fillId="19" borderId="19" xfId="9" applyFont="1" applyFill="1" applyBorder="1" applyAlignment="1">
      <alignment horizontal="center" vertical="center" wrapText="1"/>
    </xf>
    <xf numFmtId="0" fontId="32" fillId="20" borderId="26" xfId="9" applyFont="1" applyFill="1" applyBorder="1" applyAlignment="1">
      <alignment horizontal="center" vertical="center" wrapText="1"/>
    </xf>
    <xf numFmtId="0" fontId="32" fillId="20" borderId="24" xfId="9" applyFont="1" applyFill="1" applyBorder="1" applyAlignment="1">
      <alignment horizontal="center" vertical="center" wrapText="1"/>
    </xf>
    <xf numFmtId="0" fontId="32" fillId="20" borderId="25" xfId="9" applyFont="1" applyFill="1" applyBorder="1" applyAlignment="1">
      <alignment horizontal="center" vertical="center" wrapText="1"/>
    </xf>
    <xf numFmtId="0" fontId="30" fillId="0" borderId="2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4" xfId="9" applyFont="1" applyBorder="1" applyAlignment="1">
      <alignment horizontal="center" vertical="center"/>
    </xf>
    <xf numFmtId="0" fontId="7" fillId="0" borderId="112" xfId="8" applyFont="1" applyBorder="1" applyAlignment="1">
      <alignment horizontal="center" vertical="center"/>
    </xf>
    <xf numFmtId="0" fontId="7" fillId="0" borderId="101" xfId="8" applyFont="1" applyBorder="1" applyAlignment="1">
      <alignment horizontal="center" vertical="center"/>
    </xf>
    <xf numFmtId="0" fontId="42" fillId="14" borderId="95" xfId="8" applyFont="1" applyFill="1" applyBorder="1" applyAlignment="1">
      <alignment horizontal="center" vertical="center"/>
    </xf>
    <xf numFmtId="0" fontId="42" fillId="14" borderId="96" xfId="8" applyFont="1" applyFill="1" applyBorder="1" applyAlignment="1">
      <alignment horizontal="center" vertical="center"/>
    </xf>
    <xf numFmtId="0" fontId="32" fillId="12" borderId="19" xfId="9" applyFont="1" applyFill="1" applyBorder="1" applyAlignment="1">
      <alignment horizontal="center" vertical="center" wrapText="1"/>
    </xf>
    <xf numFmtId="0" fontId="41" fillId="11" borderId="58" xfId="9" applyFont="1" applyFill="1" applyBorder="1" applyAlignment="1">
      <alignment horizontal="center" vertical="center" wrapText="1"/>
    </xf>
    <xf numFmtId="0" fontId="30" fillId="0" borderId="18" xfId="9" applyFont="1" applyBorder="1" applyAlignment="1">
      <alignment horizontal="center" vertical="center"/>
    </xf>
    <xf numFmtId="0" fontId="41" fillId="20" borderId="95" xfId="9" applyFont="1" applyFill="1" applyBorder="1" applyAlignment="1">
      <alignment horizontal="center" vertical="center" wrapText="1"/>
    </xf>
    <xf numFmtId="0" fontId="41" fillId="20" borderId="96" xfId="9" applyFont="1" applyFill="1" applyBorder="1" applyAlignment="1">
      <alignment horizontal="center" vertical="center" wrapText="1"/>
    </xf>
    <xf numFmtId="0" fontId="41" fillId="20" borderId="100" xfId="9" applyFont="1" applyFill="1" applyBorder="1" applyAlignment="1">
      <alignment horizontal="center" vertical="center" wrapText="1"/>
    </xf>
    <xf numFmtId="0" fontId="30" fillId="0" borderId="92" xfId="9" applyFont="1" applyBorder="1" applyAlignment="1">
      <alignment horizontal="center" vertical="center"/>
    </xf>
    <xf numFmtId="0" fontId="30" fillId="0" borderId="93" xfId="9" applyFont="1" applyBorder="1" applyAlignment="1">
      <alignment horizontal="center" vertical="center"/>
    </xf>
    <xf numFmtId="0" fontId="30" fillId="0" borderId="65" xfId="9" applyFont="1" applyBorder="1" applyAlignment="1">
      <alignment horizontal="center" vertical="center"/>
    </xf>
    <xf numFmtId="0" fontId="30" fillId="0" borderId="66" xfId="9" applyFont="1" applyBorder="1" applyAlignment="1">
      <alignment horizontal="center" vertical="center"/>
    </xf>
    <xf numFmtId="0" fontId="41" fillId="11" borderId="30" xfId="9" applyFont="1" applyFill="1" applyBorder="1" applyAlignment="1">
      <alignment horizontal="center" vertical="center" wrapText="1"/>
    </xf>
    <xf numFmtId="0" fontId="41" fillId="10" borderId="58" xfId="9" applyFont="1" applyFill="1" applyBorder="1" applyAlignment="1">
      <alignment horizontal="center" vertical="center" wrapText="1"/>
    </xf>
    <xf numFmtId="0" fontId="30" fillId="10" borderId="54" xfId="9" applyFont="1" applyFill="1" applyBorder="1" applyAlignment="1">
      <alignment horizontal="center" vertical="center" wrapText="1"/>
    </xf>
    <xf numFmtId="41" fontId="7" fillId="4" borderId="48" xfId="8" applyNumberFormat="1" applyFont="1" applyFill="1" applyBorder="1" applyAlignment="1">
      <alignment horizontal="center" vertical="center" wrapText="1"/>
    </xf>
    <xf numFmtId="41" fontId="7" fillId="4" borderId="15" xfId="8" applyNumberFormat="1" applyFont="1" applyFill="1" applyBorder="1" applyAlignment="1">
      <alignment horizontal="center" vertical="center" wrapText="1"/>
    </xf>
    <xf numFmtId="41" fontId="7" fillId="4" borderId="60" xfId="8" applyNumberFormat="1" applyFont="1" applyFill="1" applyBorder="1" applyAlignment="1">
      <alignment horizontal="center" vertical="center" wrapText="1"/>
    </xf>
    <xf numFmtId="0" fontId="41" fillId="12" borderId="58" xfId="9" applyFont="1" applyFill="1" applyBorder="1" applyAlignment="1">
      <alignment horizontal="center" vertical="center" wrapText="1"/>
    </xf>
    <xf numFmtId="0" fontId="32" fillId="20" borderId="95" xfId="9" applyFont="1" applyFill="1" applyBorder="1" applyAlignment="1">
      <alignment horizontal="center" vertical="center" wrapText="1"/>
    </xf>
    <xf numFmtId="0" fontId="32" fillId="20" borderId="96" xfId="9" applyFont="1" applyFill="1" applyBorder="1" applyAlignment="1">
      <alignment horizontal="center" vertical="center" wrapText="1"/>
    </xf>
    <xf numFmtId="0" fontId="32" fillId="20" borderId="100" xfId="9" applyFont="1" applyFill="1" applyBorder="1" applyAlignment="1">
      <alignment horizontal="center" vertical="center" wrapText="1"/>
    </xf>
    <xf numFmtId="0" fontId="41" fillId="19" borderId="95" xfId="9" applyFont="1" applyFill="1" applyBorder="1" applyAlignment="1">
      <alignment horizontal="center" vertical="center" wrapText="1"/>
    </xf>
    <xf numFmtId="0" fontId="41" fillId="19" borderId="96" xfId="9" applyFont="1" applyFill="1" applyBorder="1" applyAlignment="1">
      <alignment horizontal="center" vertical="center" wrapText="1"/>
    </xf>
    <xf numFmtId="0" fontId="30" fillId="0" borderId="95" xfId="9" applyFont="1" applyBorder="1" applyAlignment="1">
      <alignment horizontal="center" vertical="center"/>
    </xf>
    <xf numFmtId="0" fontId="30" fillId="0" borderId="100" xfId="9" applyFont="1" applyBorder="1" applyAlignment="1">
      <alignment horizontal="center" vertical="center"/>
    </xf>
    <xf numFmtId="0" fontId="41" fillId="19" borderId="100" xfId="9" applyFont="1" applyFill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/>
    </xf>
    <xf numFmtId="0" fontId="30" fillId="0" borderId="12" xfId="9" applyFont="1" applyBorder="1" applyAlignment="1">
      <alignment horizontal="center" vertical="center"/>
    </xf>
    <xf numFmtId="0" fontId="30" fillId="0" borderId="31" xfId="9" applyFont="1" applyBorder="1" applyAlignment="1">
      <alignment horizontal="center" vertical="center"/>
    </xf>
    <xf numFmtId="0" fontId="30" fillId="0" borderId="7" xfId="9" applyFont="1" applyBorder="1" applyAlignment="1">
      <alignment horizontal="center" vertical="center"/>
    </xf>
    <xf numFmtId="0" fontId="30" fillId="0" borderId="47" xfId="9" applyFont="1" applyBorder="1" applyAlignment="1">
      <alignment horizontal="center" vertical="center"/>
    </xf>
  </cellXfs>
  <cellStyles count="16">
    <cellStyle name="Обычный" xfId="0" builtinId="0"/>
    <cellStyle name="Обычный 2" xfId="1" xr:uid="{00000000-0005-0000-0000-000001000000}"/>
    <cellStyle name="Обычный 3" xfId="8" xr:uid="{00000000-0005-0000-0000-000002000000}"/>
    <cellStyle name="Обычный 4" xfId="10" xr:uid="{00000000-0005-0000-0000-000003000000}"/>
    <cellStyle name="Обычный 5" xfId="13" xr:uid="{00000000-0005-0000-0000-000004000000}"/>
    <cellStyle name="Обычный 6" xfId="14" xr:uid="{4515B119-BFC2-4A39-BD5C-1EAE7723DB10}"/>
    <cellStyle name="Финансовый [0]" xfId="6" builtinId="6"/>
    <cellStyle name="백분율 2" xfId="3" xr:uid="{00000000-0005-0000-0000-000006000000}"/>
    <cellStyle name="표준 2" xfId="2" xr:uid="{00000000-0005-0000-0000-000007000000}"/>
    <cellStyle name="표준 2 2" xfId="4" xr:uid="{00000000-0005-0000-0000-000008000000}"/>
    <cellStyle name="표준 2 3" xfId="7" xr:uid="{00000000-0005-0000-0000-000009000000}"/>
    <cellStyle name="常规 2" xfId="5" xr:uid="{00000000-0005-0000-0000-00000A000000}"/>
    <cellStyle name="常规 2 2" xfId="9" xr:uid="{00000000-0005-0000-0000-00000B000000}"/>
    <cellStyle name="常规 2 3" xfId="11" xr:uid="{00000000-0005-0000-0000-00000C000000}"/>
    <cellStyle name="常规 2 3 2" xfId="15" xr:uid="{BD23B7BE-4107-4657-9984-6CDC3AC87696}"/>
    <cellStyle name="常规 2 4" xfId="12" xr:uid="{00000000-0005-0000-0000-00000D000000}"/>
  </cellStyles>
  <dxfs count="0"/>
  <tableStyles count="0" defaultTableStyle="TableStyleMedium2" defaultPivotStyle="PivotStyleLight16"/>
  <colors>
    <mruColors>
      <color rgb="FFFF9900"/>
      <color rgb="FFFF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598396</xdr:colOff>
      <xdr:row>0</xdr:row>
      <xdr:rowOff>70757</xdr:rowOff>
    </xdr:from>
    <xdr:to>
      <xdr:col>9</xdr:col>
      <xdr:colOff>493350</xdr:colOff>
      <xdr:row>0</xdr:row>
      <xdr:rowOff>268877</xdr:rowOff>
    </xdr:to>
    <xdr:pic>
      <xdr:nvPicPr>
        <xdr:cNvPr id="2" name="Picture 3" descr="Logo Smal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83217" y="70757"/>
          <a:ext cx="969919" cy="19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N75"/>
  <sheetViews>
    <sheetView tabSelected="1" view="pageBreakPreview" zoomScale="70" zoomScaleNormal="100" zoomScaleSheetLayoutView="70" workbookViewId="0">
      <selection activeCell="G6" sqref="G6"/>
    </sheetView>
  </sheetViews>
  <sheetFormatPr defaultColWidth="9" defaultRowHeight="14.25"/>
  <cols>
    <col min="1" max="1" width="1.42578125" style="9" customWidth="1"/>
    <col min="2" max="2" width="41.28515625" style="12" customWidth="1"/>
    <col min="3" max="3" width="15.140625" style="9" customWidth="1"/>
    <col min="4" max="4" width="15.28515625" style="9" customWidth="1"/>
    <col min="5" max="5" width="14.42578125" style="9" bestFit="1" customWidth="1"/>
    <col min="6" max="6" width="17.5703125" style="10" customWidth="1"/>
    <col min="7" max="7" width="16.7109375" style="11" customWidth="1"/>
    <col min="8" max="8" width="15.85546875" style="9" customWidth="1"/>
    <col min="9" max="9" width="16.140625" style="9" customWidth="1"/>
    <col min="10" max="10" width="8.42578125" style="9" bestFit="1" customWidth="1"/>
    <col min="11" max="11" width="9" style="9" hidden="1" customWidth="1"/>
    <col min="12" max="12" width="7.5703125" style="9" hidden="1" customWidth="1"/>
    <col min="13" max="13" width="16.140625" style="9" hidden="1" customWidth="1"/>
    <col min="14" max="16384" width="9" style="9"/>
  </cols>
  <sheetData>
    <row r="1" spans="2:14" ht="23.25" customHeight="1" thickBot="1">
      <c r="B1" s="4" t="s">
        <v>33</v>
      </c>
      <c r="C1" s="5"/>
      <c r="D1" s="5"/>
      <c r="E1" s="5"/>
      <c r="F1" s="6"/>
      <c r="G1" s="7"/>
      <c r="H1" s="5"/>
      <c r="I1" s="5"/>
      <c r="J1" s="8"/>
    </row>
    <row r="2" spans="2:14" ht="21.75" thickTop="1" thickBot="1">
      <c r="B2" s="411" t="s">
        <v>34</v>
      </c>
      <c r="C2" s="412"/>
      <c r="D2" s="412"/>
      <c r="E2" s="412"/>
      <c r="F2" s="412"/>
      <c r="G2" s="412"/>
      <c r="H2" s="412"/>
      <c r="I2" s="412"/>
      <c r="J2" s="413"/>
    </row>
    <row r="3" spans="2:14" ht="21.75" thickTop="1" thickBot="1">
      <c r="B3" s="181" t="s">
        <v>13</v>
      </c>
      <c r="C3" s="182">
        <f ca="1">+TODAY()-1</f>
        <v>43962</v>
      </c>
      <c r="D3" s="183"/>
      <c r="E3" s="184"/>
      <c r="F3" s="185" t="s">
        <v>14</v>
      </c>
      <c r="G3" s="186" t="s">
        <v>56</v>
      </c>
      <c r="H3" s="187"/>
      <c r="I3" s="187"/>
      <c r="J3" s="188"/>
    </row>
    <row r="4" spans="2:14" s="169" customFormat="1" ht="18">
      <c r="B4" s="414" t="s">
        <v>115</v>
      </c>
      <c r="C4" s="415"/>
      <c r="D4" s="415"/>
      <c r="E4" s="415"/>
      <c r="F4" s="415"/>
      <c r="G4" s="415"/>
      <c r="H4" s="415"/>
      <c r="I4" s="415"/>
      <c r="J4" s="416"/>
    </row>
    <row r="5" spans="2:14" s="169" customFormat="1" ht="22.5" customHeight="1">
      <c r="B5" s="195"/>
      <c r="C5" s="193" t="s">
        <v>35</v>
      </c>
      <c r="D5" s="193" t="s">
        <v>66</v>
      </c>
      <c r="E5" s="193" t="s">
        <v>112</v>
      </c>
      <c r="F5" s="193" t="s">
        <v>114</v>
      </c>
      <c r="G5" s="198" t="s">
        <v>15</v>
      </c>
      <c r="H5" s="193" t="s">
        <v>82</v>
      </c>
      <c r="I5" s="194" t="s">
        <v>150</v>
      </c>
      <c r="J5" s="196"/>
    </row>
    <row r="6" spans="2:14" s="178" customFormat="1" ht="28.5" customHeight="1">
      <c r="B6" s="234" t="s">
        <v>120</v>
      </c>
      <c r="C6" s="173">
        <f>'1.2 Perforated tray'!D108+'1.2 Perforated tray'!D192</f>
        <v>10692</v>
      </c>
      <c r="D6" s="173">
        <f>'1.2 Perforated tray'!F193</f>
        <v>8624</v>
      </c>
      <c r="E6" s="173">
        <f t="shared" ref="E6:E16" si="0">C6-D6</f>
        <v>2068</v>
      </c>
      <c r="F6" s="197">
        <f t="shared" ref="F6:F16" si="1">D6/C6</f>
        <v>0.80658436213991769</v>
      </c>
      <c r="G6" s="199">
        <f ca="1">INDEX('1.2 Perforated tray'!33:33,MATCH(TODAY()-1,'1.2 Perforated tray'!4:4,0))</f>
        <v>94</v>
      </c>
      <c r="H6" s="173">
        <f>'1.2 Perforated tray'!G193</f>
        <v>6358</v>
      </c>
      <c r="I6" s="197">
        <f t="shared" ref="I6:I16" si="2">H6/D6</f>
        <v>0.73724489795918369</v>
      </c>
      <c r="J6" s="192"/>
      <c r="M6" s="174"/>
    </row>
    <row r="7" spans="2:14" s="175" customFormat="1" ht="28.5" customHeight="1">
      <c r="B7" s="234" t="s">
        <v>121</v>
      </c>
      <c r="C7" s="173">
        <f>'2.0 Cable Pulling'!E78</f>
        <v>45285</v>
      </c>
      <c r="D7" s="173">
        <f>'2.0 Cable Pulling'!E79</f>
        <v>44785</v>
      </c>
      <c r="E7" s="173">
        <f t="shared" si="0"/>
        <v>500</v>
      </c>
      <c r="F7" s="197">
        <f t="shared" si="1"/>
        <v>0.98895881638511651</v>
      </c>
      <c r="G7" s="199"/>
      <c r="H7" s="173">
        <f>'2.0 Cable Pulling'!F79</f>
        <v>29535</v>
      </c>
      <c r="I7" s="197">
        <f t="shared" si="2"/>
        <v>0.65948420229987714</v>
      </c>
      <c r="J7" s="192"/>
      <c r="N7" s="179"/>
    </row>
    <row r="8" spans="2:14" s="175" customFormat="1" ht="28.5" customHeight="1">
      <c r="B8" s="234" t="s">
        <v>122</v>
      </c>
      <c r="C8" s="173">
        <f>'2.0 Cable Pulling'!E80</f>
        <v>47622</v>
      </c>
      <c r="D8" s="173">
        <f>'2.0 Cable Pulling'!E81</f>
        <v>20862</v>
      </c>
      <c r="E8" s="173">
        <f t="shared" si="0"/>
        <v>26760</v>
      </c>
      <c r="F8" s="197">
        <f t="shared" si="1"/>
        <v>0.43807483935995967</v>
      </c>
      <c r="G8" s="199">
        <f>'2.0 Cable Pulling'!CA45</f>
        <v>370</v>
      </c>
      <c r="H8" s="173">
        <f>'2.0 Cable Pulling'!F81</f>
        <v>13312</v>
      </c>
      <c r="I8" s="197">
        <f t="shared" si="2"/>
        <v>0.63809797718339567</v>
      </c>
      <c r="J8" s="192"/>
    </row>
    <row r="9" spans="2:14" s="175" customFormat="1" ht="28.5" customHeight="1">
      <c r="B9" s="234" t="s">
        <v>123</v>
      </c>
      <c r="C9" s="173">
        <f>'2.1 Cable Termination'!E86</f>
        <v>474</v>
      </c>
      <c r="D9" s="173">
        <f>'2.1 Cable Termination'!E87</f>
        <v>369</v>
      </c>
      <c r="E9" s="173">
        <f t="shared" si="0"/>
        <v>105</v>
      </c>
      <c r="F9" s="197">
        <f t="shared" si="1"/>
        <v>0.77848101265822789</v>
      </c>
      <c r="G9" s="199">
        <f>'2.1 Cable Termination'!BZ87</f>
        <v>0</v>
      </c>
      <c r="H9" s="173">
        <f>'2.1 Cable Termination'!F87</f>
        <v>163</v>
      </c>
      <c r="I9" s="197">
        <f t="shared" si="2"/>
        <v>0.44173441734417346</v>
      </c>
      <c r="J9" s="192"/>
      <c r="M9" s="174"/>
    </row>
    <row r="10" spans="2:14" s="175" customFormat="1" ht="28.5" customHeight="1">
      <c r="B10" s="234" t="s">
        <v>124</v>
      </c>
      <c r="C10" s="173">
        <f>'2.1 Cable Termination'!E88</f>
        <v>3289</v>
      </c>
      <c r="D10" s="173">
        <f>'2.1 Cable Termination'!E89</f>
        <v>1219</v>
      </c>
      <c r="E10" s="173">
        <f t="shared" si="0"/>
        <v>2070</v>
      </c>
      <c r="F10" s="197">
        <f t="shared" si="1"/>
        <v>0.37062937062937062</v>
      </c>
      <c r="G10" s="199">
        <v>0</v>
      </c>
      <c r="H10" s="173">
        <f>'2.1 Cable Termination'!F89</f>
        <v>591</v>
      </c>
      <c r="I10" s="197">
        <f t="shared" si="2"/>
        <v>0.48482362592288764</v>
      </c>
      <c r="J10" s="192"/>
      <c r="M10" s="174"/>
    </row>
    <row r="11" spans="2:14" s="175" customFormat="1" ht="28.5" customHeight="1">
      <c r="B11" s="234" t="s">
        <v>125</v>
      </c>
      <c r="C11" s="173" t="e">
        <f>#REF!+#REF!+#REF!</f>
        <v>#REF!</v>
      </c>
      <c r="D11" s="173" t="e">
        <f>#REF!+#REF!+#REF!</f>
        <v>#REF!</v>
      </c>
      <c r="E11" s="173" t="e">
        <f>C11-D11</f>
        <v>#REF!</v>
      </c>
      <c r="F11" s="197" t="e">
        <f>D11/C11</f>
        <v>#REF!</v>
      </c>
      <c r="G11" s="199">
        <v>0</v>
      </c>
      <c r="H11" s="173">
        <v>42</v>
      </c>
      <c r="I11" s="197" t="e">
        <f t="shared" si="2"/>
        <v>#REF!</v>
      </c>
      <c r="J11" s="176"/>
      <c r="M11" s="180"/>
    </row>
    <row r="12" spans="2:14" s="175" customFormat="1" ht="28.5" customHeight="1">
      <c r="B12" s="234" t="s">
        <v>163</v>
      </c>
      <c r="C12" s="173" t="e">
        <f>#REF!</f>
        <v>#REF!</v>
      </c>
      <c r="D12" s="173" t="e">
        <f>#REF!</f>
        <v>#REF!</v>
      </c>
      <c r="E12" s="173" t="e">
        <f>C12-D12</f>
        <v>#REF!</v>
      </c>
      <c r="F12" s="197" t="e">
        <f t="shared" si="1"/>
        <v>#REF!</v>
      </c>
      <c r="G12" s="199">
        <v>0</v>
      </c>
      <c r="H12" s="173" t="e">
        <f>#REF!</f>
        <v>#REF!</v>
      </c>
      <c r="I12" s="197" t="e">
        <f t="shared" si="2"/>
        <v>#REF!</v>
      </c>
      <c r="J12" s="192"/>
      <c r="M12" s="180"/>
    </row>
    <row r="13" spans="2:14" s="169" customFormat="1" ht="27" customHeight="1">
      <c r="B13" s="234" t="s">
        <v>140</v>
      </c>
      <c r="C13" s="173" t="e">
        <f>#REF!</f>
        <v>#REF!</v>
      </c>
      <c r="D13" s="173" t="e">
        <f>#REF!</f>
        <v>#REF!</v>
      </c>
      <c r="E13" s="173" t="e">
        <f t="shared" si="0"/>
        <v>#REF!</v>
      </c>
      <c r="F13" s="197" t="e">
        <f t="shared" si="1"/>
        <v>#REF!</v>
      </c>
      <c r="G13" s="377" t="e">
        <f>#REF!</f>
        <v>#REF!</v>
      </c>
      <c r="H13" s="173" t="e">
        <f>#REF!</f>
        <v>#REF!</v>
      </c>
      <c r="I13" s="197" t="e">
        <f t="shared" si="2"/>
        <v>#REF!</v>
      </c>
      <c r="J13" s="190"/>
    </row>
    <row r="14" spans="2:14" s="169" customFormat="1" ht="27" customHeight="1">
      <c r="B14" s="281" t="s">
        <v>148</v>
      </c>
      <c r="C14" s="282" t="e">
        <f>#REF!</f>
        <v>#REF!</v>
      </c>
      <c r="D14" s="173" t="e">
        <f>#REF!</f>
        <v>#REF!</v>
      </c>
      <c r="E14" s="173" t="e">
        <f t="shared" si="0"/>
        <v>#REF!</v>
      </c>
      <c r="F14" s="197" t="e">
        <f t="shared" si="1"/>
        <v>#REF!</v>
      </c>
      <c r="G14" s="199">
        <v>0</v>
      </c>
      <c r="H14" s="173">
        <v>0</v>
      </c>
      <c r="I14" s="197" t="e">
        <f t="shared" si="2"/>
        <v>#REF!</v>
      </c>
      <c r="J14" s="190"/>
    </row>
    <row r="15" spans="2:14" s="169" customFormat="1" ht="27" customHeight="1">
      <c r="B15" s="347" t="s">
        <v>158</v>
      </c>
      <c r="C15" s="282" t="e">
        <f>#REF!</f>
        <v>#REF!</v>
      </c>
      <c r="D15" s="173" t="e">
        <f>#REF!</f>
        <v>#REF!</v>
      </c>
      <c r="E15" s="173" t="e">
        <f t="shared" si="0"/>
        <v>#REF!</v>
      </c>
      <c r="F15" s="197" t="e">
        <f t="shared" si="1"/>
        <v>#REF!</v>
      </c>
      <c r="G15" s="199">
        <v>0</v>
      </c>
      <c r="H15" s="173">
        <v>0</v>
      </c>
      <c r="I15" s="197" t="e">
        <f t="shared" si="2"/>
        <v>#REF!</v>
      </c>
      <c r="J15" s="190"/>
    </row>
    <row r="16" spans="2:14" s="169" customFormat="1" ht="27" customHeight="1">
      <c r="B16" s="281" t="s">
        <v>162</v>
      </c>
      <c r="C16" s="282" t="e">
        <f>#REF!</f>
        <v>#REF!</v>
      </c>
      <c r="D16" s="173" t="e">
        <f>#REF!</f>
        <v>#REF!</v>
      </c>
      <c r="E16" s="173" t="e">
        <f t="shared" si="0"/>
        <v>#REF!</v>
      </c>
      <c r="F16" s="197" t="e">
        <f t="shared" si="1"/>
        <v>#REF!</v>
      </c>
      <c r="G16" s="199" t="e">
        <f>#REF!</f>
        <v>#REF!</v>
      </c>
      <c r="H16" s="173" t="e">
        <f>#REF!</f>
        <v>#REF!</v>
      </c>
      <c r="I16" s="197" t="e">
        <f t="shared" si="2"/>
        <v>#REF!</v>
      </c>
      <c r="J16" s="190"/>
    </row>
    <row r="17" spans="2:13" s="169" customFormat="1" ht="18.75" customHeight="1" thickBot="1">
      <c r="B17" s="13"/>
      <c r="C17" s="189"/>
      <c r="D17" s="171"/>
      <c r="E17" s="16"/>
      <c r="F17" s="16"/>
      <c r="G17" s="15"/>
      <c r="H17" s="16"/>
      <c r="I17" s="17"/>
      <c r="J17" s="172"/>
    </row>
    <row r="18" spans="2:13" s="169" customFormat="1" ht="18.75" customHeight="1">
      <c r="B18" s="417" t="s">
        <v>116</v>
      </c>
      <c r="C18" s="418"/>
      <c r="D18" s="418"/>
      <c r="E18" s="418"/>
      <c r="F18" s="418"/>
      <c r="G18" s="418"/>
      <c r="H18" s="418"/>
      <c r="I18" s="418"/>
      <c r="J18" s="419"/>
    </row>
    <row r="19" spans="2:13" s="169" customFormat="1" ht="27" customHeight="1">
      <c r="B19" s="200"/>
      <c r="C19" s="173" t="s">
        <v>35</v>
      </c>
      <c r="D19" s="173" t="s">
        <v>66</v>
      </c>
      <c r="E19" s="173" t="s">
        <v>112</v>
      </c>
      <c r="F19" s="173" t="s">
        <v>114</v>
      </c>
      <c r="G19" s="198" t="s">
        <v>15</v>
      </c>
      <c r="H19" s="193" t="s">
        <v>82</v>
      </c>
      <c r="I19" s="194" t="s">
        <v>150</v>
      </c>
      <c r="J19" s="196"/>
    </row>
    <row r="20" spans="2:13" s="169" customFormat="1" ht="29.25" customHeight="1">
      <c r="B20" s="235" t="s">
        <v>127</v>
      </c>
      <c r="C20" s="173" t="e">
        <f>#REF!</f>
        <v>#REF!</v>
      </c>
      <c r="D20" s="173" t="e">
        <f>#REF!</f>
        <v>#REF!</v>
      </c>
      <c r="E20" s="173" t="e">
        <f t="shared" ref="E20:E28" si="3">C20-D20</f>
        <v>#REF!</v>
      </c>
      <c r="F20" s="197" t="e">
        <f t="shared" ref="F20:F28" si="4">D20/C20</f>
        <v>#REF!</v>
      </c>
      <c r="G20" s="199">
        <v>0</v>
      </c>
      <c r="H20" s="173">
        <v>1384</v>
      </c>
      <c r="I20" s="197" t="e">
        <f t="shared" ref="I20:I28" si="5">H20/D20</f>
        <v>#REF!</v>
      </c>
      <c r="J20" s="191"/>
    </row>
    <row r="21" spans="2:13" s="169" customFormat="1" ht="31.5" customHeight="1">
      <c r="B21" s="235" t="s">
        <v>126</v>
      </c>
      <c r="C21" s="173">
        <f>'1.2 Perforated tray'!D194</f>
        <v>2868</v>
      </c>
      <c r="D21" s="173">
        <f>'1.2 Perforated tray'!F194</f>
        <v>1767</v>
      </c>
      <c r="E21" s="173">
        <f t="shared" si="3"/>
        <v>1101</v>
      </c>
      <c r="F21" s="197">
        <f t="shared" si="4"/>
        <v>0.61610878661087864</v>
      </c>
      <c r="G21" s="199">
        <v>0</v>
      </c>
      <c r="H21" s="173">
        <f>'1.2 Perforated tray'!G194</f>
        <v>1542.5</v>
      </c>
      <c r="I21" s="197">
        <f t="shared" si="5"/>
        <v>0.87294850028296544</v>
      </c>
      <c r="J21" s="192"/>
    </row>
    <row r="22" spans="2:13" s="169" customFormat="1" ht="27" customHeight="1">
      <c r="B22" s="235" t="s">
        <v>128</v>
      </c>
      <c r="C22" s="173">
        <f>'2.0 Cable Pulling'!E156</f>
        <v>23802</v>
      </c>
      <c r="D22" s="173">
        <f>'2.0 Cable Pulling'!E157</f>
        <v>21047</v>
      </c>
      <c r="E22" s="173">
        <f t="shared" si="3"/>
        <v>2755</v>
      </c>
      <c r="F22" s="197">
        <f t="shared" si="4"/>
        <v>0.88425342408200991</v>
      </c>
      <c r="G22" s="199">
        <v>0</v>
      </c>
      <c r="H22" s="177">
        <v>0</v>
      </c>
      <c r="I22" s="197">
        <f t="shared" si="5"/>
        <v>0</v>
      </c>
      <c r="J22" s="192"/>
    </row>
    <row r="23" spans="2:13" s="169" customFormat="1" ht="27" customHeight="1">
      <c r="B23" s="235" t="s">
        <v>129</v>
      </c>
      <c r="C23" s="173">
        <f>'2.0 Cable Pulling'!E158</f>
        <v>9306</v>
      </c>
      <c r="D23" s="173">
        <f>'2.0 Cable Pulling'!E159</f>
        <v>6496</v>
      </c>
      <c r="E23" s="173">
        <f t="shared" si="3"/>
        <v>2810</v>
      </c>
      <c r="F23" s="197">
        <f t="shared" si="4"/>
        <v>0.69804427251235757</v>
      </c>
      <c r="G23" s="377">
        <f>'2.0 Cable Pulling'!BX157</f>
        <v>0</v>
      </c>
      <c r="H23" s="173">
        <f>'2.0 Cable Pulling'!F159</f>
        <v>4882</v>
      </c>
      <c r="I23" s="197">
        <f t="shared" si="5"/>
        <v>0.75153940886699511</v>
      </c>
      <c r="J23" s="192"/>
    </row>
    <row r="24" spans="2:13" s="169" customFormat="1" ht="27" customHeight="1">
      <c r="B24" s="235" t="s">
        <v>130</v>
      </c>
      <c r="C24" s="173">
        <f>'2.1 Cable Termination'!E164</f>
        <v>192</v>
      </c>
      <c r="D24" s="173">
        <f>'2.1 Cable Termination'!E165</f>
        <v>77</v>
      </c>
      <c r="E24" s="173">
        <f t="shared" si="3"/>
        <v>115</v>
      </c>
      <c r="F24" s="197">
        <f t="shared" si="4"/>
        <v>0.40104166666666669</v>
      </c>
      <c r="G24" s="199">
        <v>0</v>
      </c>
      <c r="H24" s="177">
        <f>'2.1 Cable Termination'!F165</f>
        <v>0</v>
      </c>
      <c r="I24" s="197">
        <f t="shared" si="5"/>
        <v>0</v>
      </c>
      <c r="J24" s="192"/>
    </row>
    <row r="25" spans="2:13" s="169" customFormat="1" ht="27" customHeight="1">
      <c r="B25" s="235" t="s">
        <v>131</v>
      </c>
      <c r="C25" s="260">
        <f>'2.1 Cable Termination'!E166</f>
        <v>582</v>
      </c>
      <c r="D25" s="260">
        <f>'2.1 Cable Termination'!E167</f>
        <v>395</v>
      </c>
      <c r="E25" s="260">
        <f t="shared" si="3"/>
        <v>187</v>
      </c>
      <c r="F25" s="261">
        <f t="shared" si="4"/>
        <v>0.67869415807560141</v>
      </c>
      <c r="G25" s="199">
        <v>0</v>
      </c>
      <c r="H25" s="173">
        <f>'2.1 Cable Termination'!F167</f>
        <v>330</v>
      </c>
      <c r="I25" s="197">
        <f t="shared" si="5"/>
        <v>0.83544303797468356</v>
      </c>
      <c r="J25" s="263"/>
    </row>
    <row r="26" spans="2:13" s="175" customFormat="1" ht="28.5" customHeight="1">
      <c r="B26" s="234" t="s">
        <v>141</v>
      </c>
      <c r="C26" s="173" t="e">
        <f>#REF!</f>
        <v>#REF!</v>
      </c>
      <c r="D26" s="173" t="e">
        <f>#REF!+#REF!+#REF!</f>
        <v>#REF!</v>
      </c>
      <c r="E26" s="173" t="e">
        <f>C26-D26</f>
        <v>#REF!</v>
      </c>
      <c r="F26" s="197" t="e">
        <f>D26/C26</f>
        <v>#REF!</v>
      </c>
      <c r="G26" s="199">
        <v>0</v>
      </c>
      <c r="H26" s="173">
        <v>0</v>
      </c>
      <c r="I26" s="197" t="e">
        <f t="shared" si="5"/>
        <v>#REF!</v>
      </c>
      <c r="J26" s="176"/>
      <c r="M26" s="180"/>
    </row>
    <row r="27" spans="2:13" s="175" customFormat="1" ht="28.5" customHeight="1">
      <c r="B27" s="234" t="s">
        <v>142</v>
      </c>
      <c r="C27" s="173" t="e">
        <f>#REF!+#REF!</f>
        <v>#REF!</v>
      </c>
      <c r="D27" s="173" t="e">
        <f>#REF!+#REF!</f>
        <v>#REF!</v>
      </c>
      <c r="E27" s="173" t="e">
        <f>C27-D27</f>
        <v>#REF!</v>
      </c>
      <c r="F27" s="197" t="e">
        <f t="shared" ref="F27" si="6">D27/C27</f>
        <v>#REF!</v>
      </c>
      <c r="G27" s="199">
        <v>0</v>
      </c>
      <c r="H27" s="173" t="e">
        <f>#REF!+#REF!</f>
        <v>#REF!</v>
      </c>
      <c r="I27" s="197" t="e">
        <f t="shared" si="5"/>
        <v>#REF!</v>
      </c>
      <c r="J27" s="192"/>
      <c r="M27" s="180"/>
    </row>
    <row r="28" spans="2:13" s="169" customFormat="1" ht="27" customHeight="1">
      <c r="B28" s="235" t="s">
        <v>137</v>
      </c>
      <c r="C28" s="173" t="e">
        <f>#REF!</f>
        <v>#REF!</v>
      </c>
      <c r="D28" s="173" t="e">
        <f>#REF!</f>
        <v>#REF!</v>
      </c>
      <c r="E28" s="173" t="e">
        <f t="shared" si="3"/>
        <v>#REF!</v>
      </c>
      <c r="F28" s="197" t="e">
        <f t="shared" si="4"/>
        <v>#REF!</v>
      </c>
      <c r="G28" s="199" t="e">
        <f>#REF!</f>
        <v>#REF!</v>
      </c>
      <c r="H28" s="173" t="e">
        <f>#REF!</f>
        <v>#REF!</v>
      </c>
      <c r="I28" s="197" t="e">
        <f t="shared" si="5"/>
        <v>#REF!</v>
      </c>
      <c r="J28" s="172"/>
    </row>
    <row r="29" spans="2:13" s="169" customFormat="1" ht="18.75" customHeight="1" thickBot="1">
      <c r="B29" s="13"/>
      <c r="C29" s="170"/>
      <c r="D29" s="171"/>
      <c r="E29" s="16"/>
      <c r="F29" s="16"/>
      <c r="G29" s="15"/>
      <c r="H29" s="16"/>
      <c r="I29" s="17"/>
      <c r="J29" s="172"/>
    </row>
    <row r="30" spans="2:13" s="169" customFormat="1" ht="18">
      <c r="B30" s="420" t="s">
        <v>119</v>
      </c>
      <c r="C30" s="421"/>
      <c r="D30" s="421"/>
      <c r="E30" s="421"/>
      <c r="F30" s="421"/>
      <c r="G30" s="421"/>
      <c r="H30" s="421"/>
      <c r="I30" s="421"/>
      <c r="J30" s="422"/>
    </row>
    <row r="31" spans="2:13" s="169" customFormat="1" ht="22.5" customHeight="1">
      <c r="B31" s="195"/>
      <c r="C31" s="193" t="s">
        <v>35</v>
      </c>
      <c r="D31" s="193" t="s">
        <v>66</v>
      </c>
      <c r="E31" s="193" t="s">
        <v>112</v>
      </c>
      <c r="F31" s="193" t="s">
        <v>114</v>
      </c>
      <c r="G31" s="198" t="s">
        <v>15</v>
      </c>
      <c r="H31" s="193" t="s">
        <v>82</v>
      </c>
      <c r="I31" s="194" t="s">
        <v>150</v>
      </c>
      <c r="J31" s="196"/>
    </row>
    <row r="32" spans="2:13" s="178" customFormat="1" ht="28.5" customHeight="1">
      <c r="B32" s="236" t="s">
        <v>132</v>
      </c>
      <c r="C32" s="173" t="e">
        <f>#REF!</f>
        <v>#REF!</v>
      </c>
      <c r="D32" s="173" t="e">
        <f>#REF!</f>
        <v>#REF!</v>
      </c>
      <c r="E32" s="173" t="e">
        <f t="shared" ref="E32:E37" si="7">C32-D32</f>
        <v>#REF!</v>
      </c>
      <c r="F32" s="197" t="e">
        <f>D32/C32</f>
        <v>#REF!</v>
      </c>
      <c r="G32" s="199">
        <v>0</v>
      </c>
      <c r="H32" s="173" t="e">
        <f>#REF!</f>
        <v>#REF!</v>
      </c>
      <c r="I32" s="197" t="e">
        <f t="shared" ref="I32:I37" si="8">H32/D32</f>
        <v>#REF!</v>
      </c>
      <c r="J32" s="192"/>
      <c r="M32" s="174"/>
    </row>
    <row r="33" spans="2:13" s="175" customFormat="1" ht="28.5" customHeight="1">
      <c r="B33" s="235" t="s">
        <v>145</v>
      </c>
      <c r="C33" s="260">
        <f>'2.1 Cable Termination'!E174</f>
        <v>300</v>
      </c>
      <c r="D33" s="260">
        <f>'2.1 Cable Termination'!E175</f>
        <v>239</v>
      </c>
      <c r="E33" s="260">
        <f t="shared" si="7"/>
        <v>61</v>
      </c>
      <c r="F33" s="261">
        <f>D33/C33</f>
        <v>0.79666666666666663</v>
      </c>
      <c r="G33" s="262">
        <f>'2.1 Cable Termination'!CA175</f>
        <v>1</v>
      </c>
      <c r="H33" s="173">
        <v>0</v>
      </c>
      <c r="I33" s="197">
        <f t="shared" si="8"/>
        <v>0</v>
      </c>
      <c r="J33" s="263"/>
    </row>
    <row r="34" spans="2:13" s="175" customFormat="1" ht="28.5" customHeight="1">
      <c r="B34" s="264" t="s">
        <v>133</v>
      </c>
      <c r="C34" s="260">
        <f>'2.0 Cable Pulling'!E166</f>
        <v>5062</v>
      </c>
      <c r="D34" s="260">
        <f>'2.0 Cable Pulling'!E167</f>
        <v>5062</v>
      </c>
      <c r="E34" s="260">
        <f t="shared" si="7"/>
        <v>0</v>
      </c>
      <c r="F34" s="261">
        <f>D34/C34</f>
        <v>1</v>
      </c>
      <c r="G34" s="262">
        <v>0</v>
      </c>
      <c r="H34" s="173">
        <f>'2.0 Cable Pulling'!F167</f>
        <v>4565</v>
      </c>
      <c r="I34" s="197">
        <f t="shared" si="8"/>
        <v>0.90181746345318059</v>
      </c>
      <c r="J34" s="263"/>
    </row>
    <row r="35" spans="2:13" s="175" customFormat="1" ht="28.5" customHeight="1">
      <c r="B35" s="234" t="s">
        <v>143</v>
      </c>
      <c r="C35" s="173" t="e">
        <f>#REF!</f>
        <v>#REF!</v>
      </c>
      <c r="D35" s="173" t="e">
        <f>#REF!</f>
        <v>#REF!</v>
      </c>
      <c r="E35" s="173" t="e">
        <f t="shared" si="7"/>
        <v>#REF!</v>
      </c>
      <c r="F35" s="197" t="e">
        <f>D35/C35</f>
        <v>#REF!</v>
      </c>
      <c r="G35" s="199">
        <v>0</v>
      </c>
      <c r="H35" s="173">
        <v>2</v>
      </c>
      <c r="I35" s="197" t="e">
        <f t="shared" si="8"/>
        <v>#REF!</v>
      </c>
      <c r="J35" s="176"/>
      <c r="M35" s="180"/>
    </row>
    <row r="36" spans="2:13" s="175" customFormat="1" ht="28.5" customHeight="1">
      <c r="B36" s="234" t="s">
        <v>144</v>
      </c>
      <c r="C36" s="173" t="e">
        <f>#REF!+#REF!</f>
        <v>#REF!</v>
      </c>
      <c r="D36" s="173" t="e">
        <f>#REF!+#REF!</f>
        <v>#REF!</v>
      </c>
      <c r="E36" s="173" t="e">
        <f t="shared" si="7"/>
        <v>#REF!</v>
      </c>
      <c r="F36" s="197" t="e">
        <f t="shared" ref="F36" si="9">D36/C36</f>
        <v>#REF!</v>
      </c>
      <c r="G36" s="199">
        <v>0</v>
      </c>
      <c r="H36" s="173">
        <v>0</v>
      </c>
      <c r="I36" s="197" t="e">
        <f t="shared" si="8"/>
        <v>#REF!</v>
      </c>
      <c r="J36" s="192"/>
      <c r="M36" s="180"/>
    </row>
    <row r="37" spans="2:13" s="169" customFormat="1" ht="31.5" customHeight="1">
      <c r="B37" s="235" t="s">
        <v>138</v>
      </c>
      <c r="C37" s="173" t="e">
        <f>#REF!</f>
        <v>#REF!</v>
      </c>
      <c r="D37" s="173" t="e">
        <f>#REF!</f>
        <v>#REF!</v>
      </c>
      <c r="E37" s="173" t="e">
        <f t="shared" si="7"/>
        <v>#REF!</v>
      </c>
      <c r="F37" s="197" t="e">
        <f t="shared" ref="F37" si="10">D37/C37</f>
        <v>#REF!</v>
      </c>
      <c r="G37" s="199" t="e">
        <f>#REF!</f>
        <v>#REF!</v>
      </c>
      <c r="H37" s="173">
        <v>0</v>
      </c>
      <c r="I37" s="197" t="e">
        <f t="shared" si="8"/>
        <v>#REF!</v>
      </c>
      <c r="J37" s="172"/>
    </row>
    <row r="38" spans="2:13" s="169" customFormat="1" ht="18.75" customHeight="1" thickBot="1">
      <c r="B38" s="327"/>
      <c r="C38" s="328"/>
      <c r="D38" s="328"/>
      <c r="E38" s="328"/>
      <c r="F38" s="329"/>
      <c r="G38" s="328"/>
      <c r="H38" s="328"/>
      <c r="I38" s="329"/>
      <c r="J38" s="330"/>
    </row>
    <row r="39" spans="2:13" ht="18.75" customHeight="1" thickBot="1">
      <c r="B39" s="423" t="s">
        <v>154</v>
      </c>
      <c r="C39" s="424"/>
      <c r="D39" s="424"/>
      <c r="E39" s="424"/>
      <c r="F39" s="424"/>
      <c r="G39" s="424"/>
      <c r="H39" s="424"/>
      <c r="I39" s="424"/>
      <c r="J39" s="425"/>
    </row>
    <row r="40" spans="2:13" ht="18.75" customHeight="1">
      <c r="B40" s="200"/>
      <c r="C40" s="173" t="s">
        <v>35</v>
      </c>
      <c r="D40" s="173" t="s">
        <v>66</v>
      </c>
      <c r="E40" s="173" t="s">
        <v>112</v>
      </c>
      <c r="F40" s="173" t="s">
        <v>114</v>
      </c>
      <c r="G40" s="198" t="s">
        <v>15</v>
      </c>
      <c r="H40" s="193" t="s">
        <v>82</v>
      </c>
      <c r="I40" s="194" t="s">
        <v>150</v>
      </c>
      <c r="J40" s="335"/>
    </row>
    <row r="41" spans="2:13" s="178" customFormat="1" ht="28.5" customHeight="1">
      <c r="B41" s="331" t="s">
        <v>120</v>
      </c>
      <c r="C41" s="282">
        <f>'1.2 Perforated tray'!D192</f>
        <v>90</v>
      </c>
      <c r="D41" s="282">
        <f>'1.2 Perforated tray'!F192</f>
        <v>81</v>
      </c>
      <c r="E41" s="173">
        <f t="shared" ref="E41" si="11">C41-D41</f>
        <v>9</v>
      </c>
      <c r="F41" s="332">
        <f t="shared" ref="F41:F43" si="12">D41/C41</f>
        <v>0.9</v>
      </c>
      <c r="G41" s="333">
        <v>0</v>
      </c>
      <c r="H41" s="282">
        <f>'1.2 Perforated tray'!G192</f>
        <v>81</v>
      </c>
      <c r="I41" s="332">
        <f t="shared" ref="I41:I46" si="13">H41/D41</f>
        <v>1</v>
      </c>
      <c r="J41" s="334"/>
      <c r="M41" s="174"/>
    </row>
    <row r="42" spans="2:13" s="175" customFormat="1" ht="28.5" customHeight="1">
      <c r="B42" s="234" t="s">
        <v>122</v>
      </c>
      <c r="C42" s="173">
        <f>'2.0 Cable Pulling'!E173</f>
        <v>1896</v>
      </c>
      <c r="D42" s="173">
        <f>'2.0 Cable Pulling'!E174</f>
        <v>1896</v>
      </c>
      <c r="E42" s="173">
        <f t="shared" ref="E42:E43" si="14">C42-D42</f>
        <v>0</v>
      </c>
      <c r="F42" s="197">
        <f t="shared" si="12"/>
        <v>1</v>
      </c>
      <c r="G42" s="199">
        <v>0</v>
      </c>
      <c r="H42" s="173">
        <f>'2.0 Cable Pulling'!F174</f>
        <v>1884</v>
      </c>
      <c r="I42" s="197">
        <f t="shared" si="13"/>
        <v>0.99367088607594933</v>
      </c>
      <c r="J42" s="192"/>
    </row>
    <row r="43" spans="2:13" s="175" customFormat="1" ht="28.5" customHeight="1">
      <c r="B43" s="234" t="s">
        <v>124</v>
      </c>
      <c r="C43" s="173">
        <f>'2.1 Cable Termination'!E181</f>
        <v>356</v>
      </c>
      <c r="D43" s="173">
        <f>'2.1 Cable Termination'!E182</f>
        <v>277</v>
      </c>
      <c r="E43" s="173">
        <f t="shared" si="14"/>
        <v>79</v>
      </c>
      <c r="F43" s="197">
        <f t="shared" si="12"/>
        <v>0.7780898876404494</v>
      </c>
      <c r="G43" s="199">
        <v>0</v>
      </c>
      <c r="H43" s="173">
        <f>'2.1 Cable Termination'!F182</f>
        <v>0</v>
      </c>
      <c r="I43" s="197">
        <f t="shared" si="13"/>
        <v>0</v>
      </c>
      <c r="J43" s="192"/>
      <c r="M43" s="174"/>
    </row>
    <row r="44" spans="2:13" s="175" customFormat="1" ht="27">
      <c r="B44" s="234" t="s">
        <v>125</v>
      </c>
      <c r="C44" s="173" t="e">
        <f>#REF!</f>
        <v>#REF!</v>
      </c>
      <c r="D44" s="173" t="e">
        <f>#REF!</f>
        <v>#REF!</v>
      </c>
      <c r="E44" s="173" t="e">
        <f>C44-D44</f>
        <v>#REF!</v>
      </c>
      <c r="F44" s="197" t="e">
        <f>D44/C44</f>
        <v>#REF!</v>
      </c>
      <c r="G44" s="199">
        <v>0</v>
      </c>
      <c r="H44" s="173">
        <v>4</v>
      </c>
      <c r="I44" s="197" t="e">
        <f t="shared" si="13"/>
        <v>#REF!</v>
      </c>
      <c r="J44" s="176"/>
      <c r="M44" s="180"/>
    </row>
    <row r="45" spans="2:13" s="175" customFormat="1" ht="27">
      <c r="B45" s="234" t="s">
        <v>139</v>
      </c>
      <c r="C45" s="173" t="e">
        <f>#REF!</f>
        <v>#REF!</v>
      </c>
      <c r="D45" s="173" t="e">
        <f>#REF!</f>
        <v>#REF!</v>
      </c>
      <c r="E45" s="173" t="e">
        <f>C45-D45</f>
        <v>#REF!</v>
      </c>
      <c r="F45" s="197" t="e">
        <f t="shared" ref="F45:F46" si="15">D45/C45</f>
        <v>#REF!</v>
      </c>
      <c r="G45" s="199">
        <v>0</v>
      </c>
      <c r="H45" s="173">
        <v>2</v>
      </c>
      <c r="I45" s="197" t="e">
        <f t="shared" si="13"/>
        <v>#REF!</v>
      </c>
      <c r="J45" s="192"/>
      <c r="M45" s="180"/>
    </row>
    <row r="46" spans="2:13" s="169" customFormat="1" ht="27" customHeight="1">
      <c r="B46" s="234" t="s">
        <v>140</v>
      </c>
      <c r="C46" s="173" t="e">
        <f>#REF!</f>
        <v>#REF!</v>
      </c>
      <c r="D46" s="173" t="e">
        <f>#REF!</f>
        <v>#REF!</v>
      </c>
      <c r="E46" s="173" t="e">
        <f t="shared" ref="E46" si="16">C46-D46</f>
        <v>#REF!</v>
      </c>
      <c r="F46" s="197" t="e">
        <f t="shared" si="15"/>
        <v>#REF!</v>
      </c>
      <c r="G46" s="199">
        <v>0</v>
      </c>
      <c r="H46" s="173" t="e">
        <f>#REF!</f>
        <v>#REF!</v>
      </c>
      <c r="I46" s="197" t="e">
        <f t="shared" si="13"/>
        <v>#REF!</v>
      </c>
      <c r="J46" s="190"/>
    </row>
    <row r="47" spans="2:13" s="169" customFormat="1" ht="18">
      <c r="B47" s="281"/>
      <c r="C47" s="282"/>
      <c r="D47" s="173"/>
      <c r="E47" s="173"/>
      <c r="F47" s="197"/>
      <c r="G47" s="173"/>
      <c r="H47" s="173"/>
      <c r="I47" s="197"/>
      <c r="J47" s="190"/>
    </row>
    <row r="48" spans="2:13" ht="19.5" customHeight="1">
      <c r="B48" s="408" t="s">
        <v>17</v>
      </c>
      <c r="C48" s="409"/>
      <c r="D48" s="409"/>
      <c r="E48" s="410"/>
      <c r="F48" s="18" t="s">
        <v>18</v>
      </c>
      <c r="G48" s="19"/>
      <c r="H48" s="19"/>
      <c r="I48" s="19"/>
      <c r="J48" s="20"/>
    </row>
    <row r="49" spans="2:10" ht="22.5" customHeight="1">
      <c r="B49" s="21" t="s">
        <v>16</v>
      </c>
      <c r="C49" s="22" t="s">
        <v>19</v>
      </c>
      <c r="D49" s="23" t="s">
        <v>15</v>
      </c>
      <c r="E49" s="22" t="s">
        <v>20</v>
      </c>
      <c r="F49" s="24" t="s">
        <v>21</v>
      </c>
      <c r="G49" s="25" t="s">
        <v>22</v>
      </c>
      <c r="H49" s="26" t="s">
        <v>19</v>
      </c>
      <c r="I49" s="27" t="s">
        <v>15</v>
      </c>
      <c r="J49" s="28" t="s">
        <v>20</v>
      </c>
    </row>
    <row r="50" spans="2:10" ht="23.25" customHeight="1">
      <c r="B50" s="29" t="s">
        <v>46</v>
      </c>
      <c r="C50" s="14" t="e">
        <f ca="1">E50-D50</f>
        <v>#REF!</v>
      </c>
      <c r="D50" s="30" t="e">
        <f ca="1">SUMPRODUCT((#REF!=$C$3)*(#REF!))</f>
        <v>#REF!</v>
      </c>
      <c r="E50" s="14" t="e">
        <f>SUM(#REF!)</f>
        <v>#REF!</v>
      </c>
      <c r="F50" s="31" t="s">
        <v>23</v>
      </c>
      <c r="G50" s="32">
        <v>0</v>
      </c>
      <c r="H50" s="14">
        <v>0</v>
      </c>
      <c r="I50" s="14">
        <v>0</v>
      </c>
      <c r="J50" s="14">
        <v>0</v>
      </c>
    </row>
    <row r="51" spans="2:10" ht="19.5" customHeight="1">
      <c r="B51" s="29" t="s">
        <v>47</v>
      </c>
      <c r="C51" s="14" t="e">
        <f t="shared" ref="C51:C61" ca="1" si="17">E51-D51</f>
        <v>#REF!</v>
      </c>
      <c r="D51" s="30" t="e">
        <f ca="1">SUMPRODUCT((#REF!=$C$3)*(#REF!))</f>
        <v>#REF!</v>
      </c>
      <c r="E51" s="14" t="e">
        <f>SUM(#REF!)</f>
        <v>#REF!</v>
      </c>
      <c r="F51" s="31" t="s">
        <v>24</v>
      </c>
      <c r="G51" s="32">
        <v>0</v>
      </c>
      <c r="H51" s="14">
        <v>0</v>
      </c>
      <c r="I51" s="14">
        <v>0</v>
      </c>
      <c r="J51" s="14">
        <v>0</v>
      </c>
    </row>
    <row r="52" spans="2:10" ht="19.5" customHeight="1">
      <c r="B52" s="29" t="s">
        <v>48</v>
      </c>
      <c r="C52" s="14" t="e">
        <f t="shared" ca="1" si="17"/>
        <v>#REF!</v>
      </c>
      <c r="D52" s="30" t="e">
        <f ca="1">SUMPRODUCT((#REF!=$C$3)*(#REF!))</f>
        <v>#REF!</v>
      </c>
      <c r="E52" s="14" t="e">
        <f>SUM(#REF!)</f>
        <v>#REF!</v>
      </c>
      <c r="F52" s="31" t="s">
        <v>25</v>
      </c>
      <c r="G52" s="32">
        <v>0</v>
      </c>
      <c r="H52" s="14">
        <v>0</v>
      </c>
      <c r="I52" s="14">
        <v>0</v>
      </c>
      <c r="J52" s="14">
        <v>0</v>
      </c>
    </row>
    <row r="53" spans="2:10" ht="19.5" customHeight="1">
      <c r="B53" s="29" t="s">
        <v>50</v>
      </c>
      <c r="C53" s="14" t="e">
        <f t="shared" ca="1" si="17"/>
        <v>#REF!</v>
      </c>
      <c r="D53" s="30" t="e">
        <f ca="1">SUMPRODUCT((#REF!=$C$3)*(#REF!))</f>
        <v>#REF!</v>
      </c>
      <c r="E53" s="14" t="e">
        <f>SUM(#REF!)</f>
        <v>#REF!</v>
      </c>
      <c r="F53" s="31" t="s">
        <v>26</v>
      </c>
      <c r="G53" s="32">
        <v>0</v>
      </c>
      <c r="H53" s="14">
        <v>0</v>
      </c>
      <c r="I53" s="14">
        <v>0</v>
      </c>
      <c r="J53" s="14">
        <v>0</v>
      </c>
    </row>
    <row r="54" spans="2:10" ht="19.5" customHeight="1">
      <c r="B54" s="29" t="s">
        <v>49</v>
      </c>
      <c r="C54" s="14" t="e">
        <f t="shared" ca="1" si="17"/>
        <v>#REF!</v>
      </c>
      <c r="D54" s="30" t="e">
        <f ca="1">SUMPRODUCT((#REF!=$C$3)*(#REF!))</f>
        <v>#REF!</v>
      </c>
      <c r="E54" s="14" t="e">
        <f>SUM(#REF!)</f>
        <v>#REF!</v>
      </c>
      <c r="F54" s="31" t="s">
        <v>27</v>
      </c>
      <c r="G54" s="32">
        <v>0</v>
      </c>
      <c r="H54" s="14">
        <v>0</v>
      </c>
      <c r="I54" s="14">
        <v>0</v>
      </c>
      <c r="J54" s="14">
        <v>0</v>
      </c>
    </row>
    <row r="55" spans="2:10" ht="19.5" customHeight="1">
      <c r="B55" s="29" t="s">
        <v>51</v>
      </c>
      <c r="C55" s="14" t="e">
        <f t="shared" ca="1" si="17"/>
        <v>#REF!</v>
      </c>
      <c r="D55" s="30" t="e">
        <f ca="1">SUMPRODUCT((#REF!=$C$3)*(#REF!))</f>
        <v>#REF!</v>
      </c>
      <c r="E55" s="14" t="e">
        <f>SUM(#REF!)</f>
        <v>#REF!</v>
      </c>
      <c r="F55" s="31" t="s">
        <v>28</v>
      </c>
      <c r="G55" s="32">
        <v>0</v>
      </c>
      <c r="H55" s="14">
        <v>0</v>
      </c>
      <c r="I55" s="14">
        <v>0</v>
      </c>
      <c r="J55" s="14">
        <v>0</v>
      </c>
    </row>
    <row r="56" spans="2:10" ht="19.5" customHeight="1">
      <c r="B56" s="29" t="s">
        <v>52</v>
      </c>
      <c r="C56" s="14" t="e">
        <f t="shared" ca="1" si="17"/>
        <v>#REF!</v>
      </c>
      <c r="D56" s="30" t="e">
        <f ca="1">SUMPRODUCT((#REF!=$C$3)*(#REF!))</f>
        <v>#REF!</v>
      </c>
      <c r="E56" s="14" t="e">
        <f>SUM(#REF!)</f>
        <v>#REF!</v>
      </c>
      <c r="F56" s="31" t="s">
        <v>29</v>
      </c>
      <c r="G56" s="32">
        <v>0</v>
      </c>
      <c r="H56" s="14">
        <v>0</v>
      </c>
      <c r="I56" s="14">
        <v>0</v>
      </c>
      <c r="J56" s="14">
        <v>0</v>
      </c>
    </row>
    <row r="57" spans="2:10" ht="19.5" customHeight="1">
      <c r="B57" s="29" t="s">
        <v>53</v>
      </c>
      <c r="C57" s="14" t="e">
        <f t="shared" ca="1" si="17"/>
        <v>#REF!</v>
      </c>
      <c r="D57" s="30" t="e">
        <f ca="1">SUMPRODUCT((#REF!=$C$3)*(#REF!))</f>
        <v>#REF!</v>
      </c>
      <c r="E57" s="14" t="e">
        <f>SUM(#REF!)</f>
        <v>#REF!</v>
      </c>
      <c r="F57" s="31" t="s">
        <v>30</v>
      </c>
      <c r="G57" s="32">
        <v>0</v>
      </c>
      <c r="H57" s="14">
        <v>0</v>
      </c>
      <c r="I57" s="14">
        <v>0</v>
      </c>
      <c r="J57" s="14">
        <v>0</v>
      </c>
    </row>
    <row r="58" spans="2:10" ht="19.5" customHeight="1">
      <c r="B58" s="29" t="s">
        <v>54</v>
      </c>
      <c r="C58" s="14" t="e">
        <f t="shared" ca="1" si="17"/>
        <v>#REF!</v>
      </c>
      <c r="D58" s="30" t="e">
        <f ca="1">SUMPRODUCT((#REF!=$C$3)*(#REF!))</f>
        <v>#REF!</v>
      </c>
      <c r="E58" s="14" t="e">
        <f>SUM(#REF!)</f>
        <v>#REF!</v>
      </c>
      <c r="F58" s="31" t="s">
        <v>31</v>
      </c>
      <c r="G58" s="32">
        <v>0</v>
      </c>
      <c r="H58" s="14">
        <v>0</v>
      </c>
      <c r="I58" s="14">
        <v>0</v>
      </c>
      <c r="J58" s="14">
        <v>0</v>
      </c>
    </row>
    <row r="59" spans="2:10" ht="19.5" customHeight="1">
      <c r="B59" s="29" t="s">
        <v>55</v>
      </c>
      <c r="C59" s="14" t="e">
        <f t="shared" ca="1" si="17"/>
        <v>#REF!</v>
      </c>
      <c r="D59" s="30" t="e">
        <f ca="1">SUMPRODUCT((#REF!=$C$3)*(#REF!))</f>
        <v>#REF!</v>
      </c>
      <c r="E59" s="14" t="e">
        <f>SUM(#REF!)</f>
        <v>#REF!</v>
      </c>
      <c r="F59" s="31"/>
      <c r="G59" s="32">
        <v>0</v>
      </c>
      <c r="H59" s="14">
        <v>0</v>
      </c>
      <c r="I59" s="14">
        <v>0</v>
      </c>
      <c r="J59" s="14">
        <v>0</v>
      </c>
    </row>
    <row r="60" spans="2:10" ht="19.5" customHeight="1">
      <c r="B60" s="29" t="s">
        <v>36</v>
      </c>
      <c r="C60" s="14" t="e">
        <f t="shared" ca="1" si="17"/>
        <v>#REF!</v>
      </c>
      <c r="D60" s="30" t="e">
        <f ca="1">SUMPRODUCT((#REF!=$C$3)*(#REF!))</f>
        <v>#REF!</v>
      </c>
      <c r="E60" s="14" t="e">
        <f>SUM(#REF!)</f>
        <v>#REF!</v>
      </c>
      <c r="F60" s="31"/>
      <c r="G60" s="32">
        <v>0</v>
      </c>
      <c r="H60" s="14">
        <v>0</v>
      </c>
      <c r="I60" s="14">
        <v>0</v>
      </c>
      <c r="J60" s="14">
        <v>0</v>
      </c>
    </row>
    <row r="61" spans="2:10" ht="19.5" customHeight="1">
      <c r="B61" s="29" t="s">
        <v>37</v>
      </c>
      <c r="C61" s="14" t="e">
        <f t="shared" ca="1" si="17"/>
        <v>#REF!</v>
      </c>
      <c r="D61" s="30" t="e">
        <f ca="1">SUMPRODUCT((#REF!=$C$3)*(#REF!))</f>
        <v>#REF!</v>
      </c>
      <c r="E61" s="14" t="e">
        <f>SUM(#REF!)</f>
        <v>#REF!</v>
      </c>
      <c r="F61" s="31"/>
      <c r="G61" s="32">
        <v>0</v>
      </c>
      <c r="H61" s="14">
        <v>0</v>
      </c>
      <c r="I61" s="14">
        <v>0</v>
      </c>
      <c r="J61" s="14">
        <v>0</v>
      </c>
    </row>
    <row r="62" spans="2:10" ht="19.5" customHeight="1" thickBot="1">
      <c r="B62" s="33" t="s">
        <v>32</v>
      </c>
      <c r="C62" s="34" t="e">
        <f ca="1">SUM(C50:C61)</f>
        <v>#REF!</v>
      </c>
      <c r="D62" s="34" t="e">
        <f ca="1">SUMPRODUCT((#REF!=$C$3)*(#REF!))</f>
        <v>#REF!</v>
      </c>
      <c r="E62" s="34" t="e">
        <f>SUM(E50:E61)</f>
        <v>#REF!</v>
      </c>
      <c r="F62" s="35"/>
      <c r="G62" s="36"/>
      <c r="H62" s="14">
        <v>0</v>
      </c>
      <c r="I62" s="14">
        <v>0</v>
      </c>
      <c r="J62" s="14">
        <v>0</v>
      </c>
    </row>
    <row r="63" spans="2:10" ht="15.75" thickTop="1" thickBot="1"/>
    <row r="64" spans="2:10" ht="19.5" customHeight="1" thickBot="1">
      <c r="B64" s="405" t="s">
        <v>15</v>
      </c>
      <c r="C64" s="406"/>
      <c r="D64" s="406"/>
      <c r="E64" s="406"/>
      <c r="F64" s="407"/>
    </row>
    <row r="65" spans="2:6" ht="15" thickBot="1">
      <c r="B65" s="273" t="s">
        <v>134</v>
      </c>
      <c r="C65" s="274" t="s">
        <v>49</v>
      </c>
      <c r="D65" s="274" t="s">
        <v>46</v>
      </c>
      <c r="E65" s="280" t="s">
        <v>147</v>
      </c>
      <c r="F65" s="280" t="s">
        <v>146</v>
      </c>
    </row>
    <row r="66" spans="2:6" ht="16.5">
      <c r="B66" s="238">
        <v>110</v>
      </c>
      <c r="C66" s="275">
        <v>0</v>
      </c>
      <c r="D66" s="275">
        <v>0</v>
      </c>
      <c r="E66" s="237">
        <v>0</v>
      </c>
      <c r="F66" s="237">
        <v>0</v>
      </c>
    </row>
    <row r="67" spans="2:6" ht="16.5">
      <c r="B67" s="239">
        <v>120</v>
      </c>
      <c r="C67" s="276">
        <v>0</v>
      </c>
      <c r="D67" s="276">
        <v>0</v>
      </c>
      <c r="E67" s="237">
        <v>0</v>
      </c>
      <c r="F67" s="237">
        <v>0</v>
      </c>
    </row>
    <row r="68" spans="2:6" ht="16.5">
      <c r="B68" s="239">
        <v>130</v>
      </c>
      <c r="C68" s="276">
        <v>0</v>
      </c>
      <c r="D68" s="276">
        <v>0</v>
      </c>
      <c r="E68" s="237">
        <v>0</v>
      </c>
      <c r="F68" s="237">
        <v>0</v>
      </c>
    </row>
    <row r="69" spans="2:6" ht="16.5">
      <c r="B69" s="239">
        <v>140</v>
      </c>
      <c r="C69" s="276">
        <v>19</v>
      </c>
      <c r="D69" s="276">
        <v>2</v>
      </c>
      <c r="E69" s="237">
        <v>0</v>
      </c>
      <c r="F69" s="237">
        <v>0</v>
      </c>
    </row>
    <row r="70" spans="2:6" ht="16.5">
      <c r="B70" s="239">
        <v>150</v>
      </c>
      <c r="C70" s="276">
        <v>16</v>
      </c>
      <c r="D70" s="276">
        <v>2</v>
      </c>
      <c r="E70" s="237">
        <v>0</v>
      </c>
      <c r="F70" s="237">
        <v>0</v>
      </c>
    </row>
    <row r="71" spans="2:6" ht="16.5">
      <c r="B71" s="239">
        <v>160</v>
      </c>
      <c r="C71" s="276">
        <v>18</v>
      </c>
      <c r="D71" s="276">
        <v>2</v>
      </c>
      <c r="E71" s="237">
        <v>0</v>
      </c>
      <c r="F71" s="237">
        <v>0</v>
      </c>
    </row>
    <row r="72" spans="2:6" ht="16.5">
      <c r="B72" s="239">
        <v>170</v>
      </c>
      <c r="C72" s="276">
        <v>13</v>
      </c>
      <c r="D72" s="276">
        <v>2</v>
      </c>
      <c r="E72" s="237">
        <v>1</v>
      </c>
      <c r="F72" s="237">
        <v>0</v>
      </c>
    </row>
    <row r="73" spans="2:6" ht="16.5">
      <c r="B73" s="239">
        <v>180</v>
      </c>
      <c r="C73" s="276">
        <v>0</v>
      </c>
      <c r="D73" s="276">
        <v>0</v>
      </c>
      <c r="E73" s="237">
        <v>0</v>
      </c>
      <c r="F73" s="237">
        <v>0</v>
      </c>
    </row>
    <row r="74" spans="2:6" ht="20.25" customHeight="1" thickBot="1">
      <c r="B74" s="240">
        <v>190</v>
      </c>
      <c r="C74" s="278">
        <v>0</v>
      </c>
      <c r="D74" s="278">
        <v>0</v>
      </c>
      <c r="E74" s="237">
        <v>0</v>
      </c>
      <c r="F74" s="237">
        <v>0</v>
      </c>
    </row>
    <row r="75" spans="2:6" ht="18.75" thickBot="1">
      <c r="B75" s="279" t="s">
        <v>135</v>
      </c>
      <c r="C75" s="277">
        <f>SUM(C66:C74)</f>
        <v>66</v>
      </c>
      <c r="D75" s="277">
        <f>SUM(D66:D74)</f>
        <v>8</v>
      </c>
      <c r="E75" s="277">
        <f>SUM(E66:E74)</f>
        <v>1</v>
      </c>
      <c r="F75" s="277">
        <f>SUM(F66:F74)</f>
        <v>0</v>
      </c>
    </row>
  </sheetData>
  <mergeCells count="7">
    <mergeCell ref="B64:F64"/>
    <mergeCell ref="B48:E48"/>
    <mergeCell ref="B2:J2"/>
    <mergeCell ref="B4:J4"/>
    <mergeCell ref="B18:J18"/>
    <mergeCell ref="B30:J30"/>
    <mergeCell ref="B39:J39"/>
  </mergeCells>
  <phoneticPr fontId="8" type="noConversion"/>
  <dataValidations count="2">
    <dataValidation type="date" allowBlank="1" showInputMessage="1" showErrorMessage="1" sqref="C3" xr:uid="{00000000-0002-0000-0000-000000000000}">
      <formula1>43101</formula1>
      <formula2>44197</formula2>
    </dataValidation>
    <dataValidation type="list" allowBlank="1" showInputMessage="1" showErrorMessage="1" sqref="G3" xr:uid="{00000000-0002-0000-0000-000001000000}">
      <formula1>$M$4:$M$13</formula1>
    </dataValidation>
  </dataValidations>
  <pageMargins left="0.7" right="0.7" top="0.75" bottom="0.75" header="0.3" footer="0.3"/>
  <pageSetup paperSize="9" scale="4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B1:BN199"/>
  <sheetViews>
    <sheetView zoomScale="90" zoomScaleNormal="90" workbookViewId="0">
      <pane xSplit="8" ySplit="4" topLeftCell="AM164" activePane="bottomRight" state="frozen"/>
      <selection pane="topRight" activeCell="I1" sqref="I1"/>
      <selection pane="bottomLeft" activeCell="A5" sqref="A5"/>
      <selection pane="bottomRight" activeCell="AW193" sqref="AW193"/>
    </sheetView>
  </sheetViews>
  <sheetFormatPr defaultRowHeight="15"/>
  <cols>
    <col min="1" max="1" width="1.5703125" customWidth="1"/>
    <col min="2" max="2" width="18.42578125" bestFit="1" customWidth="1"/>
    <col min="4" max="4" width="25.7109375" bestFit="1" customWidth="1"/>
    <col min="5" max="5" width="30.140625" bestFit="1" customWidth="1"/>
    <col min="6" max="6" width="11" style="129" customWidth="1"/>
    <col min="7" max="8" width="12.85546875" customWidth="1"/>
    <col min="9" max="30" width="9.7109375" customWidth="1"/>
    <col min="31" max="65" width="9.42578125" customWidth="1"/>
  </cols>
  <sheetData>
    <row r="1" spans="2:66" ht="15.75" thickBot="1">
      <c r="B1" s="37" t="s">
        <v>12</v>
      </c>
    </row>
    <row r="2" spans="2:66" ht="16.5" customHeight="1" thickBot="1">
      <c r="B2" s="470" t="s">
        <v>0</v>
      </c>
      <c r="C2" s="475" t="s">
        <v>1</v>
      </c>
      <c r="D2" s="475" t="s">
        <v>7</v>
      </c>
      <c r="E2" s="487" t="s">
        <v>8</v>
      </c>
      <c r="F2" s="485"/>
      <c r="G2" s="486"/>
      <c r="H2" s="486"/>
      <c r="I2" s="432" t="s">
        <v>149</v>
      </c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  <c r="AM2" s="481" t="s">
        <v>159</v>
      </c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3"/>
    </row>
    <row r="3" spans="2:66" ht="16.5" customHeight="1">
      <c r="B3" s="471"/>
      <c r="C3" s="476"/>
      <c r="D3" s="476"/>
      <c r="E3" s="488"/>
      <c r="F3" s="473" t="s">
        <v>2</v>
      </c>
      <c r="G3" s="433" t="s">
        <v>82</v>
      </c>
      <c r="H3" s="479" t="s">
        <v>161</v>
      </c>
      <c r="I3" s="348" t="str">
        <f t="shared" ref="I3:AV3" si="0">CHOOSE(WEEKDAY(I4,2),"Mon","Tue","Wed","Thu","Fri","Sat","Sun")</f>
        <v>Wed</v>
      </c>
      <c r="J3" s="348" t="str">
        <f t="shared" si="0"/>
        <v>Thu</v>
      </c>
      <c r="K3" s="348" t="str">
        <f t="shared" si="0"/>
        <v>Fri</v>
      </c>
      <c r="L3" s="348" t="str">
        <f t="shared" si="0"/>
        <v>Sat</v>
      </c>
      <c r="M3" s="348" t="str">
        <f t="shared" si="0"/>
        <v>Sun</v>
      </c>
      <c r="N3" s="348" t="str">
        <f t="shared" si="0"/>
        <v>Mon</v>
      </c>
      <c r="O3" s="348" t="str">
        <f t="shared" si="0"/>
        <v>Tue</v>
      </c>
      <c r="P3" s="348" t="str">
        <f t="shared" si="0"/>
        <v>Wed</v>
      </c>
      <c r="Q3" s="348" t="str">
        <f t="shared" si="0"/>
        <v>Thu</v>
      </c>
      <c r="R3" s="348" t="str">
        <f t="shared" si="0"/>
        <v>Fri</v>
      </c>
      <c r="S3" s="348" t="str">
        <f t="shared" si="0"/>
        <v>Sat</v>
      </c>
      <c r="T3" s="348" t="str">
        <f t="shared" si="0"/>
        <v>Sun</v>
      </c>
      <c r="U3" s="348" t="str">
        <f t="shared" si="0"/>
        <v>Mon</v>
      </c>
      <c r="V3" s="348" t="str">
        <f t="shared" si="0"/>
        <v>Tue</v>
      </c>
      <c r="W3" s="348" t="str">
        <f t="shared" si="0"/>
        <v>Wed</v>
      </c>
      <c r="X3" s="348" t="str">
        <f t="shared" si="0"/>
        <v>Thu</v>
      </c>
      <c r="Y3" s="348" t="str">
        <f t="shared" si="0"/>
        <v>Fri</v>
      </c>
      <c r="Z3" s="348" t="str">
        <f t="shared" si="0"/>
        <v>Sat</v>
      </c>
      <c r="AA3" s="348" t="str">
        <f t="shared" si="0"/>
        <v>Sun</v>
      </c>
      <c r="AB3" s="348" t="str">
        <f t="shared" si="0"/>
        <v>Mon</v>
      </c>
      <c r="AC3" s="348" t="str">
        <f t="shared" si="0"/>
        <v>Tue</v>
      </c>
      <c r="AD3" s="348" t="str">
        <f t="shared" si="0"/>
        <v>Wed</v>
      </c>
      <c r="AE3" s="348" t="str">
        <f t="shared" si="0"/>
        <v>Thu</v>
      </c>
      <c r="AF3" s="348" t="str">
        <f t="shared" si="0"/>
        <v>Fri</v>
      </c>
      <c r="AG3" s="348" t="str">
        <f t="shared" si="0"/>
        <v>Sat</v>
      </c>
      <c r="AH3" s="348" t="str">
        <f t="shared" si="0"/>
        <v>Sun</v>
      </c>
      <c r="AI3" s="348" t="str">
        <f t="shared" si="0"/>
        <v>Mon</v>
      </c>
      <c r="AJ3" s="348" t="str">
        <f t="shared" si="0"/>
        <v>Tue</v>
      </c>
      <c r="AK3" s="348" t="str">
        <f t="shared" si="0"/>
        <v>Wed</v>
      </c>
      <c r="AL3" s="348" t="str">
        <f t="shared" si="0"/>
        <v>Thu</v>
      </c>
      <c r="AM3" s="348" t="str">
        <f t="shared" si="0"/>
        <v>Fri</v>
      </c>
      <c r="AN3" s="348" t="str">
        <f t="shared" si="0"/>
        <v>Sat</v>
      </c>
      <c r="AO3" s="348" t="str">
        <f t="shared" si="0"/>
        <v>Sun</v>
      </c>
      <c r="AP3" s="348" t="str">
        <f t="shared" si="0"/>
        <v>Mon</v>
      </c>
      <c r="AQ3" s="348" t="str">
        <f t="shared" si="0"/>
        <v>Tue</v>
      </c>
      <c r="AR3" s="348" t="str">
        <f t="shared" si="0"/>
        <v>Wed</v>
      </c>
      <c r="AS3" s="348" t="str">
        <f t="shared" si="0"/>
        <v>Thu</v>
      </c>
      <c r="AT3" s="348" t="str">
        <f t="shared" si="0"/>
        <v>Fri</v>
      </c>
      <c r="AU3" s="348" t="str">
        <f t="shared" si="0"/>
        <v>Sat</v>
      </c>
      <c r="AV3" s="348" t="str">
        <f t="shared" si="0"/>
        <v>Sun</v>
      </c>
      <c r="AW3" s="348" t="str">
        <f>CHOOSE(WEEKDAY(AW4,2),"Mon","Tue","Wed","Thu","Fri","Sat","Sun")</f>
        <v>Mon</v>
      </c>
      <c r="AX3" s="348" t="str">
        <f t="shared" ref="AX3:BM3" si="1">CHOOSE(WEEKDAY(AX4,2),"Mon","Tue","Wed","Thu","Fri","Sat","Sun")</f>
        <v>Tue</v>
      </c>
      <c r="AY3" s="348" t="str">
        <f t="shared" si="1"/>
        <v>Wed</v>
      </c>
      <c r="AZ3" s="348" t="str">
        <f t="shared" si="1"/>
        <v>Thu</v>
      </c>
      <c r="BA3" s="348" t="str">
        <f t="shared" si="1"/>
        <v>Fri</v>
      </c>
      <c r="BB3" s="348" t="str">
        <f t="shared" si="1"/>
        <v>Sat</v>
      </c>
      <c r="BC3" s="348" t="str">
        <f t="shared" si="1"/>
        <v>Sun</v>
      </c>
      <c r="BD3" s="348" t="str">
        <f t="shared" si="1"/>
        <v>Mon</v>
      </c>
      <c r="BE3" s="348" t="str">
        <f t="shared" si="1"/>
        <v>Tue</v>
      </c>
      <c r="BF3" s="348" t="str">
        <f t="shared" si="1"/>
        <v>Wed</v>
      </c>
      <c r="BG3" s="348" t="str">
        <f t="shared" si="1"/>
        <v>Thu</v>
      </c>
      <c r="BH3" s="348" t="str">
        <f t="shared" si="1"/>
        <v>Fri</v>
      </c>
      <c r="BI3" s="348" t="str">
        <f t="shared" si="1"/>
        <v>Sat</v>
      </c>
      <c r="BJ3" s="348" t="str">
        <f t="shared" si="1"/>
        <v>Sun</v>
      </c>
      <c r="BK3" s="348" t="str">
        <f t="shared" si="1"/>
        <v>Mon</v>
      </c>
      <c r="BL3" s="348" t="str">
        <f t="shared" si="1"/>
        <v>Tue</v>
      </c>
      <c r="BM3" s="348" t="str">
        <f t="shared" si="1"/>
        <v>Wed</v>
      </c>
      <c r="BN3" s="348" t="s">
        <v>45</v>
      </c>
    </row>
    <row r="4" spans="2:66" ht="15.75" thickBot="1">
      <c r="B4" s="472"/>
      <c r="C4" s="477"/>
      <c r="D4" s="477"/>
      <c r="E4" s="489"/>
      <c r="F4" s="474"/>
      <c r="G4" s="434"/>
      <c r="H4" s="480"/>
      <c r="I4" s="59">
        <v>43922</v>
      </c>
      <c r="J4" s="59">
        <v>43923</v>
      </c>
      <c r="K4" s="59">
        <v>43924</v>
      </c>
      <c r="L4" s="59">
        <v>43925</v>
      </c>
      <c r="M4" s="59">
        <v>43926</v>
      </c>
      <c r="N4" s="59">
        <v>43927</v>
      </c>
      <c r="O4" s="59">
        <v>43928</v>
      </c>
      <c r="P4" s="59">
        <v>43929</v>
      </c>
      <c r="Q4" s="59">
        <v>43930</v>
      </c>
      <c r="R4" s="59">
        <v>43931</v>
      </c>
      <c r="S4" s="59">
        <v>43932</v>
      </c>
      <c r="T4" s="59">
        <v>43933</v>
      </c>
      <c r="U4" s="59">
        <v>43934</v>
      </c>
      <c r="V4" s="59">
        <v>43935</v>
      </c>
      <c r="W4" s="59">
        <v>43936</v>
      </c>
      <c r="X4" s="59">
        <v>43937</v>
      </c>
      <c r="Y4" s="59">
        <v>43938</v>
      </c>
      <c r="Z4" s="59">
        <v>43939</v>
      </c>
      <c r="AA4" s="59">
        <v>43940</v>
      </c>
      <c r="AB4" s="59">
        <v>43941</v>
      </c>
      <c r="AC4" s="59">
        <v>43942</v>
      </c>
      <c r="AD4" s="59">
        <v>43943</v>
      </c>
      <c r="AE4" s="59">
        <v>43944</v>
      </c>
      <c r="AF4" s="59">
        <v>43945</v>
      </c>
      <c r="AG4" s="59">
        <v>43946</v>
      </c>
      <c r="AH4" s="59">
        <v>43947</v>
      </c>
      <c r="AI4" s="59">
        <v>43948</v>
      </c>
      <c r="AJ4" s="59">
        <v>43949</v>
      </c>
      <c r="AK4" s="59">
        <v>43950</v>
      </c>
      <c r="AL4" s="59">
        <v>43951</v>
      </c>
      <c r="AM4" s="107">
        <v>43952</v>
      </c>
      <c r="AN4" s="38">
        <v>43953</v>
      </c>
      <c r="AO4" s="38">
        <v>43954</v>
      </c>
      <c r="AP4" s="38">
        <v>43955</v>
      </c>
      <c r="AQ4" s="38">
        <v>43956</v>
      </c>
      <c r="AR4" s="38">
        <v>43957</v>
      </c>
      <c r="AS4" s="38">
        <v>43958</v>
      </c>
      <c r="AT4" s="38">
        <v>43959</v>
      </c>
      <c r="AU4" s="38">
        <v>43960</v>
      </c>
      <c r="AV4" s="38">
        <v>43961</v>
      </c>
      <c r="AW4" s="38">
        <v>43962</v>
      </c>
      <c r="AX4" s="38">
        <v>43963</v>
      </c>
      <c r="AY4" s="38">
        <v>43964</v>
      </c>
      <c r="AZ4" s="38">
        <v>43965</v>
      </c>
      <c r="BA4" s="38">
        <v>43966</v>
      </c>
      <c r="BB4" s="38">
        <v>43967</v>
      </c>
      <c r="BC4" s="38">
        <v>43968</v>
      </c>
      <c r="BD4" s="38">
        <v>43969</v>
      </c>
      <c r="BE4" s="38">
        <v>43970</v>
      </c>
      <c r="BF4" s="38">
        <v>43971</v>
      </c>
      <c r="BG4" s="38">
        <v>43972</v>
      </c>
      <c r="BH4" s="38">
        <v>43973</v>
      </c>
      <c r="BI4" s="38">
        <v>43974</v>
      </c>
      <c r="BJ4" s="38">
        <v>43975</v>
      </c>
      <c r="BK4" s="38">
        <v>43976</v>
      </c>
      <c r="BL4" s="38">
        <v>43977</v>
      </c>
      <c r="BM4" s="38">
        <v>43978</v>
      </c>
    </row>
    <row r="5" spans="2:66">
      <c r="B5" s="426">
        <v>110</v>
      </c>
      <c r="C5" s="460" t="s">
        <v>3</v>
      </c>
      <c r="D5" s="430" t="s">
        <v>76</v>
      </c>
      <c r="E5" s="431"/>
      <c r="F5" s="134">
        <f>SUM(F6:F8)</f>
        <v>1047</v>
      </c>
      <c r="G5" s="135">
        <f>SUM(G6:G8)</f>
        <v>952</v>
      </c>
      <c r="H5" s="135"/>
      <c r="I5" s="304"/>
      <c r="J5" s="49"/>
      <c r="K5" s="318"/>
      <c r="L5" s="49"/>
      <c r="M5" s="318"/>
      <c r="N5" s="49"/>
      <c r="O5" s="49"/>
      <c r="P5" s="318"/>
      <c r="Q5" s="49"/>
      <c r="R5" s="318"/>
      <c r="S5" s="49"/>
      <c r="T5" s="318"/>
      <c r="U5" s="49"/>
      <c r="V5" s="318"/>
      <c r="W5" s="49"/>
      <c r="X5" s="318"/>
      <c r="Y5" s="49"/>
      <c r="Z5" s="49"/>
      <c r="AA5" s="318"/>
      <c r="AB5" s="49"/>
      <c r="AC5" s="318"/>
      <c r="AD5" s="49"/>
      <c r="AE5" s="318"/>
      <c r="AF5" s="49"/>
      <c r="AG5" s="318"/>
      <c r="AH5" s="49"/>
      <c r="AI5" s="318"/>
      <c r="AJ5" s="49"/>
      <c r="AK5" s="318"/>
      <c r="AL5" s="304"/>
      <c r="AM5" s="58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</row>
    <row r="6" spans="2:66">
      <c r="B6" s="426"/>
      <c r="C6" s="459"/>
      <c r="D6" s="3" t="s">
        <v>9</v>
      </c>
      <c r="E6" s="428" t="s">
        <v>72</v>
      </c>
      <c r="F6" s="128">
        <f>SUM(H6:BQ6)</f>
        <v>632</v>
      </c>
      <c r="G6" s="131">
        <v>542</v>
      </c>
      <c r="H6" s="378">
        <v>505</v>
      </c>
      <c r="I6" s="305"/>
      <c r="J6" s="46">
        <v>18</v>
      </c>
      <c r="K6" s="319">
        <v>3</v>
      </c>
      <c r="L6" s="46"/>
      <c r="M6" s="319"/>
      <c r="N6" s="46"/>
      <c r="O6" s="46"/>
      <c r="P6" s="319">
        <v>6</v>
      </c>
      <c r="Q6" s="46">
        <v>12</v>
      </c>
      <c r="R6" s="319"/>
      <c r="S6" s="46">
        <v>2</v>
      </c>
      <c r="T6" s="319"/>
      <c r="U6" s="46">
        <v>4</v>
      </c>
      <c r="V6" s="319">
        <v>3</v>
      </c>
      <c r="W6" s="46">
        <v>7</v>
      </c>
      <c r="X6" s="319">
        <v>2</v>
      </c>
      <c r="Y6" s="46">
        <v>3</v>
      </c>
      <c r="Z6" s="46">
        <v>6</v>
      </c>
      <c r="AA6" s="319"/>
      <c r="AB6" s="46">
        <v>6</v>
      </c>
      <c r="AC6" s="319">
        <v>3</v>
      </c>
      <c r="AD6" s="46">
        <v>3</v>
      </c>
      <c r="AE6" s="319">
        <v>3</v>
      </c>
      <c r="AF6" s="46">
        <v>4</v>
      </c>
      <c r="AG6" s="319"/>
      <c r="AH6" s="46"/>
      <c r="AI6" s="319"/>
      <c r="AJ6" s="46">
        <v>7</v>
      </c>
      <c r="AK6" s="319">
        <v>3</v>
      </c>
      <c r="AL6" s="305">
        <v>2</v>
      </c>
      <c r="AM6" s="55">
        <v>4</v>
      </c>
      <c r="AN6" s="46">
        <v>1</v>
      </c>
      <c r="AO6" s="46">
        <v>3</v>
      </c>
      <c r="AP6" s="46">
        <v>8</v>
      </c>
      <c r="AQ6" s="46">
        <v>5</v>
      </c>
      <c r="AR6" s="46">
        <v>2</v>
      </c>
      <c r="AS6" s="46">
        <v>3</v>
      </c>
      <c r="AT6" s="46">
        <v>4</v>
      </c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</row>
    <row r="7" spans="2:66">
      <c r="B7" s="426"/>
      <c r="C7" s="459"/>
      <c r="D7" s="1" t="s">
        <v>10</v>
      </c>
      <c r="E7" s="428"/>
      <c r="F7" s="128">
        <f t="shared" ref="F7:F8" si="2">SUM(H7:BQ7)</f>
        <v>304</v>
      </c>
      <c r="G7" s="132">
        <v>299</v>
      </c>
      <c r="H7" s="378">
        <v>299</v>
      </c>
      <c r="I7" s="306"/>
      <c r="J7" s="47"/>
      <c r="K7" s="320"/>
      <c r="L7" s="47"/>
      <c r="M7" s="320"/>
      <c r="N7" s="47"/>
      <c r="O7" s="47"/>
      <c r="P7" s="320"/>
      <c r="Q7" s="47"/>
      <c r="R7" s="320"/>
      <c r="S7" s="47"/>
      <c r="T7" s="320"/>
      <c r="U7" s="47"/>
      <c r="V7" s="320"/>
      <c r="W7" s="47"/>
      <c r="X7" s="320"/>
      <c r="Y7" s="47"/>
      <c r="Z7" s="47"/>
      <c r="AA7" s="320"/>
      <c r="AB7" s="47"/>
      <c r="AC7" s="320"/>
      <c r="AD7" s="47"/>
      <c r="AE7" s="320">
        <v>5</v>
      </c>
      <c r="AF7" s="47"/>
      <c r="AG7" s="320"/>
      <c r="AH7" s="47"/>
      <c r="AI7" s="320"/>
      <c r="AJ7" s="47"/>
      <c r="AK7" s="320"/>
      <c r="AL7" s="306"/>
      <c r="AM7" s="5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</row>
    <row r="8" spans="2:66">
      <c r="B8" s="427"/>
      <c r="C8" s="459"/>
      <c r="D8" s="2" t="s">
        <v>11</v>
      </c>
      <c r="E8" s="429"/>
      <c r="F8" s="128">
        <f t="shared" si="2"/>
        <v>111</v>
      </c>
      <c r="G8" s="133">
        <v>111</v>
      </c>
      <c r="H8" s="378">
        <v>111</v>
      </c>
      <c r="I8" s="307"/>
      <c r="J8" s="48"/>
      <c r="K8" s="321"/>
      <c r="L8" s="48"/>
      <c r="M8" s="321"/>
      <c r="N8" s="48"/>
      <c r="O8" s="48"/>
      <c r="P8" s="321"/>
      <c r="Q8" s="48"/>
      <c r="R8" s="321"/>
      <c r="S8" s="48"/>
      <c r="T8" s="321"/>
      <c r="U8" s="48"/>
      <c r="V8" s="321"/>
      <c r="W8" s="48"/>
      <c r="X8" s="321"/>
      <c r="Y8" s="48"/>
      <c r="Z8" s="48"/>
      <c r="AA8" s="321"/>
      <c r="AB8" s="48"/>
      <c r="AC8" s="321"/>
      <c r="AD8" s="48"/>
      <c r="AE8" s="321"/>
      <c r="AF8" s="48"/>
      <c r="AG8" s="321"/>
      <c r="AH8" s="48"/>
      <c r="AI8" s="321"/>
      <c r="AJ8" s="48"/>
      <c r="AK8" s="321"/>
      <c r="AL8" s="307"/>
      <c r="AM8" s="57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</row>
    <row r="9" spans="2:66">
      <c r="B9" s="426">
        <v>120</v>
      </c>
      <c r="C9" s="459"/>
      <c r="D9" s="430" t="s">
        <v>76</v>
      </c>
      <c r="E9" s="431"/>
      <c r="F9" s="134">
        <f>SUM(F10:F12)</f>
        <v>119</v>
      </c>
      <c r="G9" s="135">
        <f>SUM(G10:G12)</f>
        <v>83</v>
      </c>
      <c r="H9" s="135"/>
      <c r="I9" s="304"/>
      <c r="J9" s="49"/>
      <c r="K9" s="318"/>
      <c r="L9" s="49"/>
      <c r="M9" s="318"/>
      <c r="N9" s="49"/>
      <c r="O9" s="49"/>
      <c r="P9" s="318"/>
      <c r="Q9" s="49"/>
      <c r="R9" s="318"/>
      <c r="S9" s="49"/>
      <c r="T9" s="318"/>
      <c r="U9" s="49"/>
      <c r="V9" s="318"/>
      <c r="W9" s="49"/>
      <c r="X9" s="318"/>
      <c r="Y9" s="49"/>
      <c r="Z9" s="49"/>
      <c r="AA9" s="318"/>
      <c r="AB9" s="49"/>
      <c r="AC9" s="318"/>
      <c r="AD9" s="49"/>
      <c r="AE9" s="318"/>
      <c r="AF9" s="49"/>
      <c r="AG9" s="318"/>
      <c r="AH9" s="49"/>
      <c r="AI9" s="318"/>
      <c r="AJ9" s="49"/>
      <c r="AK9" s="318"/>
      <c r="AL9" s="304"/>
      <c r="AM9" s="58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</row>
    <row r="10" spans="2:66">
      <c r="B10" s="426"/>
      <c r="C10" s="459"/>
      <c r="D10" s="3" t="s">
        <v>9</v>
      </c>
      <c r="E10" s="428" t="s">
        <v>72</v>
      </c>
      <c r="F10" s="128">
        <f t="shared" ref="F10:F12" si="3">SUM(H10:BQ10)</f>
        <v>87</v>
      </c>
      <c r="G10" s="131">
        <v>57</v>
      </c>
      <c r="H10" s="378">
        <v>57</v>
      </c>
      <c r="I10" s="305"/>
      <c r="J10" s="46"/>
      <c r="K10" s="319"/>
      <c r="L10" s="46"/>
      <c r="M10" s="319"/>
      <c r="N10" s="46"/>
      <c r="O10" s="46"/>
      <c r="P10" s="319"/>
      <c r="Q10" s="46"/>
      <c r="R10" s="319"/>
      <c r="S10" s="46">
        <v>2</v>
      </c>
      <c r="T10" s="319"/>
      <c r="U10" s="46"/>
      <c r="V10" s="319"/>
      <c r="W10" s="46"/>
      <c r="X10" s="319"/>
      <c r="Y10" s="46"/>
      <c r="Z10" s="46"/>
      <c r="AA10" s="319"/>
      <c r="AB10" s="46"/>
      <c r="AC10" s="319">
        <v>6</v>
      </c>
      <c r="AD10" s="46">
        <v>3</v>
      </c>
      <c r="AE10" s="319">
        <v>6</v>
      </c>
      <c r="AF10" s="46">
        <v>3</v>
      </c>
      <c r="AG10" s="319"/>
      <c r="AH10" s="46"/>
      <c r="AI10" s="319"/>
      <c r="AJ10" s="46"/>
      <c r="AK10" s="319"/>
      <c r="AL10" s="305"/>
      <c r="AM10" s="55"/>
      <c r="AN10" s="46"/>
      <c r="AO10" s="46"/>
      <c r="AP10" s="46"/>
      <c r="AQ10" s="46">
        <v>7</v>
      </c>
      <c r="AR10" s="46">
        <v>1</v>
      </c>
      <c r="AS10" s="46">
        <v>2</v>
      </c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</row>
    <row r="11" spans="2:66">
      <c r="B11" s="426"/>
      <c r="C11" s="459"/>
      <c r="D11" s="1" t="s">
        <v>10</v>
      </c>
      <c r="E11" s="428"/>
      <c r="F11" s="128">
        <f t="shared" si="3"/>
        <v>32</v>
      </c>
      <c r="G11" s="132">
        <v>26</v>
      </c>
      <c r="H11" s="378">
        <v>26</v>
      </c>
      <c r="I11" s="306"/>
      <c r="J11" s="47"/>
      <c r="K11" s="320"/>
      <c r="L11" s="47"/>
      <c r="M11" s="320"/>
      <c r="N11" s="47"/>
      <c r="O11" s="47"/>
      <c r="P11" s="320"/>
      <c r="Q11" s="47"/>
      <c r="R11" s="320"/>
      <c r="S11" s="47"/>
      <c r="T11" s="320"/>
      <c r="U11" s="47"/>
      <c r="V11" s="320"/>
      <c r="W11" s="47"/>
      <c r="X11" s="320"/>
      <c r="Y11" s="47"/>
      <c r="Z11" s="47"/>
      <c r="AA11" s="320"/>
      <c r="AB11" s="47">
        <v>3</v>
      </c>
      <c r="AC11" s="320">
        <v>3</v>
      </c>
      <c r="AD11" s="47"/>
      <c r="AE11" s="320"/>
      <c r="AF11" s="47"/>
      <c r="AG11" s="320"/>
      <c r="AH11" s="47"/>
      <c r="AI11" s="320"/>
      <c r="AJ11" s="47"/>
      <c r="AK11" s="320"/>
      <c r="AL11" s="306"/>
      <c r="AM11" s="56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</row>
    <row r="12" spans="2:66">
      <c r="B12" s="427"/>
      <c r="C12" s="459"/>
      <c r="D12" s="2" t="s">
        <v>11</v>
      </c>
      <c r="E12" s="429"/>
      <c r="F12" s="128">
        <f t="shared" si="3"/>
        <v>0</v>
      </c>
      <c r="G12" s="133"/>
      <c r="H12" s="378">
        <v>0</v>
      </c>
      <c r="I12" s="307"/>
      <c r="J12" s="48"/>
      <c r="K12" s="321"/>
      <c r="L12" s="48"/>
      <c r="M12" s="321"/>
      <c r="N12" s="48"/>
      <c r="O12" s="48"/>
      <c r="P12" s="321"/>
      <c r="Q12" s="48"/>
      <c r="R12" s="321"/>
      <c r="S12" s="48"/>
      <c r="T12" s="321"/>
      <c r="U12" s="48"/>
      <c r="V12" s="321"/>
      <c r="W12" s="48"/>
      <c r="X12" s="321"/>
      <c r="Y12" s="48"/>
      <c r="Z12" s="48"/>
      <c r="AA12" s="321"/>
      <c r="AB12" s="48"/>
      <c r="AC12" s="321"/>
      <c r="AD12" s="48"/>
      <c r="AE12" s="321"/>
      <c r="AF12" s="48"/>
      <c r="AG12" s="321"/>
      <c r="AH12" s="48"/>
      <c r="AI12" s="321"/>
      <c r="AJ12" s="48"/>
      <c r="AK12" s="321"/>
      <c r="AL12" s="307"/>
      <c r="AM12" s="57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</row>
    <row r="13" spans="2:66">
      <c r="B13" s="426">
        <v>130</v>
      </c>
      <c r="C13" s="459"/>
      <c r="D13" s="430" t="s">
        <v>76</v>
      </c>
      <c r="E13" s="431"/>
      <c r="F13" s="134">
        <f>SUM(F14:F16)</f>
        <v>167</v>
      </c>
      <c r="G13" s="135">
        <f>SUM(G14:G16)</f>
        <v>154</v>
      </c>
      <c r="H13" s="135"/>
      <c r="I13" s="304"/>
      <c r="J13" s="49"/>
      <c r="K13" s="318"/>
      <c r="L13" s="49"/>
      <c r="M13" s="318"/>
      <c r="N13" s="49"/>
      <c r="O13" s="49"/>
      <c r="P13" s="318"/>
      <c r="Q13" s="49"/>
      <c r="R13" s="318"/>
      <c r="S13" s="49"/>
      <c r="T13" s="318"/>
      <c r="U13" s="49"/>
      <c r="V13" s="318"/>
      <c r="W13" s="49"/>
      <c r="X13" s="318"/>
      <c r="Y13" s="49"/>
      <c r="Z13" s="49"/>
      <c r="AA13" s="318"/>
      <c r="AB13" s="49"/>
      <c r="AC13" s="318"/>
      <c r="AD13" s="49"/>
      <c r="AE13" s="318"/>
      <c r="AF13" s="49"/>
      <c r="AG13" s="318"/>
      <c r="AH13" s="49"/>
      <c r="AI13" s="318"/>
      <c r="AJ13" s="49"/>
      <c r="AK13" s="318"/>
      <c r="AL13" s="304"/>
      <c r="AM13" s="58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</row>
    <row r="14" spans="2:66">
      <c r="B14" s="426"/>
      <c r="C14" s="459"/>
      <c r="D14" s="3" t="s">
        <v>9</v>
      </c>
      <c r="E14" s="428" t="s">
        <v>72</v>
      </c>
      <c r="F14" s="128">
        <f t="shared" ref="F14:F16" si="4">SUM(H14:BQ14)</f>
        <v>121</v>
      </c>
      <c r="G14" s="131">
        <v>113</v>
      </c>
      <c r="H14" s="378">
        <v>96</v>
      </c>
      <c r="I14" s="305"/>
      <c r="J14" s="46"/>
      <c r="K14" s="319"/>
      <c r="L14" s="46"/>
      <c r="M14" s="319"/>
      <c r="N14" s="46">
        <v>3</v>
      </c>
      <c r="O14" s="46">
        <v>5</v>
      </c>
      <c r="P14" s="319"/>
      <c r="Q14" s="46"/>
      <c r="R14" s="319">
        <v>11</v>
      </c>
      <c r="S14" s="46">
        <v>2</v>
      </c>
      <c r="T14" s="319"/>
      <c r="U14" s="46"/>
      <c r="V14" s="319"/>
      <c r="W14" s="46"/>
      <c r="X14" s="319"/>
      <c r="Y14" s="46"/>
      <c r="Z14" s="46"/>
      <c r="AA14" s="319"/>
      <c r="AB14" s="46"/>
      <c r="AC14" s="319"/>
      <c r="AD14" s="46"/>
      <c r="AE14" s="319"/>
      <c r="AF14" s="46"/>
      <c r="AG14" s="319"/>
      <c r="AH14" s="46"/>
      <c r="AI14" s="319"/>
      <c r="AJ14" s="46"/>
      <c r="AK14" s="319"/>
      <c r="AL14" s="305"/>
      <c r="AM14" s="55"/>
      <c r="AN14" s="46">
        <v>2</v>
      </c>
      <c r="AO14" s="46"/>
      <c r="AP14" s="46"/>
      <c r="AQ14" s="46"/>
      <c r="AR14" s="46"/>
      <c r="AS14" s="46"/>
      <c r="AT14" s="46">
        <v>2</v>
      </c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</row>
    <row r="15" spans="2:66">
      <c r="B15" s="426"/>
      <c r="C15" s="459"/>
      <c r="D15" s="1" t="s">
        <v>10</v>
      </c>
      <c r="E15" s="428"/>
      <c r="F15" s="128">
        <f t="shared" si="4"/>
        <v>41</v>
      </c>
      <c r="G15" s="132">
        <v>38</v>
      </c>
      <c r="H15" s="378">
        <v>38</v>
      </c>
      <c r="I15" s="306"/>
      <c r="J15" s="47"/>
      <c r="K15" s="320"/>
      <c r="L15" s="47"/>
      <c r="M15" s="320"/>
      <c r="N15" s="47"/>
      <c r="O15" s="47">
        <v>3</v>
      </c>
      <c r="P15" s="320"/>
      <c r="Q15" s="47"/>
      <c r="R15" s="320"/>
      <c r="S15" s="47"/>
      <c r="T15" s="320"/>
      <c r="U15" s="47"/>
      <c r="V15" s="320"/>
      <c r="W15" s="47"/>
      <c r="X15" s="320"/>
      <c r="Y15" s="47"/>
      <c r="Z15" s="47"/>
      <c r="AA15" s="320"/>
      <c r="AB15" s="47"/>
      <c r="AC15" s="320"/>
      <c r="AD15" s="47"/>
      <c r="AE15" s="320"/>
      <c r="AF15" s="47"/>
      <c r="AG15" s="320"/>
      <c r="AH15" s="47"/>
      <c r="AI15" s="320"/>
      <c r="AJ15" s="47"/>
      <c r="AK15" s="320"/>
      <c r="AL15" s="306"/>
      <c r="AM15" s="56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</row>
    <row r="16" spans="2:66">
      <c r="B16" s="427"/>
      <c r="C16" s="459"/>
      <c r="D16" s="2" t="s">
        <v>11</v>
      </c>
      <c r="E16" s="429"/>
      <c r="F16" s="128">
        <f t="shared" si="4"/>
        <v>5</v>
      </c>
      <c r="G16" s="133">
        <v>3</v>
      </c>
      <c r="H16" s="378">
        <v>5</v>
      </c>
      <c r="I16" s="307"/>
      <c r="J16" s="48"/>
      <c r="K16" s="321"/>
      <c r="L16" s="48"/>
      <c r="M16" s="321"/>
      <c r="N16" s="48"/>
      <c r="O16" s="48"/>
      <c r="P16" s="321"/>
      <c r="Q16" s="48"/>
      <c r="R16" s="321"/>
      <c r="S16" s="48"/>
      <c r="T16" s="321"/>
      <c r="U16" s="48"/>
      <c r="V16" s="321"/>
      <c r="W16" s="48"/>
      <c r="X16" s="321"/>
      <c r="Y16" s="48"/>
      <c r="Z16" s="48"/>
      <c r="AA16" s="321"/>
      <c r="AB16" s="48"/>
      <c r="AC16" s="321"/>
      <c r="AD16" s="48"/>
      <c r="AE16" s="321"/>
      <c r="AF16" s="48"/>
      <c r="AG16" s="321"/>
      <c r="AH16" s="48"/>
      <c r="AI16" s="321"/>
      <c r="AJ16" s="48"/>
      <c r="AK16" s="321"/>
      <c r="AL16" s="307"/>
      <c r="AM16" s="57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</row>
    <row r="17" spans="2:65">
      <c r="B17" s="426">
        <v>140</v>
      </c>
      <c r="C17" s="459"/>
      <c r="D17" s="430" t="s">
        <v>76</v>
      </c>
      <c r="E17" s="431"/>
      <c r="F17" s="134">
        <f>SUM(F18:F20)</f>
        <v>3934</v>
      </c>
      <c r="G17" s="135">
        <f>SUM(G18:G20)</f>
        <v>2648</v>
      </c>
      <c r="H17" s="135"/>
      <c r="I17" s="304"/>
      <c r="J17" s="49"/>
      <c r="K17" s="318"/>
      <c r="L17" s="49"/>
      <c r="M17" s="318"/>
      <c r="N17" s="49"/>
      <c r="O17" s="49"/>
      <c r="P17" s="318"/>
      <c r="Q17" s="49"/>
      <c r="R17" s="318"/>
      <c r="S17" s="49"/>
      <c r="T17" s="318"/>
      <c r="U17" s="49"/>
      <c r="V17" s="318"/>
      <c r="W17" s="49"/>
      <c r="X17" s="318"/>
      <c r="Y17" s="49"/>
      <c r="Z17" s="49"/>
      <c r="AA17" s="318"/>
      <c r="AB17" s="49"/>
      <c r="AC17" s="318"/>
      <c r="AD17" s="49"/>
      <c r="AE17" s="318"/>
      <c r="AF17" s="49"/>
      <c r="AG17" s="318"/>
      <c r="AH17" s="49"/>
      <c r="AI17" s="318"/>
      <c r="AJ17" s="49"/>
      <c r="AK17" s="318"/>
      <c r="AL17" s="304"/>
      <c r="AM17" s="58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</row>
    <row r="18" spans="2:65">
      <c r="B18" s="426"/>
      <c r="C18" s="459"/>
      <c r="D18" s="3" t="s">
        <v>9</v>
      </c>
      <c r="E18" s="428" t="s">
        <v>72</v>
      </c>
      <c r="F18" s="128">
        <f t="shared" ref="F18:F20" si="5">SUM(H18:BQ18)</f>
        <v>1622</v>
      </c>
      <c r="G18" s="131">
        <v>1019</v>
      </c>
      <c r="H18" s="378">
        <v>860</v>
      </c>
      <c r="I18" s="305"/>
      <c r="J18" s="46"/>
      <c r="K18" s="319">
        <v>15</v>
      </c>
      <c r="L18" s="46">
        <v>24</v>
      </c>
      <c r="M18" s="319">
        <v>15</v>
      </c>
      <c r="N18" s="46">
        <v>15</v>
      </c>
      <c r="O18" s="46">
        <v>9</v>
      </c>
      <c r="P18" s="319">
        <v>12</v>
      </c>
      <c r="Q18" s="46">
        <v>9</v>
      </c>
      <c r="R18" s="319">
        <v>9</v>
      </c>
      <c r="S18" s="46">
        <v>12</v>
      </c>
      <c r="T18" s="319">
        <v>24</v>
      </c>
      <c r="U18" s="46">
        <v>15</v>
      </c>
      <c r="V18" s="319">
        <v>30</v>
      </c>
      <c r="W18" s="46">
        <v>9</v>
      </c>
      <c r="X18" s="319">
        <v>12</v>
      </c>
      <c r="Y18" s="46">
        <v>20</v>
      </c>
      <c r="Z18" s="46">
        <v>6</v>
      </c>
      <c r="AA18" s="319"/>
      <c r="AB18" s="46">
        <v>30</v>
      </c>
      <c r="AC18" s="319">
        <v>6</v>
      </c>
      <c r="AD18" s="46">
        <v>30</v>
      </c>
      <c r="AE18" s="319">
        <v>24</v>
      </c>
      <c r="AF18" s="46">
        <v>12</v>
      </c>
      <c r="AG18" s="319">
        <v>15</v>
      </c>
      <c r="AH18" s="46">
        <v>18</v>
      </c>
      <c r="AI18" s="319">
        <v>21</v>
      </c>
      <c r="AJ18" s="46">
        <v>12</v>
      </c>
      <c r="AK18" s="319">
        <v>36</v>
      </c>
      <c r="AL18" s="305">
        <v>39</v>
      </c>
      <c r="AM18" s="55">
        <v>3</v>
      </c>
      <c r="AN18" s="46">
        <v>30</v>
      </c>
      <c r="AO18" s="46">
        <v>9</v>
      </c>
      <c r="AP18" s="46">
        <v>52</v>
      </c>
      <c r="AQ18" s="46">
        <v>18</v>
      </c>
      <c r="AR18" s="46">
        <v>33</v>
      </c>
      <c r="AS18" s="46">
        <v>18</v>
      </c>
      <c r="AT18" s="46">
        <v>27</v>
      </c>
      <c r="AU18" s="46">
        <v>24</v>
      </c>
      <c r="AV18" s="46">
        <v>30</v>
      </c>
      <c r="AW18" s="46">
        <v>39</v>
      </c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</row>
    <row r="19" spans="2:65">
      <c r="B19" s="426"/>
      <c r="C19" s="459"/>
      <c r="D19" s="1" t="s">
        <v>10</v>
      </c>
      <c r="E19" s="428"/>
      <c r="F19" s="128">
        <f t="shared" si="5"/>
        <v>1595</v>
      </c>
      <c r="G19" s="132">
        <v>1054</v>
      </c>
      <c r="H19" s="378">
        <v>936</v>
      </c>
      <c r="I19" s="306"/>
      <c r="J19" s="47">
        <v>30</v>
      </c>
      <c r="K19" s="320">
        <v>15</v>
      </c>
      <c r="L19" s="47">
        <v>6</v>
      </c>
      <c r="M19" s="320">
        <v>12</v>
      </c>
      <c r="N19" s="47">
        <v>18</v>
      </c>
      <c r="O19" s="47">
        <v>27</v>
      </c>
      <c r="P19" s="320">
        <v>6</v>
      </c>
      <c r="Q19" s="47">
        <v>15</v>
      </c>
      <c r="R19" s="320">
        <v>3</v>
      </c>
      <c r="S19" s="47">
        <v>12</v>
      </c>
      <c r="T19" s="320">
        <v>3</v>
      </c>
      <c r="U19" s="47">
        <v>3</v>
      </c>
      <c r="V19" s="320">
        <v>12</v>
      </c>
      <c r="W19" s="47">
        <v>12</v>
      </c>
      <c r="X19" s="320">
        <v>9</v>
      </c>
      <c r="Y19" s="47">
        <v>15</v>
      </c>
      <c r="Z19" s="47">
        <v>18</v>
      </c>
      <c r="AA19" s="320"/>
      <c r="AB19" s="47">
        <v>12</v>
      </c>
      <c r="AC19" s="320">
        <v>6</v>
      </c>
      <c r="AD19" s="47">
        <v>21</v>
      </c>
      <c r="AE19" s="320">
        <v>6</v>
      </c>
      <c r="AF19" s="47">
        <v>21</v>
      </c>
      <c r="AG19" s="320">
        <v>19</v>
      </c>
      <c r="AH19" s="47">
        <v>27</v>
      </c>
      <c r="AI19" s="320">
        <v>27</v>
      </c>
      <c r="AJ19" s="47">
        <v>21</v>
      </c>
      <c r="AK19" s="320">
        <v>15</v>
      </c>
      <c r="AL19" s="306">
        <v>12</v>
      </c>
      <c r="AM19" s="56">
        <v>36</v>
      </c>
      <c r="AN19" s="47">
        <v>30</v>
      </c>
      <c r="AO19" s="47">
        <v>12</v>
      </c>
      <c r="AP19" s="47">
        <v>19</v>
      </c>
      <c r="AQ19" s="47">
        <v>21</v>
      </c>
      <c r="AR19" s="47">
        <v>24</v>
      </c>
      <c r="AS19" s="47">
        <v>27</v>
      </c>
      <c r="AT19" s="47">
        <v>18</v>
      </c>
      <c r="AU19" s="47">
        <v>36</v>
      </c>
      <c r="AV19" s="47">
        <v>15</v>
      </c>
      <c r="AW19" s="47">
        <v>18</v>
      </c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</row>
    <row r="20" spans="2:65">
      <c r="B20" s="427"/>
      <c r="C20" s="459"/>
      <c r="D20" s="2" t="s">
        <v>11</v>
      </c>
      <c r="E20" s="429"/>
      <c r="F20" s="128">
        <f t="shared" si="5"/>
        <v>717</v>
      </c>
      <c r="G20" s="133">
        <v>575</v>
      </c>
      <c r="H20" s="378">
        <v>374</v>
      </c>
      <c r="I20" s="307"/>
      <c r="J20" s="48">
        <v>18</v>
      </c>
      <c r="K20" s="321">
        <v>9</v>
      </c>
      <c r="L20" s="48">
        <v>12</v>
      </c>
      <c r="M20" s="321">
        <v>9</v>
      </c>
      <c r="N20" s="48">
        <v>12</v>
      </c>
      <c r="O20" s="48"/>
      <c r="P20" s="321">
        <v>18</v>
      </c>
      <c r="Q20" s="48">
        <v>27</v>
      </c>
      <c r="R20" s="321">
        <v>27</v>
      </c>
      <c r="S20" s="48">
        <v>15</v>
      </c>
      <c r="T20" s="321">
        <v>3</v>
      </c>
      <c r="U20" s="48">
        <v>6</v>
      </c>
      <c r="V20" s="321">
        <v>3</v>
      </c>
      <c r="W20" s="48">
        <v>12</v>
      </c>
      <c r="X20" s="321">
        <v>12</v>
      </c>
      <c r="Y20" s="48">
        <v>9</v>
      </c>
      <c r="Z20" s="48">
        <v>6</v>
      </c>
      <c r="AA20" s="321"/>
      <c r="AB20" s="48">
        <v>15</v>
      </c>
      <c r="AC20" s="321">
        <v>12</v>
      </c>
      <c r="AD20" s="48">
        <v>22</v>
      </c>
      <c r="AE20" s="321">
        <v>12</v>
      </c>
      <c r="AF20" s="48">
        <v>3</v>
      </c>
      <c r="AG20" s="321">
        <v>7</v>
      </c>
      <c r="AH20" s="48">
        <v>9</v>
      </c>
      <c r="AI20" s="321">
        <v>11</v>
      </c>
      <c r="AJ20" s="48">
        <v>3</v>
      </c>
      <c r="AK20" s="321">
        <v>18</v>
      </c>
      <c r="AL20" s="307"/>
      <c r="AM20" s="57">
        <v>9</v>
      </c>
      <c r="AN20" s="48"/>
      <c r="AO20" s="48"/>
      <c r="AP20" s="48"/>
      <c r="AQ20" s="48"/>
      <c r="AR20" s="48"/>
      <c r="AS20" s="48"/>
      <c r="AT20" s="48">
        <v>6</v>
      </c>
      <c r="AU20" s="48">
        <v>9</v>
      </c>
      <c r="AV20" s="48">
        <v>6</v>
      </c>
      <c r="AW20" s="48">
        <v>3</v>
      </c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</row>
    <row r="21" spans="2:65">
      <c r="B21" s="426">
        <v>150</v>
      </c>
      <c r="C21" s="459"/>
      <c r="D21" s="430" t="s">
        <v>76</v>
      </c>
      <c r="E21" s="431"/>
      <c r="F21" s="134">
        <f>SUM(F22:F24)</f>
        <v>706</v>
      </c>
      <c r="G21" s="135">
        <f>SUM(G22:G24)</f>
        <v>209</v>
      </c>
      <c r="H21" s="135"/>
      <c r="I21" s="304"/>
      <c r="J21" s="49"/>
      <c r="K21" s="318"/>
      <c r="L21" s="49"/>
      <c r="M21" s="318"/>
      <c r="N21" s="49"/>
      <c r="O21" s="49"/>
      <c r="P21" s="318"/>
      <c r="Q21" s="49"/>
      <c r="R21" s="318"/>
      <c r="S21" s="49"/>
      <c r="T21" s="318"/>
      <c r="U21" s="49"/>
      <c r="V21" s="318"/>
      <c r="W21" s="49"/>
      <c r="X21" s="318"/>
      <c r="Y21" s="49"/>
      <c r="Z21" s="49"/>
      <c r="AA21" s="318"/>
      <c r="AB21" s="49"/>
      <c r="AC21" s="318"/>
      <c r="AD21" s="49"/>
      <c r="AE21" s="318"/>
      <c r="AF21" s="49"/>
      <c r="AG21" s="318"/>
      <c r="AH21" s="49"/>
      <c r="AI21" s="318"/>
      <c r="AJ21" s="49"/>
      <c r="AK21" s="318"/>
      <c r="AL21" s="304"/>
      <c r="AM21" s="58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</row>
    <row r="22" spans="2:65">
      <c r="B22" s="426"/>
      <c r="C22" s="459"/>
      <c r="D22" s="3" t="s">
        <v>9</v>
      </c>
      <c r="E22" s="428" t="s">
        <v>72</v>
      </c>
      <c r="F22" s="128">
        <f t="shared" ref="F22:F24" si="6">SUM(H22:BQ22)</f>
        <v>343</v>
      </c>
      <c r="G22" s="131">
        <v>12</v>
      </c>
      <c r="H22" s="378">
        <v>27</v>
      </c>
      <c r="I22" s="305"/>
      <c r="J22" s="46">
        <v>6</v>
      </c>
      <c r="K22" s="319">
        <v>12</v>
      </c>
      <c r="L22" s="46">
        <v>6</v>
      </c>
      <c r="M22" s="319">
        <v>3</v>
      </c>
      <c r="N22" s="46">
        <v>13</v>
      </c>
      <c r="O22" s="46">
        <v>5</v>
      </c>
      <c r="P22" s="319"/>
      <c r="Q22" s="46"/>
      <c r="R22" s="319"/>
      <c r="S22" s="46"/>
      <c r="T22" s="319"/>
      <c r="U22" s="46">
        <v>10</v>
      </c>
      <c r="V22" s="319">
        <v>6</v>
      </c>
      <c r="W22" s="46">
        <v>9</v>
      </c>
      <c r="X22" s="319">
        <v>9</v>
      </c>
      <c r="Y22" s="46">
        <v>3</v>
      </c>
      <c r="Z22" s="46">
        <v>12</v>
      </c>
      <c r="AA22" s="319"/>
      <c r="AB22" s="46">
        <v>12</v>
      </c>
      <c r="AC22" s="319">
        <v>13.5</v>
      </c>
      <c r="AD22" s="46">
        <v>28</v>
      </c>
      <c r="AE22" s="319">
        <v>7.5</v>
      </c>
      <c r="AF22" s="46">
        <v>12</v>
      </c>
      <c r="AG22" s="319">
        <v>18</v>
      </c>
      <c r="AH22" s="46">
        <v>4</v>
      </c>
      <c r="AI22" s="319">
        <v>3</v>
      </c>
      <c r="AJ22" s="46">
        <v>5</v>
      </c>
      <c r="AK22" s="319">
        <v>6</v>
      </c>
      <c r="AL22" s="305">
        <v>6</v>
      </c>
      <c r="AM22" s="55">
        <v>5</v>
      </c>
      <c r="AN22" s="46">
        <v>12</v>
      </c>
      <c r="AO22" s="46"/>
      <c r="AP22" s="46">
        <v>5</v>
      </c>
      <c r="AQ22" s="46">
        <v>10</v>
      </c>
      <c r="AR22" s="46">
        <v>3</v>
      </c>
      <c r="AS22" s="46"/>
      <c r="AT22" s="46">
        <v>3</v>
      </c>
      <c r="AU22" s="46">
        <v>18</v>
      </c>
      <c r="AV22" s="46">
        <v>30</v>
      </c>
      <c r="AW22" s="46">
        <v>21</v>
      </c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</row>
    <row r="23" spans="2:65">
      <c r="B23" s="426"/>
      <c r="C23" s="459"/>
      <c r="D23" s="1" t="s">
        <v>10</v>
      </c>
      <c r="E23" s="428"/>
      <c r="F23" s="128">
        <f t="shared" si="6"/>
        <v>220</v>
      </c>
      <c r="G23" s="132">
        <v>104</v>
      </c>
      <c r="H23" s="378">
        <v>92</v>
      </c>
      <c r="I23" s="306"/>
      <c r="J23" s="47">
        <v>12</v>
      </c>
      <c r="K23" s="320"/>
      <c r="L23" s="47"/>
      <c r="M23" s="320"/>
      <c r="N23" s="47"/>
      <c r="O23" s="47"/>
      <c r="P23" s="320"/>
      <c r="Q23" s="47"/>
      <c r="R23" s="320"/>
      <c r="S23" s="47"/>
      <c r="T23" s="320"/>
      <c r="U23" s="47">
        <v>6</v>
      </c>
      <c r="V23" s="320">
        <v>21</v>
      </c>
      <c r="W23" s="47">
        <v>9</v>
      </c>
      <c r="X23" s="320">
        <v>2</v>
      </c>
      <c r="Y23" s="47">
        <v>9</v>
      </c>
      <c r="Z23" s="47"/>
      <c r="AA23" s="320"/>
      <c r="AB23" s="47"/>
      <c r="AC23" s="320">
        <v>4.5</v>
      </c>
      <c r="AD23" s="47"/>
      <c r="AE23" s="320"/>
      <c r="AF23" s="47">
        <v>3</v>
      </c>
      <c r="AG23" s="320">
        <v>11</v>
      </c>
      <c r="AH23" s="47"/>
      <c r="AI23" s="320">
        <v>7.5</v>
      </c>
      <c r="AJ23" s="47">
        <v>6</v>
      </c>
      <c r="AK23" s="320"/>
      <c r="AL23" s="306"/>
      <c r="AM23" s="56"/>
      <c r="AN23" s="47">
        <v>3</v>
      </c>
      <c r="AO23" s="47">
        <v>1</v>
      </c>
      <c r="AP23" s="47">
        <v>4</v>
      </c>
      <c r="AQ23" s="47"/>
      <c r="AR23" s="47">
        <v>9</v>
      </c>
      <c r="AS23" s="47">
        <v>8</v>
      </c>
      <c r="AT23" s="47">
        <v>7</v>
      </c>
      <c r="AU23" s="47"/>
      <c r="AV23" s="47"/>
      <c r="AW23" s="47">
        <v>5</v>
      </c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</row>
    <row r="24" spans="2:65">
      <c r="B24" s="427"/>
      <c r="C24" s="459"/>
      <c r="D24" s="2" t="s">
        <v>11</v>
      </c>
      <c r="E24" s="429"/>
      <c r="F24" s="128">
        <f t="shared" si="6"/>
        <v>143</v>
      </c>
      <c r="G24" s="133">
        <v>93</v>
      </c>
      <c r="H24" s="378">
        <v>90</v>
      </c>
      <c r="I24" s="307"/>
      <c r="J24" s="48">
        <v>3</v>
      </c>
      <c r="K24" s="321">
        <v>9</v>
      </c>
      <c r="L24" s="48">
        <v>6</v>
      </c>
      <c r="M24" s="321">
        <v>3</v>
      </c>
      <c r="N24" s="48"/>
      <c r="O24" s="48"/>
      <c r="P24" s="321"/>
      <c r="Q24" s="48"/>
      <c r="R24" s="321"/>
      <c r="S24" s="48"/>
      <c r="T24" s="321"/>
      <c r="U24" s="48"/>
      <c r="V24" s="321"/>
      <c r="W24" s="48"/>
      <c r="X24" s="321"/>
      <c r="Y24" s="48"/>
      <c r="Z24" s="48"/>
      <c r="AA24" s="321"/>
      <c r="AB24" s="48"/>
      <c r="AC24" s="321"/>
      <c r="AD24" s="48"/>
      <c r="AE24" s="321"/>
      <c r="AF24" s="48"/>
      <c r="AG24" s="321"/>
      <c r="AH24" s="48"/>
      <c r="AI24" s="321"/>
      <c r="AJ24" s="48"/>
      <c r="AK24" s="321"/>
      <c r="AL24" s="307"/>
      <c r="AM24" s="57"/>
      <c r="AN24" s="48"/>
      <c r="AO24" s="48"/>
      <c r="AP24" s="48">
        <v>6</v>
      </c>
      <c r="AQ24" s="48"/>
      <c r="AR24" s="48"/>
      <c r="AS24" s="48"/>
      <c r="AT24" s="48"/>
      <c r="AU24" s="48">
        <v>15</v>
      </c>
      <c r="AV24" s="48">
        <v>3</v>
      </c>
      <c r="AW24" s="48">
        <v>8</v>
      </c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</row>
    <row r="25" spans="2:65">
      <c r="B25" s="426">
        <v>160</v>
      </c>
      <c r="C25" s="459"/>
      <c r="D25" s="430" t="s">
        <v>76</v>
      </c>
      <c r="E25" s="431"/>
      <c r="F25" s="134">
        <f>SUM(F26:F28)</f>
        <v>1394</v>
      </c>
      <c r="G25" s="135">
        <f>SUM(G26:G28)</f>
        <v>1100.5</v>
      </c>
      <c r="H25" s="135"/>
      <c r="I25" s="304"/>
      <c r="J25" s="49"/>
      <c r="K25" s="318"/>
      <c r="L25" s="49"/>
      <c r="M25" s="318"/>
      <c r="N25" s="49"/>
      <c r="O25" s="49"/>
      <c r="P25" s="318"/>
      <c r="Q25" s="49"/>
      <c r="R25" s="318"/>
      <c r="S25" s="49"/>
      <c r="T25" s="318"/>
      <c r="U25" s="49"/>
      <c r="V25" s="318"/>
      <c r="W25" s="49"/>
      <c r="X25" s="318"/>
      <c r="Y25" s="49"/>
      <c r="Z25" s="49"/>
      <c r="AA25" s="318"/>
      <c r="AB25" s="49"/>
      <c r="AC25" s="318"/>
      <c r="AD25" s="49"/>
      <c r="AE25" s="318"/>
      <c r="AF25" s="49"/>
      <c r="AG25" s="318"/>
      <c r="AH25" s="49"/>
      <c r="AI25" s="318"/>
      <c r="AJ25" s="49"/>
      <c r="AK25" s="318"/>
      <c r="AL25" s="304"/>
      <c r="AM25" s="58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</row>
    <row r="26" spans="2:65">
      <c r="B26" s="426"/>
      <c r="C26" s="459"/>
      <c r="D26" s="3" t="s">
        <v>9</v>
      </c>
      <c r="E26" s="428" t="s">
        <v>72</v>
      </c>
      <c r="F26" s="128">
        <f t="shared" ref="F26:F28" si="7">SUM(H26:BQ26)</f>
        <v>546.5</v>
      </c>
      <c r="G26" s="131">
        <v>359</v>
      </c>
      <c r="H26" s="378">
        <v>359</v>
      </c>
      <c r="I26" s="305"/>
      <c r="J26" s="46"/>
      <c r="K26" s="319"/>
      <c r="L26" s="46"/>
      <c r="M26" s="319"/>
      <c r="N26" s="46"/>
      <c r="O26" s="46"/>
      <c r="P26" s="319">
        <v>7</v>
      </c>
      <c r="Q26" s="46">
        <v>3.5</v>
      </c>
      <c r="R26" s="319">
        <v>9</v>
      </c>
      <c r="S26" s="46">
        <v>5</v>
      </c>
      <c r="T26" s="319">
        <v>3</v>
      </c>
      <c r="U26" s="46"/>
      <c r="V26" s="319">
        <v>15</v>
      </c>
      <c r="W26" s="46">
        <v>5</v>
      </c>
      <c r="X26" s="319"/>
      <c r="Y26" s="46"/>
      <c r="Z26" s="46"/>
      <c r="AA26" s="319"/>
      <c r="AB26" s="46"/>
      <c r="AC26" s="319"/>
      <c r="AD26" s="46"/>
      <c r="AE26" s="319">
        <v>3.5</v>
      </c>
      <c r="AF26" s="46">
        <v>4.5</v>
      </c>
      <c r="AG26" s="319"/>
      <c r="AH26" s="46"/>
      <c r="AI26" s="319"/>
      <c r="AJ26" s="46"/>
      <c r="AK26" s="319">
        <v>6</v>
      </c>
      <c r="AL26" s="305"/>
      <c r="AM26" s="55">
        <v>6</v>
      </c>
      <c r="AN26" s="46"/>
      <c r="AO26" s="46">
        <v>12</v>
      </c>
      <c r="AP26" s="46">
        <v>7</v>
      </c>
      <c r="AQ26" s="46">
        <v>23</v>
      </c>
      <c r="AR26" s="46">
        <v>14</v>
      </c>
      <c r="AS26" s="46">
        <v>38</v>
      </c>
      <c r="AT26" s="46">
        <v>6</v>
      </c>
      <c r="AU26" s="46">
        <v>12</v>
      </c>
      <c r="AV26" s="46">
        <v>8</v>
      </c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</row>
    <row r="27" spans="2:65">
      <c r="B27" s="426"/>
      <c r="C27" s="459"/>
      <c r="D27" s="1" t="s">
        <v>10</v>
      </c>
      <c r="E27" s="428"/>
      <c r="F27" s="128">
        <f t="shared" si="7"/>
        <v>538.5</v>
      </c>
      <c r="G27" s="132">
        <v>458.5</v>
      </c>
      <c r="H27" s="378">
        <v>503.5</v>
      </c>
      <c r="I27" s="306"/>
      <c r="J27" s="47"/>
      <c r="K27" s="320"/>
      <c r="L27" s="47"/>
      <c r="M27" s="320"/>
      <c r="N27" s="47"/>
      <c r="O27" s="47"/>
      <c r="P27" s="320"/>
      <c r="Q27" s="47"/>
      <c r="R27" s="320"/>
      <c r="S27" s="47">
        <v>3</v>
      </c>
      <c r="T27" s="320">
        <v>2</v>
      </c>
      <c r="U27" s="47"/>
      <c r="V27" s="320"/>
      <c r="W27" s="47"/>
      <c r="X27" s="320"/>
      <c r="Y27" s="47"/>
      <c r="Z27" s="47"/>
      <c r="AA27" s="320"/>
      <c r="AB27" s="47"/>
      <c r="AC27" s="320"/>
      <c r="AD27" s="47"/>
      <c r="AE27" s="320">
        <v>3</v>
      </c>
      <c r="AF27" s="47">
        <v>8</v>
      </c>
      <c r="AG27" s="320">
        <v>2</v>
      </c>
      <c r="AH27" s="47"/>
      <c r="AI27" s="320"/>
      <c r="AJ27" s="47"/>
      <c r="AK27" s="320"/>
      <c r="AL27" s="306"/>
      <c r="AM27" s="56"/>
      <c r="AN27" s="47"/>
      <c r="AO27" s="47"/>
      <c r="AP27" s="47">
        <v>9</v>
      </c>
      <c r="AQ27" s="47"/>
      <c r="AR27" s="47">
        <v>4</v>
      </c>
      <c r="AS27" s="47">
        <v>4</v>
      </c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</row>
    <row r="28" spans="2:65">
      <c r="B28" s="427"/>
      <c r="C28" s="459"/>
      <c r="D28" s="2" t="s">
        <v>11</v>
      </c>
      <c r="E28" s="429"/>
      <c r="F28" s="128">
        <f t="shared" si="7"/>
        <v>309</v>
      </c>
      <c r="G28" s="133">
        <v>283</v>
      </c>
      <c r="H28" s="378">
        <v>296.5</v>
      </c>
      <c r="I28" s="307"/>
      <c r="J28" s="48"/>
      <c r="K28" s="321"/>
      <c r="L28" s="48"/>
      <c r="M28" s="321"/>
      <c r="N28" s="48"/>
      <c r="O28" s="48"/>
      <c r="P28" s="321"/>
      <c r="Q28" s="48"/>
      <c r="R28" s="321"/>
      <c r="S28" s="48"/>
      <c r="T28" s="321">
        <v>3</v>
      </c>
      <c r="U28" s="48"/>
      <c r="V28" s="321"/>
      <c r="W28" s="48"/>
      <c r="X28" s="321"/>
      <c r="Y28" s="48"/>
      <c r="Z28" s="48"/>
      <c r="AA28" s="321"/>
      <c r="AB28" s="48"/>
      <c r="AC28" s="321"/>
      <c r="AD28" s="48"/>
      <c r="AE28" s="321"/>
      <c r="AF28" s="48"/>
      <c r="AG28" s="321">
        <v>5.5</v>
      </c>
      <c r="AH28" s="48"/>
      <c r="AI28" s="321"/>
      <c r="AJ28" s="48"/>
      <c r="AK28" s="321"/>
      <c r="AL28" s="307"/>
      <c r="AM28" s="57"/>
      <c r="AN28" s="48"/>
      <c r="AO28" s="48">
        <v>4</v>
      </c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</row>
    <row r="29" spans="2:65">
      <c r="B29" s="478">
        <v>180</v>
      </c>
      <c r="C29" s="459"/>
      <c r="D29" s="430" t="s">
        <v>76</v>
      </c>
      <c r="E29" s="431"/>
      <c r="F29" s="136">
        <f>F30+F31+F32</f>
        <v>571</v>
      </c>
      <c r="G29" s="135">
        <f>SUM(G30:G32)</f>
        <v>567.5</v>
      </c>
      <c r="H29" s="135"/>
      <c r="I29" s="304"/>
      <c r="J29" s="49"/>
      <c r="K29" s="318"/>
      <c r="L29" s="49"/>
      <c r="M29" s="318"/>
      <c r="N29" s="49"/>
      <c r="O29" s="49"/>
      <c r="P29" s="318"/>
      <c r="Q29" s="49"/>
      <c r="R29" s="318"/>
      <c r="S29" s="49"/>
      <c r="T29" s="318"/>
      <c r="U29" s="49"/>
      <c r="V29" s="318"/>
      <c r="W29" s="49"/>
      <c r="X29" s="318"/>
      <c r="Y29" s="49"/>
      <c r="Z29" s="49"/>
      <c r="AA29" s="318"/>
      <c r="AB29" s="49"/>
      <c r="AC29" s="318"/>
      <c r="AD29" s="49"/>
      <c r="AE29" s="318"/>
      <c r="AF29" s="49"/>
      <c r="AG29" s="318"/>
      <c r="AH29" s="49"/>
      <c r="AI29" s="318"/>
      <c r="AJ29" s="49"/>
      <c r="AK29" s="318"/>
      <c r="AL29" s="304"/>
      <c r="AM29" s="58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</row>
    <row r="30" spans="2:65">
      <c r="B30" s="478"/>
      <c r="C30" s="459"/>
      <c r="D30" s="3" t="s">
        <v>9</v>
      </c>
      <c r="E30" s="428" t="s">
        <v>72</v>
      </c>
      <c r="F30" s="128">
        <f t="shared" ref="F30:F32" si="8">SUM(H30:BQ30)</f>
        <v>315</v>
      </c>
      <c r="G30" s="131">
        <v>315</v>
      </c>
      <c r="H30" s="378">
        <v>315</v>
      </c>
      <c r="I30" s="305"/>
      <c r="J30" s="46"/>
      <c r="K30" s="319"/>
      <c r="L30" s="46"/>
      <c r="M30" s="319"/>
      <c r="N30" s="46"/>
      <c r="O30" s="46"/>
      <c r="P30" s="319"/>
      <c r="Q30" s="46"/>
      <c r="R30" s="319"/>
      <c r="S30" s="46"/>
      <c r="T30" s="319"/>
      <c r="U30" s="46"/>
      <c r="V30" s="319"/>
      <c r="W30" s="46"/>
      <c r="X30" s="319"/>
      <c r="Y30" s="46"/>
      <c r="Z30" s="46"/>
      <c r="AA30" s="319"/>
      <c r="AB30" s="46"/>
      <c r="AC30" s="319"/>
      <c r="AD30" s="46"/>
      <c r="AE30" s="319"/>
      <c r="AF30" s="46"/>
      <c r="AG30" s="319"/>
      <c r="AH30" s="46"/>
      <c r="AI30" s="319"/>
      <c r="AJ30" s="46"/>
      <c r="AK30" s="319"/>
      <c r="AL30" s="305"/>
      <c r="AM30" s="55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</row>
    <row r="31" spans="2:65">
      <c r="B31" s="478"/>
      <c r="C31" s="459"/>
      <c r="D31" s="1" t="s">
        <v>10</v>
      </c>
      <c r="E31" s="428"/>
      <c r="F31" s="128">
        <f t="shared" si="8"/>
        <v>178</v>
      </c>
      <c r="G31" s="132">
        <v>174.5</v>
      </c>
      <c r="H31" s="378">
        <v>178</v>
      </c>
      <c r="I31" s="306"/>
      <c r="J31" s="47"/>
      <c r="K31" s="320"/>
      <c r="L31" s="47"/>
      <c r="M31" s="320"/>
      <c r="N31" s="47"/>
      <c r="O31" s="47"/>
      <c r="P31" s="320"/>
      <c r="Q31" s="47"/>
      <c r="R31" s="320"/>
      <c r="S31" s="47"/>
      <c r="T31" s="320"/>
      <c r="U31" s="47"/>
      <c r="V31" s="320"/>
      <c r="W31" s="47"/>
      <c r="X31" s="320"/>
      <c r="Y31" s="47"/>
      <c r="Z31" s="47"/>
      <c r="AA31" s="320"/>
      <c r="AB31" s="47"/>
      <c r="AC31" s="320"/>
      <c r="AD31" s="47"/>
      <c r="AE31" s="320"/>
      <c r="AF31" s="47"/>
      <c r="AG31" s="320"/>
      <c r="AH31" s="47"/>
      <c r="AI31" s="320"/>
      <c r="AJ31" s="47"/>
      <c r="AK31" s="320"/>
      <c r="AL31" s="306"/>
      <c r="AM31" s="56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</row>
    <row r="32" spans="2:65" ht="15.75" thickBot="1">
      <c r="B32" s="478"/>
      <c r="C32" s="459"/>
      <c r="D32" s="98" t="s">
        <v>11</v>
      </c>
      <c r="E32" s="428"/>
      <c r="F32" s="128">
        <f t="shared" si="8"/>
        <v>78</v>
      </c>
      <c r="G32" s="133">
        <v>78</v>
      </c>
      <c r="H32" s="378">
        <v>78</v>
      </c>
      <c r="I32" s="307"/>
      <c r="J32" s="48"/>
      <c r="K32" s="321"/>
      <c r="L32" s="48"/>
      <c r="M32" s="321"/>
      <c r="N32" s="48"/>
      <c r="O32" s="48"/>
      <c r="P32" s="321"/>
      <c r="Q32" s="48"/>
      <c r="R32" s="321"/>
      <c r="S32" s="48"/>
      <c r="T32" s="321"/>
      <c r="U32" s="48"/>
      <c r="V32" s="321"/>
      <c r="W32" s="48"/>
      <c r="X32" s="321"/>
      <c r="Y32" s="48"/>
      <c r="Z32" s="48"/>
      <c r="AA32" s="321"/>
      <c r="AB32" s="48"/>
      <c r="AC32" s="321"/>
      <c r="AD32" s="48"/>
      <c r="AE32" s="321"/>
      <c r="AF32" s="48"/>
      <c r="AG32" s="321"/>
      <c r="AH32" s="48"/>
      <c r="AI32" s="321"/>
      <c r="AJ32" s="48"/>
      <c r="AK32" s="321"/>
      <c r="AL32" s="307"/>
      <c r="AM32" s="57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</row>
    <row r="33" spans="2:65" ht="15.75" thickBot="1">
      <c r="B33" s="438" t="s">
        <v>75</v>
      </c>
      <c r="C33" s="439"/>
      <c r="D33" s="116">
        <v>10450</v>
      </c>
      <c r="E33" s="116">
        <f>D33-F33</f>
        <v>2512</v>
      </c>
      <c r="F33" s="53">
        <f>SUM(F29,F25,F21,F17,F13,F9,F5)</f>
        <v>7938</v>
      </c>
      <c r="G33" s="54">
        <f>G29+G25+G21+G17+G13+G9+G5</f>
        <v>5714</v>
      </c>
      <c r="H33" s="54"/>
      <c r="I33" s="308">
        <f>SUM(I30:I32,I26:I28,I22:I24,I18:I20,I14:I16,I10:I12,I6:I8)</f>
        <v>0</v>
      </c>
      <c r="J33" s="50">
        <f t="shared" ref="J33:AE33" si="9">SUM(J30:J32,J26:J28,J22:J24,J18:J20,J14:J16,J10:J12,J6:J8)</f>
        <v>87</v>
      </c>
      <c r="K33" s="322">
        <f t="shared" si="9"/>
        <v>63</v>
      </c>
      <c r="L33" s="50">
        <f t="shared" si="9"/>
        <v>54</v>
      </c>
      <c r="M33" s="322">
        <f t="shared" si="9"/>
        <v>42</v>
      </c>
      <c r="N33" s="50">
        <f t="shared" si="9"/>
        <v>61</v>
      </c>
      <c r="O33" s="50">
        <f t="shared" si="9"/>
        <v>49</v>
      </c>
      <c r="P33" s="322">
        <f t="shared" si="9"/>
        <v>49</v>
      </c>
      <c r="Q33" s="50">
        <f t="shared" si="9"/>
        <v>66.5</v>
      </c>
      <c r="R33" s="322">
        <f t="shared" si="9"/>
        <v>59</v>
      </c>
      <c r="S33" s="50">
        <f t="shared" si="9"/>
        <v>53</v>
      </c>
      <c r="T33" s="322">
        <f t="shared" si="9"/>
        <v>38</v>
      </c>
      <c r="U33" s="50">
        <f t="shared" si="9"/>
        <v>44</v>
      </c>
      <c r="V33" s="322">
        <f t="shared" si="9"/>
        <v>90</v>
      </c>
      <c r="W33" s="50">
        <f t="shared" si="9"/>
        <v>63</v>
      </c>
      <c r="X33" s="322">
        <f t="shared" si="9"/>
        <v>46</v>
      </c>
      <c r="Y33" s="50">
        <f t="shared" si="9"/>
        <v>59</v>
      </c>
      <c r="Z33" s="50">
        <f t="shared" si="9"/>
        <v>48</v>
      </c>
      <c r="AA33" s="322">
        <f t="shared" si="9"/>
        <v>0</v>
      </c>
      <c r="AB33" s="50">
        <f t="shared" si="9"/>
        <v>78</v>
      </c>
      <c r="AC33" s="322">
        <f t="shared" si="9"/>
        <v>54</v>
      </c>
      <c r="AD33" s="50">
        <f t="shared" si="9"/>
        <v>107</v>
      </c>
      <c r="AE33" s="322">
        <f t="shared" si="9"/>
        <v>70</v>
      </c>
      <c r="AF33" s="50">
        <f t="shared" ref="AF33:AL33" si="10">SUM(AF30:AF32,AF26:AF28,AF22:AF24,AF18:AF20,AF14:AF16,AF10:AF12,AF6:AF8)</f>
        <v>70.5</v>
      </c>
      <c r="AG33" s="322">
        <f t="shared" si="10"/>
        <v>77.5</v>
      </c>
      <c r="AH33" s="50">
        <f t="shared" si="10"/>
        <v>58</v>
      </c>
      <c r="AI33" s="322">
        <f t="shared" si="10"/>
        <v>69.5</v>
      </c>
      <c r="AJ33" s="50">
        <f t="shared" si="10"/>
        <v>54</v>
      </c>
      <c r="AK33" s="322">
        <f t="shared" si="10"/>
        <v>84</v>
      </c>
      <c r="AL33" s="308">
        <f t="shared" si="10"/>
        <v>59</v>
      </c>
      <c r="AM33" s="108">
        <f t="shared" ref="AM33:AX33" si="11">SUM(AM30:AM32,AM26:AM28,AM22:AM24,AM18:AM20,AM14:AM16,AM10:AM12,AM6:AM8)</f>
        <v>63</v>
      </c>
      <c r="AN33" s="50">
        <f t="shared" si="11"/>
        <v>78</v>
      </c>
      <c r="AO33" s="50">
        <f t="shared" si="11"/>
        <v>41</v>
      </c>
      <c r="AP33" s="50">
        <f t="shared" si="11"/>
        <v>110</v>
      </c>
      <c r="AQ33" s="50">
        <f t="shared" si="11"/>
        <v>84</v>
      </c>
      <c r="AR33" s="50">
        <f t="shared" si="11"/>
        <v>90</v>
      </c>
      <c r="AS33" s="50">
        <f t="shared" si="11"/>
        <v>100</v>
      </c>
      <c r="AT33" s="50">
        <f t="shared" si="11"/>
        <v>73</v>
      </c>
      <c r="AU33" s="50">
        <f t="shared" si="11"/>
        <v>114</v>
      </c>
      <c r="AV33" s="50">
        <f t="shared" si="11"/>
        <v>92</v>
      </c>
      <c r="AW33" s="50">
        <f t="shared" si="11"/>
        <v>94</v>
      </c>
      <c r="AX33" s="50">
        <f t="shared" si="11"/>
        <v>0</v>
      </c>
      <c r="AY33" s="50">
        <f t="shared" ref="AY33:BM33" si="12">SUM(AY30:AY32,AY26:AY28,AY22:AY24,AY18:AY20,AY14:AY16,AY10:AY12,AY6:AY8)</f>
        <v>0</v>
      </c>
      <c r="AZ33" s="50">
        <f t="shared" si="12"/>
        <v>0</v>
      </c>
      <c r="BA33" s="50">
        <f t="shared" si="12"/>
        <v>0</v>
      </c>
      <c r="BB33" s="50">
        <f t="shared" si="12"/>
        <v>0</v>
      </c>
      <c r="BC33" s="50">
        <f t="shared" si="12"/>
        <v>0</v>
      </c>
      <c r="BD33" s="50">
        <f t="shared" si="12"/>
        <v>0</v>
      </c>
      <c r="BE33" s="50">
        <f t="shared" si="12"/>
        <v>0</v>
      </c>
      <c r="BF33" s="50">
        <f t="shared" si="12"/>
        <v>0</v>
      </c>
      <c r="BG33" s="50">
        <f t="shared" si="12"/>
        <v>0</v>
      </c>
      <c r="BH33" s="50">
        <f t="shared" si="12"/>
        <v>0</v>
      </c>
      <c r="BI33" s="50">
        <f t="shared" si="12"/>
        <v>0</v>
      </c>
      <c r="BJ33" s="50">
        <f t="shared" si="12"/>
        <v>0</v>
      </c>
      <c r="BK33" s="50">
        <f t="shared" si="12"/>
        <v>0</v>
      </c>
      <c r="BL33" s="50">
        <f t="shared" si="12"/>
        <v>0</v>
      </c>
      <c r="BM33" s="50">
        <f t="shared" si="12"/>
        <v>0</v>
      </c>
    </row>
    <row r="34" spans="2:65" s="110" customFormat="1">
      <c r="B34" s="139"/>
      <c r="C34" s="140"/>
      <c r="D34" s="140"/>
      <c r="E34" s="140"/>
      <c r="F34" s="143"/>
      <c r="G34" s="140"/>
      <c r="H34" s="140"/>
      <c r="I34" s="140"/>
      <c r="J34" s="315"/>
      <c r="K34" s="140"/>
      <c r="L34" s="315"/>
      <c r="M34" s="140"/>
      <c r="N34" s="315"/>
      <c r="O34" s="315"/>
      <c r="P34" s="140"/>
      <c r="Q34" s="315"/>
      <c r="R34" s="140"/>
      <c r="S34" s="315"/>
      <c r="T34" s="140"/>
      <c r="U34" s="315"/>
      <c r="V34" s="140"/>
      <c r="W34" s="315"/>
      <c r="X34" s="140"/>
      <c r="Y34" s="315"/>
      <c r="Z34" s="315"/>
      <c r="AA34" s="140"/>
      <c r="AB34" s="315"/>
      <c r="AC34" s="140"/>
      <c r="AD34" s="315"/>
      <c r="AE34" s="140"/>
      <c r="AF34" s="315"/>
      <c r="AG34" s="140"/>
      <c r="AH34" s="315"/>
      <c r="AI34" s="140"/>
      <c r="AJ34" s="315"/>
      <c r="AK34" s="140"/>
      <c r="AL34" s="349"/>
      <c r="AM34" s="350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</row>
    <row r="35" spans="2:65">
      <c r="B35" s="426">
        <v>110</v>
      </c>
      <c r="C35" s="459" t="s">
        <v>74</v>
      </c>
      <c r="D35" s="430" t="s">
        <v>76</v>
      </c>
      <c r="E35" s="431"/>
      <c r="F35" s="134">
        <f>SUM(F36:F38)</f>
        <v>72</v>
      </c>
      <c r="G35" s="135">
        <v>52</v>
      </c>
      <c r="H35" s="135"/>
      <c r="I35" s="304"/>
      <c r="J35" s="49"/>
      <c r="K35" s="318"/>
      <c r="L35" s="49"/>
      <c r="M35" s="318"/>
      <c r="N35" s="49"/>
      <c r="O35" s="49"/>
      <c r="P35" s="318"/>
      <c r="Q35" s="49"/>
      <c r="R35" s="318"/>
      <c r="S35" s="49"/>
      <c r="T35" s="318"/>
      <c r="U35" s="49"/>
      <c r="V35" s="318"/>
      <c r="W35" s="49"/>
      <c r="X35" s="318"/>
      <c r="Y35" s="49"/>
      <c r="Z35" s="49"/>
      <c r="AA35" s="318"/>
      <c r="AB35" s="49"/>
      <c r="AC35" s="318"/>
      <c r="AD35" s="49"/>
      <c r="AE35" s="318"/>
      <c r="AF35" s="49"/>
      <c r="AG35" s="318"/>
      <c r="AH35" s="49"/>
      <c r="AI35" s="318"/>
      <c r="AJ35" s="49"/>
      <c r="AK35" s="318"/>
      <c r="AL35" s="304"/>
      <c r="AM35" s="58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</row>
    <row r="36" spans="2:65">
      <c r="B36" s="426"/>
      <c r="C36" s="459"/>
      <c r="D36" s="3" t="s">
        <v>9</v>
      </c>
      <c r="E36" s="440" t="s">
        <v>64</v>
      </c>
      <c r="F36" s="128">
        <f t="shared" ref="F36:F38" si="13">SUM(H36:BQ36)</f>
        <v>0</v>
      </c>
      <c r="G36" s="41"/>
      <c r="H36" s="378">
        <v>0</v>
      </c>
      <c r="I36" s="305"/>
      <c r="J36" s="46"/>
      <c r="K36" s="319"/>
      <c r="L36" s="46"/>
      <c r="M36" s="319"/>
      <c r="N36" s="46"/>
      <c r="O36" s="46"/>
      <c r="P36" s="319"/>
      <c r="Q36" s="46"/>
      <c r="R36" s="319"/>
      <c r="S36" s="46"/>
      <c r="T36" s="319"/>
      <c r="U36" s="46"/>
      <c r="V36" s="319"/>
      <c r="W36" s="46"/>
      <c r="X36" s="319"/>
      <c r="Y36" s="46"/>
      <c r="Z36" s="46"/>
      <c r="AA36" s="319"/>
      <c r="AB36" s="46"/>
      <c r="AC36" s="319"/>
      <c r="AD36" s="46"/>
      <c r="AE36" s="319"/>
      <c r="AF36" s="46"/>
      <c r="AG36" s="319"/>
      <c r="AH36" s="46"/>
      <c r="AI36" s="319"/>
      <c r="AJ36" s="46"/>
      <c r="AK36" s="319"/>
      <c r="AL36" s="305"/>
      <c r="AM36" s="55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</row>
    <row r="37" spans="2:65">
      <c r="B37" s="426"/>
      <c r="C37" s="459"/>
      <c r="D37" s="1" t="s">
        <v>10</v>
      </c>
      <c r="E37" s="440"/>
      <c r="F37" s="128">
        <f t="shared" si="13"/>
        <v>72</v>
      </c>
      <c r="G37" s="132">
        <v>72</v>
      </c>
      <c r="H37" s="378">
        <v>72</v>
      </c>
      <c r="I37" s="306"/>
      <c r="J37" s="47"/>
      <c r="K37" s="320"/>
      <c r="L37" s="47"/>
      <c r="M37" s="320"/>
      <c r="N37" s="47"/>
      <c r="O37" s="47"/>
      <c r="P37" s="320"/>
      <c r="Q37" s="47"/>
      <c r="R37" s="320"/>
      <c r="S37" s="47"/>
      <c r="T37" s="320"/>
      <c r="U37" s="47"/>
      <c r="V37" s="320"/>
      <c r="W37" s="47"/>
      <c r="X37" s="320"/>
      <c r="Y37" s="47"/>
      <c r="Z37" s="47"/>
      <c r="AA37" s="320"/>
      <c r="AB37" s="47"/>
      <c r="AC37" s="320"/>
      <c r="AD37" s="47"/>
      <c r="AE37" s="320"/>
      <c r="AF37" s="47"/>
      <c r="AG37" s="320"/>
      <c r="AH37" s="47"/>
      <c r="AI37" s="320"/>
      <c r="AJ37" s="47"/>
      <c r="AK37" s="320"/>
      <c r="AL37" s="306"/>
      <c r="AM37" s="56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</row>
    <row r="38" spans="2:65">
      <c r="B38" s="427"/>
      <c r="C38" s="459"/>
      <c r="D38" s="2" t="s">
        <v>11</v>
      </c>
      <c r="E38" s="441"/>
      <c r="F38" s="128">
        <f t="shared" si="13"/>
        <v>0</v>
      </c>
      <c r="G38" s="43"/>
      <c r="H38" s="378">
        <v>0</v>
      </c>
      <c r="I38" s="307"/>
      <c r="J38" s="48"/>
      <c r="K38" s="321"/>
      <c r="L38" s="48"/>
      <c r="M38" s="321"/>
      <c r="N38" s="48"/>
      <c r="O38" s="48"/>
      <c r="P38" s="321"/>
      <c r="Q38" s="48"/>
      <c r="R38" s="321"/>
      <c r="S38" s="48"/>
      <c r="T38" s="321"/>
      <c r="U38" s="48"/>
      <c r="V38" s="321"/>
      <c r="W38" s="48"/>
      <c r="X38" s="321"/>
      <c r="Y38" s="48"/>
      <c r="Z38" s="48"/>
      <c r="AA38" s="321"/>
      <c r="AB38" s="48"/>
      <c r="AC38" s="321"/>
      <c r="AD38" s="48"/>
      <c r="AE38" s="321"/>
      <c r="AF38" s="48"/>
      <c r="AG38" s="321"/>
      <c r="AH38" s="48"/>
      <c r="AI38" s="321"/>
      <c r="AJ38" s="48"/>
      <c r="AK38" s="321"/>
      <c r="AL38" s="307"/>
      <c r="AM38" s="57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</row>
    <row r="39" spans="2:65">
      <c r="B39" s="426">
        <v>130</v>
      </c>
      <c r="C39" s="459"/>
      <c r="D39" s="430" t="s">
        <v>76</v>
      </c>
      <c r="E39" s="431"/>
      <c r="F39" s="134">
        <f>SUM(F40:F42)</f>
        <v>50</v>
      </c>
      <c r="G39" s="135">
        <v>50</v>
      </c>
      <c r="H39" s="135"/>
      <c r="I39" s="304"/>
      <c r="J39" s="49"/>
      <c r="K39" s="318"/>
      <c r="L39" s="49"/>
      <c r="M39" s="318"/>
      <c r="N39" s="49"/>
      <c r="O39" s="49"/>
      <c r="P39" s="318"/>
      <c r="Q39" s="49"/>
      <c r="R39" s="318"/>
      <c r="S39" s="49"/>
      <c r="T39" s="318"/>
      <c r="U39" s="49"/>
      <c r="V39" s="318"/>
      <c r="W39" s="49"/>
      <c r="X39" s="318"/>
      <c r="Y39" s="49"/>
      <c r="Z39" s="49"/>
      <c r="AA39" s="318"/>
      <c r="AB39" s="49"/>
      <c r="AC39" s="318"/>
      <c r="AD39" s="49"/>
      <c r="AE39" s="318"/>
      <c r="AF39" s="49"/>
      <c r="AG39" s="318"/>
      <c r="AH39" s="49"/>
      <c r="AI39" s="318"/>
      <c r="AJ39" s="49"/>
      <c r="AK39" s="318"/>
      <c r="AL39" s="304"/>
      <c r="AM39" s="58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</row>
    <row r="40" spans="2:65">
      <c r="B40" s="426"/>
      <c r="C40" s="459"/>
      <c r="D40" s="3" t="s">
        <v>9</v>
      </c>
      <c r="E40" s="440" t="s">
        <v>64</v>
      </c>
      <c r="F40" s="128">
        <f t="shared" ref="F40:F42" si="14">SUM(H40:BQ40)</f>
        <v>0</v>
      </c>
      <c r="G40" s="41"/>
      <c r="H40" s="378">
        <v>0</v>
      </c>
      <c r="I40" s="305"/>
      <c r="J40" s="46"/>
      <c r="K40" s="319"/>
      <c r="L40" s="46"/>
      <c r="M40" s="319"/>
      <c r="N40" s="46"/>
      <c r="O40" s="46"/>
      <c r="P40" s="319"/>
      <c r="Q40" s="46"/>
      <c r="R40" s="319"/>
      <c r="S40" s="46"/>
      <c r="T40" s="319"/>
      <c r="U40" s="46"/>
      <c r="V40" s="319"/>
      <c r="W40" s="46"/>
      <c r="X40" s="319"/>
      <c r="Y40" s="46"/>
      <c r="Z40" s="46"/>
      <c r="AA40" s="319"/>
      <c r="AB40" s="46"/>
      <c r="AC40" s="319"/>
      <c r="AD40" s="46"/>
      <c r="AE40" s="319"/>
      <c r="AF40" s="46"/>
      <c r="AG40" s="319"/>
      <c r="AH40" s="46"/>
      <c r="AI40" s="319"/>
      <c r="AJ40" s="46"/>
      <c r="AK40" s="319"/>
      <c r="AL40" s="305"/>
      <c r="AM40" s="55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</row>
    <row r="41" spans="2:65">
      <c r="B41" s="426"/>
      <c r="C41" s="459"/>
      <c r="D41" s="1" t="s">
        <v>10</v>
      </c>
      <c r="E41" s="440"/>
      <c r="F41" s="128">
        <f t="shared" si="14"/>
        <v>50</v>
      </c>
      <c r="G41" s="132">
        <v>50</v>
      </c>
      <c r="H41" s="378">
        <v>35</v>
      </c>
      <c r="I41" s="306"/>
      <c r="J41" s="47"/>
      <c r="K41" s="320"/>
      <c r="L41" s="47"/>
      <c r="M41" s="320"/>
      <c r="N41" s="47"/>
      <c r="O41" s="47"/>
      <c r="P41" s="320"/>
      <c r="Q41" s="47"/>
      <c r="R41" s="320"/>
      <c r="S41" s="47"/>
      <c r="T41" s="320">
        <v>9</v>
      </c>
      <c r="U41" s="47">
        <v>6</v>
      </c>
      <c r="V41" s="320"/>
      <c r="W41" s="47"/>
      <c r="X41" s="320"/>
      <c r="Y41" s="47"/>
      <c r="Z41" s="47"/>
      <c r="AA41" s="320"/>
      <c r="AB41" s="47"/>
      <c r="AC41" s="320"/>
      <c r="AD41" s="47"/>
      <c r="AE41" s="320"/>
      <c r="AF41" s="47"/>
      <c r="AG41" s="320"/>
      <c r="AH41" s="47"/>
      <c r="AI41" s="320"/>
      <c r="AJ41" s="47"/>
      <c r="AK41" s="320"/>
      <c r="AL41" s="306"/>
      <c r="AM41" s="56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</row>
    <row r="42" spans="2:65">
      <c r="B42" s="427"/>
      <c r="C42" s="459"/>
      <c r="D42" s="2" t="s">
        <v>11</v>
      </c>
      <c r="E42" s="441"/>
      <c r="F42" s="128">
        <f t="shared" si="14"/>
        <v>0</v>
      </c>
      <c r="G42" s="43"/>
      <c r="H42" s="378">
        <v>0</v>
      </c>
      <c r="I42" s="307"/>
      <c r="J42" s="48"/>
      <c r="K42" s="321"/>
      <c r="L42" s="48"/>
      <c r="M42" s="321"/>
      <c r="N42" s="48"/>
      <c r="O42" s="48"/>
      <c r="P42" s="321"/>
      <c r="Q42" s="48"/>
      <c r="R42" s="321"/>
      <c r="S42" s="48"/>
      <c r="T42" s="321"/>
      <c r="U42" s="48"/>
      <c r="V42" s="321"/>
      <c r="W42" s="48"/>
      <c r="X42" s="321"/>
      <c r="Y42" s="48"/>
      <c r="Z42" s="48"/>
      <c r="AA42" s="321"/>
      <c r="AB42" s="48"/>
      <c r="AC42" s="321"/>
      <c r="AD42" s="48"/>
      <c r="AE42" s="321"/>
      <c r="AF42" s="48"/>
      <c r="AG42" s="321"/>
      <c r="AH42" s="48"/>
      <c r="AI42" s="321"/>
      <c r="AJ42" s="48"/>
      <c r="AK42" s="321"/>
      <c r="AL42" s="307"/>
      <c r="AM42" s="57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</row>
    <row r="43" spans="2:65">
      <c r="B43" s="426">
        <v>140</v>
      </c>
      <c r="C43" s="459"/>
      <c r="D43" s="430" t="s">
        <v>76</v>
      </c>
      <c r="E43" s="431"/>
      <c r="F43" s="134">
        <f>SUM(F44:F46)</f>
        <v>82</v>
      </c>
      <c r="G43" s="135">
        <v>66</v>
      </c>
      <c r="H43" s="135"/>
      <c r="I43" s="304"/>
      <c r="J43" s="49"/>
      <c r="K43" s="318"/>
      <c r="L43" s="49"/>
      <c r="M43" s="318"/>
      <c r="N43" s="49"/>
      <c r="O43" s="49"/>
      <c r="P43" s="318"/>
      <c r="Q43" s="49"/>
      <c r="R43" s="318"/>
      <c r="S43" s="49"/>
      <c r="T43" s="318"/>
      <c r="U43" s="49"/>
      <c r="V43" s="318"/>
      <c r="W43" s="49"/>
      <c r="X43" s="318"/>
      <c r="Y43" s="49"/>
      <c r="Z43" s="49"/>
      <c r="AA43" s="318"/>
      <c r="AB43" s="49"/>
      <c r="AC43" s="318"/>
      <c r="AD43" s="49"/>
      <c r="AE43" s="318"/>
      <c r="AF43" s="49"/>
      <c r="AG43" s="318"/>
      <c r="AH43" s="49"/>
      <c r="AI43" s="318"/>
      <c r="AJ43" s="49"/>
      <c r="AK43" s="318"/>
      <c r="AL43" s="304"/>
      <c r="AM43" s="58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</row>
    <row r="44" spans="2:65">
      <c r="B44" s="426"/>
      <c r="C44" s="459"/>
      <c r="D44" s="3" t="s">
        <v>9</v>
      </c>
      <c r="E44" s="440" t="s">
        <v>64</v>
      </c>
      <c r="F44" s="128">
        <f t="shared" ref="F44:F46" si="15">SUM(H44:BQ44)</f>
        <v>0</v>
      </c>
      <c r="G44" s="41"/>
      <c r="H44" s="378">
        <v>0</v>
      </c>
      <c r="I44" s="305"/>
      <c r="J44" s="46"/>
      <c r="K44" s="319"/>
      <c r="L44" s="46"/>
      <c r="M44" s="319"/>
      <c r="N44" s="46"/>
      <c r="O44" s="46"/>
      <c r="P44" s="319"/>
      <c r="Q44" s="46"/>
      <c r="R44" s="319"/>
      <c r="S44" s="46"/>
      <c r="T44" s="319"/>
      <c r="U44" s="46"/>
      <c r="V44" s="319"/>
      <c r="W44" s="46"/>
      <c r="X44" s="319"/>
      <c r="Y44" s="46"/>
      <c r="Z44" s="46"/>
      <c r="AA44" s="319"/>
      <c r="AB44" s="46"/>
      <c r="AC44" s="319"/>
      <c r="AD44" s="46"/>
      <c r="AE44" s="319"/>
      <c r="AF44" s="46"/>
      <c r="AG44" s="319"/>
      <c r="AH44" s="46"/>
      <c r="AI44" s="319"/>
      <c r="AJ44" s="46"/>
      <c r="AK44" s="319"/>
      <c r="AL44" s="305"/>
      <c r="AM44" s="55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</row>
    <row r="45" spans="2:65">
      <c r="B45" s="426"/>
      <c r="C45" s="459"/>
      <c r="D45" s="1" t="s">
        <v>10</v>
      </c>
      <c r="E45" s="440"/>
      <c r="F45" s="128">
        <f t="shared" si="15"/>
        <v>82</v>
      </c>
      <c r="G45" s="132">
        <v>66</v>
      </c>
      <c r="H45" s="378">
        <v>82</v>
      </c>
      <c r="I45" s="306"/>
      <c r="J45" s="47"/>
      <c r="K45" s="320"/>
      <c r="L45" s="47"/>
      <c r="M45" s="320"/>
      <c r="N45" s="47"/>
      <c r="O45" s="47"/>
      <c r="P45" s="320"/>
      <c r="Q45" s="47"/>
      <c r="R45" s="320"/>
      <c r="S45" s="47"/>
      <c r="T45" s="320"/>
      <c r="U45" s="47"/>
      <c r="V45" s="320"/>
      <c r="W45" s="47"/>
      <c r="X45" s="320"/>
      <c r="Y45" s="47"/>
      <c r="Z45" s="47"/>
      <c r="AA45" s="320"/>
      <c r="AB45" s="47"/>
      <c r="AC45" s="320"/>
      <c r="AD45" s="47"/>
      <c r="AE45" s="320"/>
      <c r="AF45" s="47"/>
      <c r="AG45" s="320"/>
      <c r="AH45" s="47"/>
      <c r="AI45" s="320"/>
      <c r="AJ45" s="47"/>
      <c r="AK45" s="320"/>
      <c r="AL45" s="306"/>
      <c r="AM45" s="56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</row>
    <row r="46" spans="2:65">
      <c r="B46" s="427"/>
      <c r="C46" s="459"/>
      <c r="D46" s="2" t="s">
        <v>11</v>
      </c>
      <c r="E46" s="441"/>
      <c r="F46" s="128">
        <f t="shared" si="15"/>
        <v>0</v>
      </c>
      <c r="G46" s="43"/>
      <c r="H46" s="378">
        <v>0</v>
      </c>
      <c r="I46" s="307"/>
      <c r="J46" s="48"/>
      <c r="K46" s="321"/>
      <c r="L46" s="48"/>
      <c r="M46" s="321"/>
      <c r="N46" s="48"/>
      <c r="O46" s="48"/>
      <c r="P46" s="321"/>
      <c r="Q46" s="48"/>
      <c r="R46" s="321"/>
      <c r="S46" s="48"/>
      <c r="T46" s="321"/>
      <c r="U46" s="48"/>
      <c r="V46" s="321"/>
      <c r="W46" s="48"/>
      <c r="X46" s="321"/>
      <c r="Y46" s="48"/>
      <c r="Z46" s="48"/>
      <c r="AA46" s="321"/>
      <c r="AB46" s="48"/>
      <c r="AC46" s="321"/>
      <c r="AD46" s="48"/>
      <c r="AE46" s="321"/>
      <c r="AF46" s="48"/>
      <c r="AG46" s="321"/>
      <c r="AH46" s="48"/>
      <c r="AI46" s="321"/>
      <c r="AJ46" s="48"/>
      <c r="AK46" s="321"/>
      <c r="AL46" s="307"/>
      <c r="AM46" s="57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</row>
    <row r="47" spans="2:65">
      <c r="B47" s="426">
        <v>150</v>
      </c>
      <c r="C47" s="459"/>
      <c r="D47" s="430" t="s">
        <v>76</v>
      </c>
      <c r="E47" s="431"/>
      <c r="F47" s="134">
        <f>SUM(F48:F50)</f>
        <v>0</v>
      </c>
      <c r="G47" s="135"/>
      <c r="H47" s="135"/>
      <c r="I47" s="304"/>
      <c r="J47" s="49"/>
      <c r="K47" s="318"/>
      <c r="L47" s="49"/>
      <c r="M47" s="318"/>
      <c r="N47" s="49"/>
      <c r="O47" s="49"/>
      <c r="P47" s="318"/>
      <c r="Q47" s="49"/>
      <c r="R47" s="318"/>
      <c r="S47" s="49"/>
      <c r="T47" s="318"/>
      <c r="U47" s="49"/>
      <c r="V47" s="318"/>
      <c r="W47" s="49"/>
      <c r="X47" s="318"/>
      <c r="Y47" s="49"/>
      <c r="Z47" s="49"/>
      <c r="AA47" s="318"/>
      <c r="AB47" s="49"/>
      <c r="AC47" s="318"/>
      <c r="AD47" s="49"/>
      <c r="AE47" s="318"/>
      <c r="AF47" s="49"/>
      <c r="AG47" s="318"/>
      <c r="AH47" s="49"/>
      <c r="AI47" s="318"/>
      <c r="AJ47" s="49"/>
      <c r="AK47" s="318"/>
      <c r="AL47" s="304"/>
      <c r="AM47" s="58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</row>
    <row r="48" spans="2:65">
      <c r="B48" s="426"/>
      <c r="C48" s="459"/>
      <c r="D48" s="3" t="s">
        <v>9</v>
      </c>
      <c r="E48" s="440" t="s">
        <v>64</v>
      </c>
      <c r="F48" s="128">
        <f t="shared" ref="F48:F50" si="16">SUM(H48:BQ48)</f>
        <v>0</v>
      </c>
      <c r="G48" s="41"/>
      <c r="H48" s="378">
        <v>0</v>
      </c>
      <c r="I48" s="305"/>
      <c r="J48" s="46"/>
      <c r="K48" s="319"/>
      <c r="L48" s="46"/>
      <c r="M48" s="319"/>
      <c r="N48" s="46"/>
      <c r="O48" s="46"/>
      <c r="P48" s="319"/>
      <c r="Q48" s="46"/>
      <c r="R48" s="319"/>
      <c r="S48" s="46"/>
      <c r="T48" s="319"/>
      <c r="U48" s="46"/>
      <c r="V48" s="319"/>
      <c r="W48" s="46"/>
      <c r="X48" s="319"/>
      <c r="Y48" s="46"/>
      <c r="Z48" s="46"/>
      <c r="AA48" s="319"/>
      <c r="AB48" s="46"/>
      <c r="AC48" s="319"/>
      <c r="AD48" s="46"/>
      <c r="AE48" s="319"/>
      <c r="AF48" s="46"/>
      <c r="AG48" s="319"/>
      <c r="AH48" s="46"/>
      <c r="AI48" s="319"/>
      <c r="AJ48" s="46"/>
      <c r="AK48" s="319"/>
      <c r="AL48" s="305"/>
      <c r="AM48" s="55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</row>
    <row r="49" spans="2:65">
      <c r="B49" s="426"/>
      <c r="C49" s="459"/>
      <c r="D49" s="1" t="s">
        <v>10</v>
      </c>
      <c r="E49" s="440"/>
      <c r="F49" s="128">
        <f t="shared" si="16"/>
        <v>0</v>
      </c>
      <c r="G49" s="42"/>
      <c r="H49" s="378">
        <v>0</v>
      </c>
      <c r="I49" s="306"/>
      <c r="J49" s="47"/>
      <c r="K49" s="320"/>
      <c r="L49" s="47"/>
      <c r="M49" s="320"/>
      <c r="N49" s="47"/>
      <c r="O49" s="47"/>
      <c r="P49" s="320"/>
      <c r="Q49" s="47"/>
      <c r="R49" s="320"/>
      <c r="S49" s="47"/>
      <c r="T49" s="320"/>
      <c r="U49" s="47"/>
      <c r="V49" s="320"/>
      <c r="W49" s="47"/>
      <c r="X49" s="320"/>
      <c r="Y49" s="47"/>
      <c r="Z49" s="47"/>
      <c r="AA49" s="320"/>
      <c r="AB49" s="47"/>
      <c r="AC49" s="320"/>
      <c r="AD49" s="47"/>
      <c r="AE49" s="320"/>
      <c r="AF49" s="47"/>
      <c r="AG49" s="320"/>
      <c r="AH49" s="47"/>
      <c r="AI49" s="320"/>
      <c r="AJ49" s="47"/>
      <c r="AK49" s="320"/>
      <c r="AL49" s="306"/>
      <c r="AM49" s="56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</row>
    <row r="50" spans="2:65">
      <c r="B50" s="427"/>
      <c r="C50" s="459"/>
      <c r="D50" s="2" t="s">
        <v>11</v>
      </c>
      <c r="E50" s="441"/>
      <c r="F50" s="128">
        <f t="shared" si="16"/>
        <v>0</v>
      </c>
      <c r="G50" s="43"/>
      <c r="H50" s="378">
        <v>0</v>
      </c>
      <c r="I50" s="307"/>
      <c r="J50" s="48"/>
      <c r="K50" s="321"/>
      <c r="L50" s="48"/>
      <c r="M50" s="321"/>
      <c r="N50" s="48"/>
      <c r="O50" s="48"/>
      <c r="P50" s="321"/>
      <c r="Q50" s="48"/>
      <c r="R50" s="321"/>
      <c r="S50" s="48"/>
      <c r="T50" s="321"/>
      <c r="U50" s="48"/>
      <c r="V50" s="321"/>
      <c r="W50" s="48"/>
      <c r="X50" s="321"/>
      <c r="Y50" s="48"/>
      <c r="Z50" s="48"/>
      <c r="AA50" s="321"/>
      <c r="AB50" s="48"/>
      <c r="AC50" s="321"/>
      <c r="AD50" s="48"/>
      <c r="AE50" s="321"/>
      <c r="AF50" s="48"/>
      <c r="AG50" s="321"/>
      <c r="AH50" s="48"/>
      <c r="AI50" s="321"/>
      <c r="AJ50" s="48"/>
      <c r="AK50" s="321"/>
      <c r="AL50" s="307"/>
      <c r="AM50" s="57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</row>
    <row r="51" spans="2:65">
      <c r="B51" s="426">
        <v>160</v>
      </c>
      <c r="C51" s="459"/>
      <c r="D51" s="430" t="s">
        <v>76</v>
      </c>
      <c r="E51" s="431"/>
      <c r="F51" s="134">
        <f>SUM(F52:F54)</f>
        <v>9</v>
      </c>
      <c r="G51" s="135">
        <v>9</v>
      </c>
      <c r="H51" s="135"/>
      <c r="I51" s="304"/>
      <c r="J51" s="49"/>
      <c r="K51" s="318"/>
      <c r="L51" s="49"/>
      <c r="M51" s="318"/>
      <c r="N51" s="49"/>
      <c r="O51" s="49"/>
      <c r="P51" s="318"/>
      <c r="Q51" s="49"/>
      <c r="R51" s="318"/>
      <c r="S51" s="49"/>
      <c r="T51" s="318"/>
      <c r="U51" s="49"/>
      <c r="V51" s="318"/>
      <c r="W51" s="49"/>
      <c r="X51" s="318"/>
      <c r="Y51" s="49"/>
      <c r="Z51" s="49"/>
      <c r="AA51" s="318"/>
      <c r="AB51" s="49"/>
      <c r="AC51" s="318"/>
      <c r="AD51" s="49"/>
      <c r="AE51" s="318"/>
      <c r="AF51" s="49"/>
      <c r="AG51" s="318"/>
      <c r="AH51" s="49"/>
      <c r="AI51" s="318"/>
      <c r="AJ51" s="49"/>
      <c r="AK51" s="318"/>
      <c r="AL51" s="304"/>
      <c r="AM51" s="58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</row>
    <row r="52" spans="2:65">
      <c r="B52" s="426"/>
      <c r="C52" s="459"/>
      <c r="D52" s="3" t="s">
        <v>9</v>
      </c>
      <c r="E52" s="440" t="s">
        <v>64</v>
      </c>
      <c r="F52" s="128">
        <f t="shared" ref="F52:F54" si="17">SUM(H52:BQ52)</f>
        <v>0</v>
      </c>
      <c r="G52" s="41"/>
      <c r="H52" s="378">
        <v>0</v>
      </c>
      <c r="I52" s="305"/>
      <c r="J52" s="46"/>
      <c r="K52" s="319"/>
      <c r="L52" s="46"/>
      <c r="M52" s="319"/>
      <c r="N52" s="46"/>
      <c r="O52" s="46"/>
      <c r="P52" s="319"/>
      <c r="Q52" s="46"/>
      <c r="R52" s="319"/>
      <c r="S52" s="46"/>
      <c r="T52" s="319"/>
      <c r="U52" s="46"/>
      <c r="V52" s="319"/>
      <c r="W52" s="46"/>
      <c r="X52" s="319"/>
      <c r="Y52" s="46"/>
      <c r="Z52" s="46"/>
      <c r="AA52" s="319"/>
      <c r="AB52" s="46"/>
      <c r="AC52" s="319"/>
      <c r="AD52" s="46"/>
      <c r="AE52" s="319"/>
      <c r="AF52" s="46"/>
      <c r="AG52" s="319"/>
      <c r="AH52" s="46"/>
      <c r="AI52" s="319"/>
      <c r="AJ52" s="46"/>
      <c r="AK52" s="319"/>
      <c r="AL52" s="305"/>
      <c r="AM52" s="55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</row>
    <row r="53" spans="2:65">
      <c r="B53" s="426"/>
      <c r="C53" s="459"/>
      <c r="D53" s="1" t="s">
        <v>10</v>
      </c>
      <c r="E53" s="440"/>
      <c r="F53" s="128">
        <f t="shared" si="17"/>
        <v>9</v>
      </c>
      <c r="G53" s="132">
        <v>9</v>
      </c>
      <c r="H53" s="378">
        <v>9</v>
      </c>
      <c r="I53" s="306"/>
      <c r="J53" s="47"/>
      <c r="K53" s="320"/>
      <c r="L53" s="47"/>
      <c r="M53" s="320"/>
      <c r="N53" s="47"/>
      <c r="O53" s="47"/>
      <c r="P53" s="320"/>
      <c r="Q53" s="47"/>
      <c r="R53" s="320"/>
      <c r="S53" s="47"/>
      <c r="T53" s="320"/>
      <c r="U53" s="47"/>
      <c r="V53" s="320"/>
      <c r="W53" s="47"/>
      <c r="X53" s="320"/>
      <c r="Y53" s="47"/>
      <c r="Z53" s="47"/>
      <c r="AA53" s="320"/>
      <c r="AB53" s="47"/>
      <c r="AC53" s="320"/>
      <c r="AD53" s="47"/>
      <c r="AE53" s="320"/>
      <c r="AF53" s="47"/>
      <c r="AG53" s="320"/>
      <c r="AH53" s="47"/>
      <c r="AI53" s="320"/>
      <c r="AJ53" s="47"/>
      <c r="AK53" s="320"/>
      <c r="AL53" s="306"/>
      <c r="AM53" s="56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</row>
    <row r="54" spans="2:65">
      <c r="B54" s="427"/>
      <c r="C54" s="459"/>
      <c r="D54" s="2" t="s">
        <v>11</v>
      </c>
      <c r="E54" s="441"/>
      <c r="F54" s="128">
        <f t="shared" si="17"/>
        <v>0</v>
      </c>
      <c r="G54" s="43"/>
      <c r="H54" s="378">
        <v>0</v>
      </c>
      <c r="I54" s="307"/>
      <c r="J54" s="48"/>
      <c r="K54" s="321"/>
      <c r="L54" s="48"/>
      <c r="M54" s="321"/>
      <c r="N54" s="48"/>
      <c r="O54" s="48"/>
      <c r="P54" s="321"/>
      <c r="Q54" s="48"/>
      <c r="R54" s="321"/>
      <c r="S54" s="48"/>
      <c r="T54" s="321"/>
      <c r="U54" s="48"/>
      <c r="V54" s="321"/>
      <c r="W54" s="48"/>
      <c r="X54" s="321"/>
      <c r="Y54" s="48"/>
      <c r="Z54" s="48"/>
      <c r="AA54" s="321"/>
      <c r="AB54" s="48"/>
      <c r="AC54" s="321"/>
      <c r="AD54" s="48"/>
      <c r="AE54" s="321"/>
      <c r="AF54" s="48"/>
      <c r="AG54" s="321"/>
      <c r="AH54" s="48"/>
      <c r="AI54" s="321"/>
      <c r="AJ54" s="48"/>
      <c r="AK54" s="321"/>
      <c r="AL54" s="307"/>
      <c r="AM54" s="57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</row>
    <row r="55" spans="2:65">
      <c r="B55" s="426">
        <v>170</v>
      </c>
      <c r="C55" s="459"/>
      <c r="D55" s="430" t="s">
        <v>76</v>
      </c>
      <c r="E55" s="431"/>
      <c r="F55" s="134">
        <f>SUM(F56:F58)</f>
        <v>117</v>
      </c>
      <c r="G55" s="135">
        <v>117</v>
      </c>
      <c r="H55" s="135"/>
      <c r="I55" s="304"/>
      <c r="J55" s="49"/>
      <c r="K55" s="318"/>
      <c r="L55" s="49"/>
      <c r="M55" s="318"/>
      <c r="N55" s="49"/>
      <c r="O55" s="49"/>
      <c r="P55" s="318"/>
      <c r="Q55" s="49"/>
      <c r="R55" s="318"/>
      <c r="S55" s="49"/>
      <c r="T55" s="318"/>
      <c r="U55" s="49"/>
      <c r="V55" s="318"/>
      <c r="W55" s="49"/>
      <c r="X55" s="318"/>
      <c r="Y55" s="49"/>
      <c r="Z55" s="49"/>
      <c r="AA55" s="318"/>
      <c r="AB55" s="49"/>
      <c r="AC55" s="318"/>
      <c r="AD55" s="49"/>
      <c r="AE55" s="318"/>
      <c r="AF55" s="49"/>
      <c r="AG55" s="318"/>
      <c r="AH55" s="49"/>
      <c r="AI55" s="318"/>
      <c r="AJ55" s="49"/>
      <c r="AK55" s="318"/>
      <c r="AL55" s="304"/>
      <c r="AM55" s="58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</row>
    <row r="56" spans="2:65">
      <c r="B56" s="426"/>
      <c r="C56" s="459"/>
      <c r="D56" s="3" t="s">
        <v>9</v>
      </c>
      <c r="E56" s="440" t="s">
        <v>64</v>
      </c>
      <c r="F56" s="128">
        <f t="shared" ref="F56:F58" si="18">SUM(H56:BQ56)</f>
        <v>0</v>
      </c>
      <c r="G56" s="41"/>
      <c r="H56" s="378">
        <v>0</v>
      </c>
      <c r="I56" s="305"/>
      <c r="J56" s="46"/>
      <c r="K56" s="319"/>
      <c r="L56" s="46"/>
      <c r="M56" s="319"/>
      <c r="N56" s="46"/>
      <c r="O56" s="46"/>
      <c r="P56" s="319"/>
      <c r="Q56" s="46"/>
      <c r="R56" s="319"/>
      <c r="S56" s="46"/>
      <c r="T56" s="319"/>
      <c r="U56" s="46"/>
      <c r="V56" s="319"/>
      <c r="W56" s="46"/>
      <c r="X56" s="319"/>
      <c r="Y56" s="46"/>
      <c r="Z56" s="46"/>
      <c r="AA56" s="319"/>
      <c r="AB56" s="46"/>
      <c r="AC56" s="319"/>
      <c r="AD56" s="46"/>
      <c r="AE56" s="319"/>
      <c r="AF56" s="46"/>
      <c r="AG56" s="319"/>
      <c r="AH56" s="46"/>
      <c r="AI56" s="319"/>
      <c r="AJ56" s="46"/>
      <c r="AK56" s="319"/>
      <c r="AL56" s="305"/>
      <c r="AM56" s="55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</row>
    <row r="57" spans="2:65">
      <c r="B57" s="426"/>
      <c r="C57" s="459"/>
      <c r="D57" s="1" t="s">
        <v>10</v>
      </c>
      <c r="E57" s="440"/>
      <c r="F57" s="128">
        <f t="shared" si="18"/>
        <v>117</v>
      </c>
      <c r="G57" s="132">
        <v>117</v>
      </c>
      <c r="H57" s="378">
        <v>117</v>
      </c>
      <c r="I57" s="306"/>
      <c r="J57" s="47"/>
      <c r="K57" s="320"/>
      <c r="L57" s="47"/>
      <c r="M57" s="320"/>
      <c r="N57" s="47"/>
      <c r="O57" s="47"/>
      <c r="P57" s="320"/>
      <c r="Q57" s="47"/>
      <c r="R57" s="320"/>
      <c r="S57" s="47"/>
      <c r="T57" s="320"/>
      <c r="U57" s="47"/>
      <c r="V57" s="320"/>
      <c r="W57" s="47"/>
      <c r="X57" s="320"/>
      <c r="Y57" s="47"/>
      <c r="Z57" s="47"/>
      <c r="AA57" s="320"/>
      <c r="AB57" s="47"/>
      <c r="AC57" s="320"/>
      <c r="AD57" s="47"/>
      <c r="AE57" s="320"/>
      <c r="AF57" s="47"/>
      <c r="AG57" s="320"/>
      <c r="AH57" s="47"/>
      <c r="AI57" s="320"/>
      <c r="AJ57" s="47"/>
      <c r="AK57" s="320"/>
      <c r="AL57" s="306"/>
      <c r="AM57" s="56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</row>
    <row r="58" spans="2:65">
      <c r="B58" s="427"/>
      <c r="C58" s="459"/>
      <c r="D58" s="2" t="s">
        <v>11</v>
      </c>
      <c r="E58" s="441"/>
      <c r="F58" s="128">
        <f t="shared" si="18"/>
        <v>0</v>
      </c>
      <c r="G58" s="43"/>
      <c r="H58" s="378">
        <v>0</v>
      </c>
      <c r="I58" s="307"/>
      <c r="J58" s="48"/>
      <c r="K58" s="321"/>
      <c r="L58" s="48"/>
      <c r="M58" s="321"/>
      <c r="N58" s="48"/>
      <c r="O58" s="48"/>
      <c r="P58" s="321"/>
      <c r="Q58" s="48"/>
      <c r="R58" s="321"/>
      <c r="S58" s="48"/>
      <c r="T58" s="321"/>
      <c r="U58" s="48"/>
      <c r="V58" s="321"/>
      <c r="W58" s="48"/>
      <c r="X58" s="321"/>
      <c r="Y58" s="48"/>
      <c r="Z58" s="48"/>
      <c r="AA58" s="321"/>
      <c r="AB58" s="48"/>
      <c r="AC58" s="321"/>
      <c r="AD58" s="48"/>
      <c r="AE58" s="321"/>
      <c r="AF58" s="48"/>
      <c r="AG58" s="321"/>
      <c r="AH58" s="48"/>
      <c r="AI58" s="321"/>
      <c r="AJ58" s="48"/>
      <c r="AK58" s="321"/>
      <c r="AL58" s="307"/>
      <c r="AM58" s="57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</row>
    <row r="59" spans="2:65">
      <c r="B59" s="426">
        <v>180</v>
      </c>
      <c r="C59" s="459"/>
      <c r="D59" s="430" t="s">
        <v>76</v>
      </c>
      <c r="E59" s="431"/>
      <c r="F59" s="134">
        <f>SUM(F60:F62)</f>
        <v>219</v>
      </c>
      <c r="G59" s="135">
        <v>219</v>
      </c>
      <c r="H59" s="135"/>
      <c r="I59" s="304"/>
      <c r="J59" s="49"/>
      <c r="K59" s="318"/>
      <c r="L59" s="49"/>
      <c r="M59" s="318"/>
      <c r="N59" s="49"/>
      <c r="O59" s="49"/>
      <c r="P59" s="318"/>
      <c r="Q59" s="49"/>
      <c r="R59" s="318"/>
      <c r="S59" s="49"/>
      <c r="T59" s="318"/>
      <c r="U59" s="49"/>
      <c r="V59" s="318"/>
      <c r="W59" s="49"/>
      <c r="X59" s="318"/>
      <c r="Y59" s="49"/>
      <c r="Z59" s="49"/>
      <c r="AA59" s="318"/>
      <c r="AB59" s="49"/>
      <c r="AC59" s="318"/>
      <c r="AD59" s="49"/>
      <c r="AE59" s="318"/>
      <c r="AF59" s="49"/>
      <c r="AG59" s="318"/>
      <c r="AH59" s="49"/>
      <c r="AI59" s="318"/>
      <c r="AJ59" s="49"/>
      <c r="AK59" s="318"/>
      <c r="AL59" s="304"/>
      <c r="AM59" s="58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</row>
    <row r="60" spans="2:65">
      <c r="B60" s="426"/>
      <c r="C60" s="459"/>
      <c r="D60" s="3" t="s">
        <v>9</v>
      </c>
      <c r="E60" s="440" t="s">
        <v>64</v>
      </c>
      <c r="F60" s="128">
        <f t="shared" ref="F60:F62" si="19">SUM(H60:BQ60)</f>
        <v>0</v>
      </c>
      <c r="G60" s="41"/>
      <c r="H60" s="378">
        <v>0</v>
      </c>
      <c r="I60" s="305"/>
      <c r="J60" s="46"/>
      <c r="K60" s="319"/>
      <c r="L60" s="46"/>
      <c r="M60" s="319"/>
      <c r="N60" s="46"/>
      <c r="O60" s="46"/>
      <c r="P60" s="319"/>
      <c r="Q60" s="46"/>
      <c r="R60" s="319"/>
      <c r="S60" s="46"/>
      <c r="T60" s="319"/>
      <c r="U60" s="46"/>
      <c r="V60" s="319"/>
      <c r="W60" s="46"/>
      <c r="X60" s="319"/>
      <c r="Y60" s="46"/>
      <c r="Z60" s="46"/>
      <c r="AA60" s="319"/>
      <c r="AB60" s="46"/>
      <c r="AC60" s="319"/>
      <c r="AD60" s="46"/>
      <c r="AE60" s="319"/>
      <c r="AF60" s="46"/>
      <c r="AG60" s="319"/>
      <c r="AH60" s="46"/>
      <c r="AI60" s="319"/>
      <c r="AJ60" s="46"/>
      <c r="AK60" s="319"/>
      <c r="AL60" s="305"/>
      <c r="AM60" s="55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</row>
    <row r="61" spans="2:65">
      <c r="B61" s="426"/>
      <c r="C61" s="459"/>
      <c r="D61" s="1" t="s">
        <v>10</v>
      </c>
      <c r="E61" s="440"/>
      <c r="F61" s="128">
        <f t="shared" si="19"/>
        <v>219</v>
      </c>
      <c r="G61" s="132">
        <v>219</v>
      </c>
      <c r="H61" s="378">
        <v>219</v>
      </c>
      <c r="I61" s="306"/>
      <c r="J61" s="47"/>
      <c r="K61" s="320"/>
      <c r="L61" s="47"/>
      <c r="M61" s="320"/>
      <c r="N61" s="47"/>
      <c r="O61" s="47"/>
      <c r="P61" s="320"/>
      <c r="Q61" s="47"/>
      <c r="R61" s="320"/>
      <c r="S61" s="47"/>
      <c r="T61" s="320"/>
      <c r="U61" s="47"/>
      <c r="V61" s="320"/>
      <c r="W61" s="47"/>
      <c r="X61" s="320"/>
      <c r="Y61" s="47"/>
      <c r="Z61" s="47"/>
      <c r="AA61" s="320"/>
      <c r="AB61" s="47"/>
      <c r="AC61" s="320"/>
      <c r="AD61" s="47"/>
      <c r="AE61" s="320"/>
      <c r="AF61" s="47"/>
      <c r="AG61" s="320"/>
      <c r="AH61" s="47"/>
      <c r="AI61" s="320"/>
      <c r="AJ61" s="47"/>
      <c r="AK61" s="320"/>
      <c r="AL61" s="306"/>
      <c r="AM61" s="56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</row>
    <row r="62" spans="2:65" ht="15.75" thickBot="1">
      <c r="B62" s="426"/>
      <c r="C62" s="459"/>
      <c r="D62" s="98" t="s">
        <v>11</v>
      </c>
      <c r="E62" s="441"/>
      <c r="F62" s="128">
        <f t="shared" si="19"/>
        <v>0</v>
      </c>
      <c r="G62" s="43"/>
      <c r="H62" s="378">
        <v>0</v>
      </c>
      <c r="I62" s="307"/>
      <c r="J62" s="48"/>
      <c r="K62" s="321"/>
      <c r="L62" s="48"/>
      <c r="M62" s="321"/>
      <c r="N62" s="48"/>
      <c r="O62" s="48"/>
      <c r="P62" s="321"/>
      <c r="Q62" s="48"/>
      <c r="R62" s="321"/>
      <c r="S62" s="48"/>
      <c r="T62" s="321"/>
      <c r="U62" s="48"/>
      <c r="V62" s="321"/>
      <c r="W62" s="48"/>
      <c r="X62" s="321"/>
      <c r="Y62" s="48"/>
      <c r="Z62" s="48"/>
      <c r="AA62" s="321"/>
      <c r="AB62" s="48"/>
      <c r="AC62" s="321"/>
      <c r="AD62" s="48"/>
      <c r="AE62" s="321"/>
      <c r="AF62" s="48"/>
      <c r="AG62" s="321"/>
      <c r="AH62" s="48"/>
      <c r="AI62" s="321"/>
      <c r="AJ62" s="48"/>
      <c r="AK62" s="321"/>
      <c r="AL62" s="307"/>
      <c r="AM62" s="57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</row>
    <row r="63" spans="2:65" ht="15.75" thickBot="1">
      <c r="B63" s="438" t="s">
        <v>75</v>
      </c>
      <c r="C63" s="439"/>
      <c r="D63" s="116">
        <v>495</v>
      </c>
      <c r="E63" s="126">
        <f>D63-F63</f>
        <v>-54</v>
      </c>
      <c r="F63" s="53">
        <f>SUM(F59,F55,F51,F47,F43,F39,F35)</f>
        <v>549</v>
      </c>
      <c r="G63" s="54">
        <f>G59+G51+G55+G47+G43+G39+G35</f>
        <v>513</v>
      </c>
      <c r="H63" s="54"/>
      <c r="I63" s="308">
        <f t="shared" ref="I63:AE63" si="20">SUM(I36:I38,I40:I42,I44:I46,I48:I50,I52:I54,I56:I58,I60:I62)</f>
        <v>0</v>
      </c>
      <c r="J63" s="50">
        <f t="shared" si="20"/>
        <v>0</v>
      </c>
      <c r="K63" s="322">
        <f t="shared" si="20"/>
        <v>0</v>
      </c>
      <c r="L63" s="50">
        <f t="shared" si="20"/>
        <v>0</v>
      </c>
      <c r="M63" s="322">
        <f t="shared" si="20"/>
        <v>0</v>
      </c>
      <c r="N63" s="50">
        <f t="shared" si="20"/>
        <v>0</v>
      </c>
      <c r="O63" s="50">
        <f t="shared" si="20"/>
        <v>0</v>
      </c>
      <c r="P63" s="322">
        <f t="shared" si="20"/>
        <v>0</v>
      </c>
      <c r="Q63" s="50">
        <f t="shared" si="20"/>
        <v>0</v>
      </c>
      <c r="R63" s="322">
        <f t="shared" si="20"/>
        <v>0</v>
      </c>
      <c r="S63" s="50">
        <f t="shared" si="20"/>
        <v>0</v>
      </c>
      <c r="T63" s="322">
        <f t="shared" si="20"/>
        <v>9</v>
      </c>
      <c r="U63" s="50">
        <f t="shared" si="20"/>
        <v>6</v>
      </c>
      <c r="V63" s="322">
        <f t="shared" si="20"/>
        <v>0</v>
      </c>
      <c r="W63" s="50">
        <f t="shared" si="20"/>
        <v>0</v>
      </c>
      <c r="X63" s="322">
        <f t="shared" si="20"/>
        <v>0</v>
      </c>
      <c r="Y63" s="50">
        <f t="shared" si="20"/>
        <v>0</v>
      </c>
      <c r="Z63" s="50">
        <f t="shared" si="20"/>
        <v>0</v>
      </c>
      <c r="AA63" s="322">
        <f t="shared" si="20"/>
        <v>0</v>
      </c>
      <c r="AB63" s="50">
        <f t="shared" si="20"/>
        <v>0</v>
      </c>
      <c r="AC63" s="322">
        <f t="shared" si="20"/>
        <v>0</v>
      </c>
      <c r="AD63" s="50">
        <f t="shared" si="20"/>
        <v>0</v>
      </c>
      <c r="AE63" s="322">
        <f t="shared" si="20"/>
        <v>0</v>
      </c>
      <c r="AF63" s="50">
        <f t="shared" ref="AF63:AL63" si="21">SUM(AF36:AF38,AF40:AF42,AF44:AF46,AF48:AF50,AF52:AF54,AF56:AF58,AF60:AF62)</f>
        <v>0</v>
      </c>
      <c r="AG63" s="322">
        <f t="shared" si="21"/>
        <v>0</v>
      </c>
      <c r="AH63" s="50">
        <f t="shared" si="21"/>
        <v>0</v>
      </c>
      <c r="AI63" s="322">
        <f t="shared" si="21"/>
        <v>0</v>
      </c>
      <c r="AJ63" s="50">
        <f t="shared" si="21"/>
        <v>0</v>
      </c>
      <c r="AK63" s="322">
        <f t="shared" si="21"/>
        <v>0</v>
      </c>
      <c r="AL63" s="308">
        <f t="shared" si="21"/>
        <v>0</v>
      </c>
      <c r="AM63" s="108">
        <f t="shared" ref="AM63:AX63" si="22">SUM(AM36:AM38,AM40:AM42,AM44:AM46,AM48:AM50,AM52:AM54,AM56:AM58,AM60:AM62)</f>
        <v>0</v>
      </c>
      <c r="AN63" s="50">
        <f t="shared" si="22"/>
        <v>0</v>
      </c>
      <c r="AO63" s="50">
        <f t="shared" si="22"/>
        <v>0</v>
      </c>
      <c r="AP63" s="50">
        <f t="shared" si="22"/>
        <v>0</v>
      </c>
      <c r="AQ63" s="50">
        <f t="shared" si="22"/>
        <v>0</v>
      </c>
      <c r="AR63" s="50">
        <f t="shared" si="22"/>
        <v>0</v>
      </c>
      <c r="AS63" s="50">
        <f t="shared" si="22"/>
        <v>0</v>
      </c>
      <c r="AT63" s="50">
        <f t="shared" si="22"/>
        <v>0</v>
      </c>
      <c r="AU63" s="50">
        <f t="shared" si="22"/>
        <v>0</v>
      </c>
      <c r="AV63" s="50">
        <f t="shared" si="22"/>
        <v>0</v>
      </c>
      <c r="AW63" s="50">
        <f t="shared" si="22"/>
        <v>0</v>
      </c>
      <c r="AX63" s="50">
        <f t="shared" si="22"/>
        <v>0</v>
      </c>
      <c r="AY63" s="50">
        <f t="shared" ref="AY63:BM63" si="23">SUM(AY36:AY38,AY40:AY42,AY44:AY46,AY48:AY50,AY52:AY54,AY56:AY58,AY60:AY62)</f>
        <v>0</v>
      </c>
      <c r="AZ63" s="50">
        <f t="shared" si="23"/>
        <v>0</v>
      </c>
      <c r="BA63" s="50">
        <f t="shared" si="23"/>
        <v>0</v>
      </c>
      <c r="BB63" s="50">
        <f t="shared" si="23"/>
        <v>0</v>
      </c>
      <c r="BC63" s="50">
        <f t="shared" si="23"/>
        <v>0</v>
      </c>
      <c r="BD63" s="50">
        <f t="shared" si="23"/>
        <v>0</v>
      </c>
      <c r="BE63" s="50">
        <f t="shared" si="23"/>
        <v>0</v>
      </c>
      <c r="BF63" s="50">
        <f t="shared" si="23"/>
        <v>0</v>
      </c>
      <c r="BG63" s="50">
        <f t="shared" si="23"/>
        <v>0</v>
      </c>
      <c r="BH63" s="50">
        <f t="shared" si="23"/>
        <v>0</v>
      </c>
      <c r="BI63" s="50">
        <f t="shared" si="23"/>
        <v>0</v>
      </c>
      <c r="BJ63" s="50">
        <f t="shared" si="23"/>
        <v>0</v>
      </c>
      <c r="BK63" s="50">
        <f t="shared" si="23"/>
        <v>0</v>
      </c>
      <c r="BL63" s="50">
        <f t="shared" si="23"/>
        <v>0</v>
      </c>
      <c r="BM63" s="50">
        <f t="shared" si="23"/>
        <v>0</v>
      </c>
    </row>
    <row r="64" spans="2:65" s="110" customFormat="1">
      <c r="B64" s="139"/>
      <c r="C64" s="140"/>
      <c r="D64" s="140"/>
      <c r="E64" s="140"/>
      <c r="F64" s="141"/>
      <c r="G64" s="140"/>
      <c r="H64" s="140"/>
      <c r="I64" s="140"/>
      <c r="J64" s="315"/>
      <c r="K64" s="140"/>
      <c r="L64" s="315"/>
      <c r="M64" s="140"/>
      <c r="N64" s="315"/>
      <c r="O64" s="315"/>
      <c r="P64" s="140"/>
      <c r="Q64" s="315"/>
      <c r="R64" s="140"/>
      <c r="S64" s="315"/>
      <c r="T64" s="140"/>
      <c r="U64" s="315"/>
      <c r="V64" s="140"/>
      <c r="W64" s="315"/>
      <c r="X64" s="140"/>
      <c r="Y64" s="315"/>
      <c r="Z64" s="315"/>
      <c r="AA64" s="140"/>
      <c r="AB64" s="315"/>
      <c r="AC64" s="140"/>
      <c r="AD64" s="315"/>
      <c r="AE64" s="140"/>
      <c r="AF64" s="315"/>
      <c r="AG64" s="140"/>
      <c r="AH64" s="315"/>
      <c r="AI64" s="140"/>
      <c r="AJ64" s="315"/>
      <c r="AK64" s="140"/>
      <c r="AL64" s="349"/>
      <c r="AM64" s="350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  <c r="BM64" s="315"/>
    </row>
    <row r="65" spans="2:65">
      <c r="B65" s="426">
        <v>110</v>
      </c>
      <c r="C65" s="459" t="s">
        <v>113</v>
      </c>
      <c r="D65" s="430" t="s">
        <v>76</v>
      </c>
      <c r="E65" s="431"/>
      <c r="F65" s="134">
        <f>SUM(F66:F68)</f>
        <v>187</v>
      </c>
      <c r="G65" s="135">
        <f>SUM(G66:G68)</f>
        <v>182</v>
      </c>
      <c r="H65" s="135"/>
      <c r="I65" s="304"/>
      <c r="J65" s="49"/>
      <c r="K65" s="318"/>
      <c r="L65" s="49"/>
      <c r="M65" s="318"/>
      <c r="N65" s="49"/>
      <c r="O65" s="49"/>
      <c r="P65" s="318"/>
      <c r="Q65" s="49"/>
      <c r="R65" s="318"/>
      <c r="S65" s="49"/>
      <c r="T65" s="318"/>
      <c r="U65" s="49"/>
      <c r="V65" s="318"/>
      <c r="W65" s="49"/>
      <c r="X65" s="318"/>
      <c r="Y65" s="49"/>
      <c r="Z65" s="49"/>
      <c r="AA65" s="318"/>
      <c r="AB65" s="49"/>
      <c r="AC65" s="318"/>
      <c r="AD65" s="49"/>
      <c r="AE65" s="318"/>
      <c r="AF65" s="49"/>
      <c r="AG65" s="318"/>
      <c r="AH65" s="49"/>
      <c r="AI65" s="318"/>
      <c r="AJ65" s="49"/>
      <c r="AK65" s="318"/>
      <c r="AL65" s="304"/>
      <c r="AM65" s="58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</row>
    <row r="66" spans="2:65">
      <c r="B66" s="426"/>
      <c r="C66" s="459"/>
      <c r="D66" s="3" t="s">
        <v>9</v>
      </c>
      <c r="E66" s="440" t="s">
        <v>73</v>
      </c>
      <c r="F66" s="128">
        <f t="shared" ref="F66:F68" si="24">SUM(H66:BQ66)</f>
        <v>115</v>
      </c>
      <c r="G66" s="131">
        <v>110</v>
      </c>
      <c r="H66" s="378">
        <v>38</v>
      </c>
      <c r="I66" s="305"/>
      <c r="J66" s="46"/>
      <c r="K66" s="319"/>
      <c r="L66" s="46">
        <v>24</v>
      </c>
      <c r="M66" s="319"/>
      <c r="N66" s="46"/>
      <c r="O66" s="46"/>
      <c r="P66" s="319"/>
      <c r="Q66" s="46"/>
      <c r="R66" s="319">
        <v>35</v>
      </c>
      <c r="S66" s="46">
        <v>13</v>
      </c>
      <c r="T66" s="319"/>
      <c r="U66" s="46"/>
      <c r="V66" s="319"/>
      <c r="W66" s="46"/>
      <c r="X66" s="319"/>
      <c r="Y66" s="46"/>
      <c r="Z66" s="46"/>
      <c r="AA66" s="319"/>
      <c r="AB66" s="46"/>
      <c r="AC66" s="319"/>
      <c r="AD66" s="46"/>
      <c r="AE66" s="319"/>
      <c r="AF66" s="46"/>
      <c r="AG66" s="319"/>
      <c r="AH66" s="46"/>
      <c r="AI66" s="319"/>
      <c r="AJ66" s="46"/>
      <c r="AK66" s="319"/>
      <c r="AL66" s="305"/>
      <c r="AM66" s="55"/>
      <c r="AN66" s="46"/>
      <c r="AO66" s="46"/>
      <c r="AP66" s="46"/>
      <c r="AQ66" s="46"/>
      <c r="AR66" s="46"/>
      <c r="AS66" s="46">
        <v>5</v>
      </c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</row>
    <row r="67" spans="2:65">
      <c r="B67" s="426"/>
      <c r="C67" s="459"/>
      <c r="D67" s="1" t="s">
        <v>10</v>
      </c>
      <c r="E67" s="440"/>
      <c r="F67" s="128">
        <f t="shared" si="24"/>
        <v>50</v>
      </c>
      <c r="G67" s="132">
        <v>50</v>
      </c>
      <c r="H67" s="378">
        <v>17</v>
      </c>
      <c r="I67" s="306"/>
      <c r="J67" s="47"/>
      <c r="K67" s="320"/>
      <c r="L67" s="47"/>
      <c r="M67" s="320"/>
      <c r="N67" s="47"/>
      <c r="O67" s="47"/>
      <c r="P67" s="320"/>
      <c r="Q67" s="47"/>
      <c r="R67" s="320">
        <v>27</v>
      </c>
      <c r="S67" s="47">
        <v>6</v>
      </c>
      <c r="T67" s="320"/>
      <c r="U67" s="47"/>
      <c r="V67" s="320"/>
      <c r="W67" s="47"/>
      <c r="X67" s="320"/>
      <c r="Y67" s="47"/>
      <c r="Z67" s="47"/>
      <c r="AA67" s="320"/>
      <c r="AB67" s="47"/>
      <c r="AC67" s="320"/>
      <c r="AD67" s="47"/>
      <c r="AE67" s="320"/>
      <c r="AF67" s="47"/>
      <c r="AG67" s="320"/>
      <c r="AH67" s="47"/>
      <c r="AI67" s="320"/>
      <c r="AJ67" s="47"/>
      <c r="AK67" s="320"/>
      <c r="AL67" s="306"/>
      <c r="AM67" s="56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</row>
    <row r="68" spans="2:65">
      <c r="B68" s="427"/>
      <c r="C68" s="459"/>
      <c r="D68" s="2" t="s">
        <v>11</v>
      </c>
      <c r="E68" s="441"/>
      <c r="F68" s="128">
        <f t="shared" si="24"/>
        <v>22</v>
      </c>
      <c r="G68" s="133">
        <v>22</v>
      </c>
      <c r="H68" s="378">
        <v>0</v>
      </c>
      <c r="I68" s="307"/>
      <c r="J68" s="48"/>
      <c r="K68" s="321"/>
      <c r="L68" s="48"/>
      <c r="M68" s="321"/>
      <c r="N68" s="48"/>
      <c r="O68" s="48"/>
      <c r="P68" s="321"/>
      <c r="Q68" s="48"/>
      <c r="R68" s="321">
        <v>22</v>
      </c>
      <c r="S68" s="48"/>
      <c r="T68" s="321"/>
      <c r="U68" s="48"/>
      <c r="V68" s="321"/>
      <c r="W68" s="48"/>
      <c r="X68" s="321"/>
      <c r="Y68" s="48"/>
      <c r="Z68" s="48"/>
      <c r="AA68" s="321"/>
      <c r="AB68" s="48"/>
      <c r="AC68" s="321"/>
      <c r="AD68" s="48"/>
      <c r="AE68" s="321"/>
      <c r="AF68" s="48"/>
      <c r="AG68" s="321"/>
      <c r="AH68" s="48"/>
      <c r="AI68" s="321"/>
      <c r="AJ68" s="48"/>
      <c r="AK68" s="321"/>
      <c r="AL68" s="307"/>
      <c r="AM68" s="57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</row>
    <row r="69" spans="2:65">
      <c r="B69" s="426">
        <v>130</v>
      </c>
      <c r="C69" s="459"/>
      <c r="D69" s="430" t="s">
        <v>76</v>
      </c>
      <c r="E69" s="431"/>
      <c r="F69" s="134">
        <f>SUM(F70:F72)</f>
        <v>5</v>
      </c>
      <c r="G69" s="135">
        <f>SUM(G70:G72)</f>
        <v>5</v>
      </c>
      <c r="H69" s="135"/>
      <c r="I69" s="304"/>
      <c r="J69" s="49"/>
      <c r="K69" s="318"/>
      <c r="L69" s="49"/>
      <c r="M69" s="318"/>
      <c r="N69" s="49"/>
      <c r="O69" s="49"/>
      <c r="P69" s="318"/>
      <c r="Q69" s="49"/>
      <c r="R69" s="318"/>
      <c r="S69" s="49"/>
      <c r="T69" s="318"/>
      <c r="U69" s="49"/>
      <c r="V69" s="318"/>
      <c r="W69" s="49"/>
      <c r="X69" s="318"/>
      <c r="Y69" s="49"/>
      <c r="Z69" s="49"/>
      <c r="AA69" s="318"/>
      <c r="AB69" s="49"/>
      <c r="AC69" s="318"/>
      <c r="AD69" s="49"/>
      <c r="AE69" s="318"/>
      <c r="AF69" s="49"/>
      <c r="AG69" s="318"/>
      <c r="AH69" s="49"/>
      <c r="AI69" s="318"/>
      <c r="AJ69" s="49"/>
      <c r="AK69" s="318"/>
      <c r="AL69" s="304"/>
      <c r="AM69" s="58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</row>
    <row r="70" spans="2:65">
      <c r="B70" s="426"/>
      <c r="C70" s="459"/>
      <c r="D70" s="3" t="s">
        <v>9</v>
      </c>
      <c r="E70" s="440" t="s">
        <v>73</v>
      </c>
      <c r="F70" s="128">
        <f t="shared" ref="F70:F72" si="25">SUM(H70:BQ70)</f>
        <v>0</v>
      </c>
      <c r="G70" s="41"/>
      <c r="H70" s="378">
        <v>0</v>
      </c>
      <c r="I70" s="305"/>
      <c r="J70" s="46"/>
      <c r="K70" s="319"/>
      <c r="L70" s="46"/>
      <c r="M70" s="319"/>
      <c r="N70" s="46"/>
      <c r="O70" s="46"/>
      <c r="P70" s="319"/>
      <c r="Q70" s="46"/>
      <c r="R70" s="319"/>
      <c r="S70" s="46"/>
      <c r="T70" s="319"/>
      <c r="U70" s="46"/>
      <c r="V70" s="319"/>
      <c r="W70" s="46"/>
      <c r="X70" s="319"/>
      <c r="Y70" s="46"/>
      <c r="Z70" s="46"/>
      <c r="AA70" s="319"/>
      <c r="AB70" s="46"/>
      <c r="AC70" s="319"/>
      <c r="AD70" s="46"/>
      <c r="AE70" s="319"/>
      <c r="AF70" s="46"/>
      <c r="AG70" s="319"/>
      <c r="AH70" s="46"/>
      <c r="AI70" s="319"/>
      <c r="AJ70" s="46"/>
      <c r="AK70" s="319"/>
      <c r="AL70" s="305"/>
      <c r="AM70" s="55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</row>
    <row r="71" spans="2:65">
      <c r="B71" s="426"/>
      <c r="C71" s="459"/>
      <c r="D71" s="1" t="s">
        <v>10</v>
      </c>
      <c r="E71" s="440"/>
      <c r="F71" s="128">
        <f t="shared" si="25"/>
        <v>5</v>
      </c>
      <c r="G71" s="132">
        <v>5</v>
      </c>
      <c r="H71" s="378">
        <v>5</v>
      </c>
      <c r="I71" s="306"/>
      <c r="J71" s="47"/>
      <c r="K71" s="320"/>
      <c r="L71" s="47"/>
      <c r="M71" s="320"/>
      <c r="N71" s="47"/>
      <c r="O71" s="47"/>
      <c r="P71" s="320"/>
      <c r="Q71" s="47"/>
      <c r="R71" s="320"/>
      <c r="S71" s="47"/>
      <c r="T71" s="320"/>
      <c r="U71" s="47"/>
      <c r="V71" s="320"/>
      <c r="W71" s="47"/>
      <c r="X71" s="320"/>
      <c r="Y71" s="47"/>
      <c r="Z71" s="47"/>
      <c r="AA71" s="320"/>
      <c r="AB71" s="47"/>
      <c r="AC71" s="320"/>
      <c r="AD71" s="47"/>
      <c r="AE71" s="320"/>
      <c r="AF71" s="47"/>
      <c r="AG71" s="320"/>
      <c r="AH71" s="47"/>
      <c r="AI71" s="320"/>
      <c r="AJ71" s="47"/>
      <c r="AK71" s="320"/>
      <c r="AL71" s="306"/>
      <c r="AM71" s="56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</row>
    <row r="72" spans="2:65">
      <c r="B72" s="427"/>
      <c r="C72" s="459"/>
      <c r="D72" s="2" t="s">
        <v>11</v>
      </c>
      <c r="E72" s="441"/>
      <c r="F72" s="128">
        <f t="shared" si="25"/>
        <v>0</v>
      </c>
      <c r="G72" s="43"/>
      <c r="H72" s="378">
        <v>0</v>
      </c>
      <c r="I72" s="307"/>
      <c r="J72" s="48"/>
      <c r="K72" s="321"/>
      <c r="L72" s="48"/>
      <c r="M72" s="321"/>
      <c r="N72" s="48"/>
      <c r="O72" s="48"/>
      <c r="P72" s="321"/>
      <c r="Q72" s="48"/>
      <c r="R72" s="321"/>
      <c r="S72" s="48"/>
      <c r="T72" s="321"/>
      <c r="U72" s="48"/>
      <c r="V72" s="321"/>
      <c r="W72" s="48"/>
      <c r="X72" s="321"/>
      <c r="Y72" s="48"/>
      <c r="Z72" s="48"/>
      <c r="AA72" s="321"/>
      <c r="AB72" s="48"/>
      <c r="AC72" s="321"/>
      <c r="AD72" s="48"/>
      <c r="AE72" s="321"/>
      <c r="AF72" s="48"/>
      <c r="AG72" s="321"/>
      <c r="AH72" s="48"/>
      <c r="AI72" s="321"/>
      <c r="AJ72" s="48"/>
      <c r="AK72" s="321"/>
      <c r="AL72" s="307"/>
      <c r="AM72" s="57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</row>
    <row r="73" spans="2:65">
      <c r="B73" s="426">
        <v>140</v>
      </c>
      <c r="C73" s="459"/>
      <c r="D73" s="430" t="s">
        <v>76</v>
      </c>
      <c r="E73" s="431"/>
      <c r="F73" s="134">
        <f>SUM(F74:F76)</f>
        <v>230</v>
      </c>
      <c r="G73" s="135">
        <f>SUM(G74:G76)</f>
        <v>169</v>
      </c>
      <c r="H73" s="135"/>
      <c r="I73" s="304"/>
      <c r="J73" s="49"/>
      <c r="K73" s="318"/>
      <c r="L73" s="49"/>
      <c r="M73" s="318"/>
      <c r="N73" s="49"/>
      <c r="O73" s="49"/>
      <c r="P73" s="318"/>
      <c r="Q73" s="49"/>
      <c r="R73" s="318"/>
      <c r="S73" s="49"/>
      <c r="T73" s="318"/>
      <c r="U73" s="49"/>
      <c r="V73" s="318"/>
      <c r="W73" s="49"/>
      <c r="X73" s="318"/>
      <c r="Y73" s="49"/>
      <c r="Z73" s="49"/>
      <c r="AA73" s="318"/>
      <c r="AB73" s="49"/>
      <c r="AC73" s="318"/>
      <c r="AD73" s="49"/>
      <c r="AE73" s="318"/>
      <c r="AF73" s="49"/>
      <c r="AG73" s="318"/>
      <c r="AH73" s="49"/>
      <c r="AI73" s="318"/>
      <c r="AJ73" s="49"/>
      <c r="AK73" s="318"/>
      <c r="AL73" s="304"/>
      <c r="AM73" s="58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</row>
    <row r="74" spans="2:65">
      <c r="B74" s="426"/>
      <c r="C74" s="459"/>
      <c r="D74" s="3" t="s">
        <v>9</v>
      </c>
      <c r="E74" s="440" t="s">
        <v>73</v>
      </c>
      <c r="F74" s="128">
        <f t="shared" ref="F74:F76" si="26">SUM(H74:BQ74)</f>
        <v>139</v>
      </c>
      <c r="G74" s="131">
        <v>127</v>
      </c>
      <c r="H74" s="378">
        <v>127</v>
      </c>
      <c r="I74" s="305"/>
      <c r="J74" s="46"/>
      <c r="K74" s="319"/>
      <c r="L74" s="46"/>
      <c r="M74" s="319"/>
      <c r="N74" s="46"/>
      <c r="O74" s="46"/>
      <c r="P74" s="319"/>
      <c r="Q74" s="46"/>
      <c r="R74" s="319"/>
      <c r="S74" s="46"/>
      <c r="T74" s="319">
        <v>9</v>
      </c>
      <c r="U74" s="46">
        <v>3</v>
      </c>
      <c r="V74" s="319"/>
      <c r="W74" s="46"/>
      <c r="X74" s="319"/>
      <c r="Y74" s="46"/>
      <c r="Z74" s="46"/>
      <c r="AA74" s="319"/>
      <c r="AB74" s="46"/>
      <c r="AC74" s="319"/>
      <c r="AD74" s="46"/>
      <c r="AE74" s="319"/>
      <c r="AF74" s="46"/>
      <c r="AG74" s="319"/>
      <c r="AH74" s="46"/>
      <c r="AI74" s="319"/>
      <c r="AJ74" s="46"/>
      <c r="AK74" s="319"/>
      <c r="AL74" s="305"/>
      <c r="AM74" s="55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</row>
    <row r="75" spans="2:65">
      <c r="B75" s="426"/>
      <c r="C75" s="459"/>
      <c r="D75" s="1" t="s">
        <v>10</v>
      </c>
      <c r="E75" s="440"/>
      <c r="F75" s="128">
        <f t="shared" si="26"/>
        <v>76</v>
      </c>
      <c r="G75" s="132">
        <v>27</v>
      </c>
      <c r="H75" s="378">
        <v>64</v>
      </c>
      <c r="I75" s="306"/>
      <c r="J75" s="47"/>
      <c r="K75" s="320"/>
      <c r="L75" s="47"/>
      <c r="M75" s="320"/>
      <c r="N75" s="47"/>
      <c r="O75" s="47"/>
      <c r="P75" s="320"/>
      <c r="Q75" s="47"/>
      <c r="R75" s="320"/>
      <c r="S75" s="47"/>
      <c r="T75" s="320"/>
      <c r="U75" s="47"/>
      <c r="V75" s="320"/>
      <c r="W75" s="47"/>
      <c r="X75" s="320"/>
      <c r="Y75" s="47"/>
      <c r="Z75" s="47"/>
      <c r="AA75" s="320"/>
      <c r="AB75" s="47">
        <v>12</v>
      </c>
      <c r="AC75" s="320"/>
      <c r="AD75" s="47"/>
      <c r="AE75" s="320"/>
      <c r="AF75" s="47"/>
      <c r="AG75" s="320"/>
      <c r="AH75" s="47"/>
      <c r="AI75" s="320"/>
      <c r="AJ75" s="47"/>
      <c r="AK75" s="320"/>
      <c r="AL75" s="306"/>
      <c r="AM75" s="56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</row>
    <row r="76" spans="2:65">
      <c r="B76" s="427"/>
      <c r="C76" s="459"/>
      <c r="D76" s="2" t="s">
        <v>11</v>
      </c>
      <c r="E76" s="441"/>
      <c r="F76" s="128">
        <f t="shared" si="26"/>
        <v>15</v>
      </c>
      <c r="G76" s="133">
        <v>15</v>
      </c>
      <c r="H76" s="378">
        <v>15</v>
      </c>
      <c r="I76" s="307"/>
      <c r="J76" s="48"/>
      <c r="K76" s="321"/>
      <c r="L76" s="48"/>
      <c r="M76" s="321"/>
      <c r="N76" s="48"/>
      <c r="O76" s="48"/>
      <c r="P76" s="321"/>
      <c r="Q76" s="48"/>
      <c r="R76" s="321"/>
      <c r="S76" s="48"/>
      <c r="T76" s="321"/>
      <c r="U76" s="48"/>
      <c r="V76" s="321"/>
      <c r="W76" s="48"/>
      <c r="X76" s="321"/>
      <c r="Y76" s="48"/>
      <c r="Z76" s="48"/>
      <c r="AA76" s="321"/>
      <c r="AB76" s="48"/>
      <c r="AC76" s="321"/>
      <c r="AD76" s="48"/>
      <c r="AE76" s="321"/>
      <c r="AF76" s="48"/>
      <c r="AG76" s="321"/>
      <c r="AH76" s="48"/>
      <c r="AI76" s="321"/>
      <c r="AJ76" s="48"/>
      <c r="AK76" s="321"/>
      <c r="AL76" s="307"/>
      <c r="AM76" s="57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</row>
    <row r="77" spans="2:65">
      <c r="B77" s="426">
        <v>150</v>
      </c>
      <c r="C77" s="459"/>
      <c r="D77" s="430" t="s">
        <v>76</v>
      </c>
      <c r="E77" s="431"/>
      <c r="F77" s="134">
        <f>SUM(F78:F80)</f>
        <v>0</v>
      </c>
      <c r="G77" s="135"/>
      <c r="H77" s="135"/>
      <c r="I77" s="304"/>
      <c r="J77" s="49"/>
      <c r="K77" s="318"/>
      <c r="L77" s="49"/>
      <c r="M77" s="318"/>
      <c r="N77" s="49"/>
      <c r="O77" s="49"/>
      <c r="P77" s="318"/>
      <c r="Q77" s="49"/>
      <c r="R77" s="318"/>
      <c r="S77" s="49"/>
      <c r="T77" s="318"/>
      <c r="U77" s="49"/>
      <c r="V77" s="318"/>
      <c r="W77" s="49"/>
      <c r="X77" s="318"/>
      <c r="Y77" s="49"/>
      <c r="Z77" s="49"/>
      <c r="AA77" s="318"/>
      <c r="AB77" s="49"/>
      <c r="AC77" s="318"/>
      <c r="AD77" s="49"/>
      <c r="AE77" s="318"/>
      <c r="AF77" s="49"/>
      <c r="AG77" s="318"/>
      <c r="AH77" s="49"/>
      <c r="AI77" s="318"/>
      <c r="AJ77" s="49"/>
      <c r="AK77" s="318"/>
      <c r="AL77" s="304"/>
      <c r="AM77" s="58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</row>
    <row r="78" spans="2:65">
      <c r="B78" s="426"/>
      <c r="C78" s="459"/>
      <c r="D78" s="3" t="s">
        <v>9</v>
      </c>
      <c r="E78" s="440" t="s">
        <v>73</v>
      </c>
      <c r="F78" s="128">
        <f t="shared" ref="F78:F80" si="27">SUM(H78:BQ78)</f>
        <v>0</v>
      </c>
      <c r="G78" s="41"/>
      <c r="H78" s="378">
        <v>0</v>
      </c>
      <c r="I78" s="305"/>
      <c r="J78" s="46"/>
      <c r="K78" s="319"/>
      <c r="L78" s="46"/>
      <c r="M78" s="319"/>
      <c r="N78" s="46"/>
      <c r="O78" s="46"/>
      <c r="P78" s="319"/>
      <c r="Q78" s="46"/>
      <c r="R78" s="319"/>
      <c r="S78" s="46"/>
      <c r="T78" s="319"/>
      <c r="U78" s="46"/>
      <c r="V78" s="319"/>
      <c r="W78" s="46"/>
      <c r="X78" s="319"/>
      <c r="Y78" s="46"/>
      <c r="Z78" s="46"/>
      <c r="AA78" s="319"/>
      <c r="AB78" s="46"/>
      <c r="AC78" s="319"/>
      <c r="AD78" s="46"/>
      <c r="AE78" s="319"/>
      <c r="AF78" s="46"/>
      <c r="AG78" s="319"/>
      <c r="AH78" s="46"/>
      <c r="AI78" s="319"/>
      <c r="AJ78" s="46"/>
      <c r="AK78" s="319"/>
      <c r="AL78" s="305"/>
      <c r="AM78" s="55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</row>
    <row r="79" spans="2:65">
      <c r="B79" s="426"/>
      <c r="C79" s="459"/>
      <c r="D79" s="1" t="s">
        <v>10</v>
      </c>
      <c r="E79" s="440"/>
      <c r="F79" s="128">
        <f t="shared" si="27"/>
        <v>0</v>
      </c>
      <c r="G79" s="42"/>
      <c r="H79" s="378">
        <v>0</v>
      </c>
      <c r="I79" s="306"/>
      <c r="J79" s="47"/>
      <c r="K79" s="320"/>
      <c r="L79" s="47"/>
      <c r="M79" s="320"/>
      <c r="N79" s="47"/>
      <c r="O79" s="47"/>
      <c r="P79" s="320"/>
      <c r="Q79" s="47"/>
      <c r="R79" s="320"/>
      <c r="S79" s="47"/>
      <c r="T79" s="320"/>
      <c r="U79" s="47"/>
      <c r="V79" s="320"/>
      <c r="W79" s="47"/>
      <c r="X79" s="320"/>
      <c r="Y79" s="47"/>
      <c r="Z79" s="47"/>
      <c r="AA79" s="320"/>
      <c r="AB79" s="47"/>
      <c r="AC79" s="320"/>
      <c r="AD79" s="47"/>
      <c r="AE79" s="320"/>
      <c r="AF79" s="47"/>
      <c r="AG79" s="320"/>
      <c r="AH79" s="47"/>
      <c r="AI79" s="320"/>
      <c r="AJ79" s="47"/>
      <c r="AK79" s="320"/>
      <c r="AL79" s="306"/>
      <c r="AM79" s="56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</row>
    <row r="80" spans="2:65">
      <c r="B80" s="427"/>
      <c r="C80" s="459"/>
      <c r="D80" s="2" t="s">
        <v>11</v>
      </c>
      <c r="E80" s="441"/>
      <c r="F80" s="128">
        <f t="shared" si="27"/>
        <v>0</v>
      </c>
      <c r="G80" s="43"/>
      <c r="H80" s="378">
        <v>0</v>
      </c>
      <c r="I80" s="307"/>
      <c r="J80" s="48"/>
      <c r="K80" s="321"/>
      <c r="L80" s="48"/>
      <c r="M80" s="321"/>
      <c r="N80" s="48"/>
      <c r="O80" s="48"/>
      <c r="P80" s="321"/>
      <c r="Q80" s="48"/>
      <c r="R80" s="321"/>
      <c r="S80" s="48"/>
      <c r="T80" s="321"/>
      <c r="U80" s="48"/>
      <c r="V80" s="321"/>
      <c r="W80" s="48"/>
      <c r="X80" s="321"/>
      <c r="Y80" s="48"/>
      <c r="Z80" s="48"/>
      <c r="AA80" s="321"/>
      <c r="AB80" s="48"/>
      <c r="AC80" s="321"/>
      <c r="AD80" s="48"/>
      <c r="AE80" s="321"/>
      <c r="AF80" s="48"/>
      <c r="AG80" s="321"/>
      <c r="AH80" s="48"/>
      <c r="AI80" s="321"/>
      <c r="AJ80" s="48"/>
      <c r="AK80" s="321"/>
      <c r="AL80" s="307"/>
      <c r="AM80" s="57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</row>
    <row r="81" spans="2:65">
      <c r="B81" s="426">
        <v>160</v>
      </c>
      <c r="C81" s="459"/>
      <c r="D81" s="430" t="s">
        <v>76</v>
      </c>
      <c r="E81" s="431"/>
      <c r="F81" s="134">
        <f>SUM(F82:F84)</f>
        <v>31</v>
      </c>
      <c r="G81" s="135">
        <f>SUM(G82:G84)</f>
        <v>31</v>
      </c>
      <c r="H81" s="135"/>
      <c r="I81" s="304"/>
      <c r="J81" s="49"/>
      <c r="K81" s="318"/>
      <c r="L81" s="49"/>
      <c r="M81" s="318"/>
      <c r="N81" s="49"/>
      <c r="O81" s="49"/>
      <c r="P81" s="318"/>
      <c r="Q81" s="49"/>
      <c r="R81" s="318"/>
      <c r="S81" s="49"/>
      <c r="T81" s="318"/>
      <c r="U81" s="49"/>
      <c r="V81" s="318"/>
      <c r="W81" s="49"/>
      <c r="X81" s="318"/>
      <c r="Y81" s="49"/>
      <c r="Z81" s="49"/>
      <c r="AA81" s="318"/>
      <c r="AB81" s="49"/>
      <c r="AC81" s="318"/>
      <c r="AD81" s="49"/>
      <c r="AE81" s="318"/>
      <c r="AF81" s="49"/>
      <c r="AG81" s="318"/>
      <c r="AH81" s="49"/>
      <c r="AI81" s="318"/>
      <c r="AJ81" s="49"/>
      <c r="AK81" s="318"/>
      <c r="AL81" s="304"/>
      <c r="AM81" s="58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</row>
    <row r="82" spans="2:65">
      <c r="B82" s="426"/>
      <c r="C82" s="459"/>
      <c r="D82" s="3" t="s">
        <v>9</v>
      </c>
      <c r="E82" s="440" t="s">
        <v>73</v>
      </c>
      <c r="F82" s="128">
        <f t="shared" ref="F82:F84" si="28">SUM(H82:BQ82)</f>
        <v>31</v>
      </c>
      <c r="G82" s="131">
        <v>31</v>
      </c>
      <c r="H82" s="378">
        <v>24</v>
      </c>
      <c r="I82" s="305"/>
      <c r="J82" s="46">
        <v>7</v>
      </c>
      <c r="K82" s="319"/>
      <c r="L82" s="46"/>
      <c r="M82" s="319"/>
      <c r="N82" s="46"/>
      <c r="O82" s="46"/>
      <c r="P82" s="319"/>
      <c r="Q82" s="46"/>
      <c r="R82" s="319"/>
      <c r="S82" s="46"/>
      <c r="T82" s="319"/>
      <c r="U82" s="46"/>
      <c r="V82" s="319"/>
      <c r="W82" s="46"/>
      <c r="X82" s="319"/>
      <c r="Y82" s="46"/>
      <c r="Z82" s="46"/>
      <c r="AA82" s="319"/>
      <c r="AB82" s="46"/>
      <c r="AC82" s="319"/>
      <c r="AD82" s="46"/>
      <c r="AE82" s="319"/>
      <c r="AF82" s="46"/>
      <c r="AG82" s="319"/>
      <c r="AH82" s="46"/>
      <c r="AI82" s="319"/>
      <c r="AJ82" s="46"/>
      <c r="AK82" s="319"/>
      <c r="AL82" s="305"/>
      <c r="AM82" s="55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</row>
    <row r="83" spans="2:65">
      <c r="B83" s="426"/>
      <c r="C83" s="459"/>
      <c r="D83" s="1" t="s">
        <v>10</v>
      </c>
      <c r="E83" s="440"/>
      <c r="F83" s="128">
        <f t="shared" si="28"/>
        <v>0</v>
      </c>
      <c r="G83" s="42"/>
      <c r="H83" s="378">
        <v>0</v>
      </c>
      <c r="I83" s="306"/>
      <c r="J83" s="47"/>
      <c r="K83" s="320"/>
      <c r="L83" s="47"/>
      <c r="M83" s="320"/>
      <c r="N83" s="47"/>
      <c r="O83" s="47"/>
      <c r="P83" s="320"/>
      <c r="Q83" s="47"/>
      <c r="R83" s="320"/>
      <c r="S83" s="47"/>
      <c r="T83" s="320"/>
      <c r="U83" s="47"/>
      <c r="V83" s="320"/>
      <c r="W83" s="47"/>
      <c r="X83" s="320"/>
      <c r="Y83" s="47"/>
      <c r="Z83" s="47"/>
      <c r="AA83" s="320"/>
      <c r="AB83" s="47"/>
      <c r="AC83" s="320"/>
      <c r="AD83" s="47"/>
      <c r="AE83" s="320"/>
      <c r="AF83" s="47"/>
      <c r="AG83" s="320"/>
      <c r="AH83" s="47"/>
      <c r="AI83" s="320"/>
      <c r="AJ83" s="47"/>
      <c r="AK83" s="320"/>
      <c r="AL83" s="306"/>
      <c r="AM83" s="56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</row>
    <row r="84" spans="2:65">
      <c r="B84" s="427"/>
      <c r="C84" s="459"/>
      <c r="D84" s="2" t="s">
        <v>11</v>
      </c>
      <c r="E84" s="441"/>
      <c r="F84" s="128">
        <f t="shared" si="28"/>
        <v>0</v>
      </c>
      <c r="G84" s="43"/>
      <c r="H84" s="378">
        <v>0</v>
      </c>
      <c r="I84" s="307"/>
      <c r="J84" s="48"/>
      <c r="K84" s="321"/>
      <c r="L84" s="48"/>
      <c r="M84" s="321"/>
      <c r="N84" s="48"/>
      <c r="O84" s="48"/>
      <c r="P84" s="321"/>
      <c r="Q84" s="48"/>
      <c r="R84" s="321"/>
      <c r="S84" s="48"/>
      <c r="T84" s="321"/>
      <c r="U84" s="48"/>
      <c r="V84" s="321"/>
      <c r="W84" s="48"/>
      <c r="X84" s="321"/>
      <c r="Y84" s="48"/>
      <c r="Z84" s="48"/>
      <c r="AA84" s="321"/>
      <c r="AB84" s="48"/>
      <c r="AC84" s="321"/>
      <c r="AD84" s="48"/>
      <c r="AE84" s="321"/>
      <c r="AF84" s="48"/>
      <c r="AG84" s="321"/>
      <c r="AH84" s="48"/>
      <c r="AI84" s="321"/>
      <c r="AJ84" s="48"/>
      <c r="AK84" s="321"/>
      <c r="AL84" s="307"/>
      <c r="AM84" s="57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</row>
    <row r="85" spans="2:65">
      <c r="B85" s="426">
        <v>180</v>
      </c>
      <c r="C85" s="459"/>
      <c r="D85" s="430" t="s">
        <v>76</v>
      </c>
      <c r="E85" s="431"/>
      <c r="F85" s="134">
        <f>SUM(F86:F88)</f>
        <v>99</v>
      </c>
      <c r="G85" s="135">
        <f>SUM(G86:G88)</f>
        <v>87.5</v>
      </c>
      <c r="H85" s="135"/>
      <c r="I85" s="304"/>
      <c r="J85" s="49"/>
      <c r="K85" s="318"/>
      <c r="L85" s="49"/>
      <c r="M85" s="318"/>
      <c r="N85" s="49"/>
      <c r="O85" s="49"/>
      <c r="P85" s="318"/>
      <c r="Q85" s="49"/>
      <c r="R85" s="318"/>
      <c r="S85" s="49"/>
      <c r="T85" s="318"/>
      <c r="U85" s="49"/>
      <c r="V85" s="318"/>
      <c r="W85" s="49"/>
      <c r="X85" s="318"/>
      <c r="Y85" s="49"/>
      <c r="Z85" s="49"/>
      <c r="AA85" s="318"/>
      <c r="AB85" s="49"/>
      <c r="AC85" s="318"/>
      <c r="AD85" s="49"/>
      <c r="AE85" s="318"/>
      <c r="AF85" s="49"/>
      <c r="AG85" s="318"/>
      <c r="AH85" s="49"/>
      <c r="AI85" s="318"/>
      <c r="AJ85" s="49"/>
      <c r="AK85" s="318"/>
      <c r="AL85" s="304"/>
      <c r="AM85" s="58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</row>
    <row r="86" spans="2:65">
      <c r="B86" s="426"/>
      <c r="C86" s="459"/>
      <c r="D86" s="3" t="s">
        <v>9</v>
      </c>
      <c r="E86" s="440" t="s">
        <v>73</v>
      </c>
      <c r="F86" s="128">
        <f t="shared" ref="F86:F88" si="29">SUM(H86:BQ86)</f>
        <v>83</v>
      </c>
      <c r="G86" s="131">
        <v>83</v>
      </c>
      <c r="H86" s="378">
        <v>83</v>
      </c>
      <c r="I86" s="305"/>
      <c r="J86" s="46"/>
      <c r="K86" s="319"/>
      <c r="L86" s="46"/>
      <c r="M86" s="319"/>
      <c r="N86" s="46"/>
      <c r="O86" s="46"/>
      <c r="P86" s="319"/>
      <c r="Q86" s="46"/>
      <c r="R86" s="319"/>
      <c r="S86" s="46"/>
      <c r="T86" s="319"/>
      <c r="U86" s="46"/>
      <c r="V86" s="319"/>
      <c r="W86" s="46"/>
      <c r="X86" s="319"/>
      <c r="Y86" s="46"/>
      <c r="Z86" s="46"/>
      <c r="AA86" s="319"/>
      <c r="AB86" s="46"/>
      <c r="AC86" s="319"/>
      <c r="AD86" s="46"/>
      <c r="AE86" s="319"/>
      <c r="AF86" s="46"/>
      <c r="AG86" s="319"/>
      <c r="AH86" s="46"/>
      <c r="AI86" s="319"/>
      <c r="AJ86" s="46"/>
      <c r="AK86" s="319"/>
      <c r="AL86" s="305"/>
      <c r="AM86" s="55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</row>
    <row r="87" spans="2:65">
      <c r="B87" s="426"/>
      <c r="C87" s="459"/>
      <c r="D87" s="1" t="s">
        <v>10</v>
      </c>
      <c r="E87" s="440"/>
      <c r="F87" s="128">
        <f t="shared" si="29"/>
        <v>16</v>
      </c>
      <c r="G87" s="265">
        <v>4.5</v>
      </c>
      <c r="H87" s="378">
        <v>16</v>
      </c>
      <c r="I87" s="306"/>
      <c r="J87" s="47"/>
      <c r="K87" s="320"/>
      <c r="L87" s="47"/>
      <c r="M87" s="320"/>
      <c r="N87" s="47"/>
      <c r="O87" s="47"/>
      <c r="P87" s="320"/>
      <c r="Q87" s="47"/>
      <c r="R87" s="320"/>
      <c r="S87" s="47"/>
      <c r="T87" s="320"/>
      <c r="U87" s="47"/>
      <c r="V87" s="320"/>
      <c r="W87" s="47"/>
      <c r="X87" s="320"/>
      <c r="Y87" s="47"/>
      <c r="Z87" s="47"/>
      <c r="AA87" s="320"/>
      <c r="AB87" s="47"/>
      <c r="AC87" s="320"/>
      <c r="AD87" s="47"/>
      <c r="AE87" s="320"/>
      <c r="AF87" s="47"/>
      <c r="AG87" s="320"/>
      <c r="AH87" s="47"/>
      <c r="AI87" s="320"/>
      <c r="AJ87" s="47"/>
      <c r="AK87" s="320"/>
      <c r="AL87" s="306"/>
      <c r="AM87" s="56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</row>
    <row r="88" spans="2:65" ht="15.75" thickBot="1">
      <c r="B88" s="426"/>
      <c r="C88" s="459"/>
      <c r="D88" s="98" t="s">
        <v>11</v>
      </c>
      <c r="E88" s="441"/>
      <c r="F88" s="128">
        <f t="shared" si="29"/>
        <v>0</v>
      </c>
      <c r="G88" s="133"/>
      <c r="H88" s="378">
        <v>0</v>
      </c>
      <c r="I88" s="307"/>
      <c r="J88" s="48"/>
      <c r="K88" s="321"/>
      <c r="L88" s="48"/>
      <c r="M88" s="321"/>
      <c r="N88" s="48"/>
      <c r="O88" s="48"/>
      <c r="P88" s="321"/>
      <c r="Q88" s="48"/>
      <c r="R88" s="321"/>
      <c r="S88" s="48"/>
      <c r="T88" s="321"/>
      <c r="U88" s="48"/>
      <c r="V88" s="321"/>
      <c r="W88" s="48"/>
      <c r="X88" s="321"/>
      <c r="Y88" s="48"/>
      <c r="Z88" s="48"/>
      <c r="AA88" s="321"/>
      <c r="AB88" s="48"/>
      <c r="AC88" s="321"/>
      <c r="AD88" s="48"/>
      <c r="AE88" s="321"/>
      <c r="AF88" s="48"/>
      <c r="AG88" s="321"/>
      <c r="AH88" s="48"/>
      <c r="AI88" s="321"/>
      <c r="AJ88" s="48"/>
      <c r="AK88" s="321"/>
      <c r="AL88" s="307"/>
      <c r="AM88" s="57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</row>
    <row r="89" spans="2:65" ht="15.75" thickBot="1">
      <c r="B89" s="438" t="s">
        <v>75</v>
      </c>
      <c r="C89" s="439"/>
      <c r="D89" s="116">
        <v>1017</v>
      </c>
      <c r="E89" s="116">
        <f>D89-F89</f>
        <v>465</v>
      </c>
      <c r="F89" s="53">
        <f>SUM(F85,F81,F77,F73,F69,F65,)</f>
        <v>552</v>
      </c>
      <c r="G89" s="54">
        <f>G85+G81+G77+G73+G69+G65</f>
        <v>474.5</v>
      </c>
      <c r="H89" s="54"/>
      <c r="I89" s="308">
        <f t="shared" ref="I89:AE89" si="30">SUM(I86:I88,I82:I84,I78:I80,I74:I76,I70:I72,I66:I68)</f>
        <v>0</v>
      </c>
      <c r="J89" s="50">
        <f t="shared" si="30"/>
        <v>7</v>
      </c>
      <c r="K89" s="322">
        <f t="shared" si="30"/>
        <v>0</v>
      </c>
      <c r="L89" s="50">
        <f t="shared" si="30"/>
        <v>24</v>
      </c>
      <c r="M89" s="322">
        <f t="shared" si="30"/>
        <v>0</v>
      </c>
      <c r="N89" s="50">
        <f t="shared" si="30"/>
        <v>0</v>
      </c>
      <c r="O89" s="50">
        <f t="shared" si="30"/>
        <v>0</v>
      </c>
      <c r="P89" s="322">
        <f t="shared" si="30"/>
        <v>0</v>
      </c>
      <c r="Q89" s="50">
        <f t="shared" si="30"/>
        <v>0</v>
      </c>
      <c r="R89" s="322">
        <f t="shared" si="30"/>
        <v>84</v>
      </c>
      <c r="S89" s="50">
        <f t="shared" si="30"/>
        <v>19</v>
      </c>
      <c r="T89" s="322">
        <f t="shared" si="30"/>
        <v>9</v>
      </c>
      <c r="U89" s="50">
        <f t="shared" si="30"/>
        <v>3</v>
      </c>
      <c r="V89" s="322">
        <f t="shared" si="30"/>
        <v>0</v>
      </c>
      <c r="W89" s="50">
        <f t="shared" si="30"/>
        <v>0</v>
      </c>
      <c r="X89" s="322">
        <f t="shared" si="30"/>
        <v>0</v>
      </c>
      <c r="Y89" s="50">
        <f t="shared" si="30"/>
        <v>0</v>
      </c>
      <c r="Z89" s="50">
        <f t="shared" si="30"/>
        <v>0</v>
      </c>
      <c r="AA89" s="322">
        <f t="shared" si="30"/>
        <v>0</v>
      </c>
      <c r="AB89" s="50">
        <f t="shared" si="30"/>
        <v>12</v>
      </c>
      <c r="AC89" s="322">
        <f t="shared" si="30"/>
        <v>0</v>
      </c>
      <c r="AD89" s="50">
        <f t="shared" si="30"/>
        <v>0</v>
      </c>
      <c r="AE89" s="322">
        <f t="shared" si="30"/>
        <v>0</v>
      </c>
      <c r="AF89" s="50">
        <f t="shared" ref="AF89:AL89" si="31">SUM(AF86:AF88,AF82:AF84,AF78:AF80,AF74:AF76,AF70:AF72,AF66:AF68)</f>
        <v>0</v>
      </c>
      <c r="AG89" s="322">
        <f t="shared" si="31"/>
        <v>0</v>
      </c>
      <c r="AH89" s="50">
        <f t="shared" si="31"/>
        <v>0</v>
      </c>
      <c r="AI89" s="322">
        <f t="shared" si="31"/>
        <v>0</v>
      </c>
      <c r="AJ89" s="50">
        <f t="shared" si="31"/>
        <v>0</v>
      </c>
      <c r="AK89" s="322">
        <f t="shared" si="31"/>
        <v>0</v>
      </c>
      <c r="AL89" s="308">
        <f t="shared" si="31"/>
        <v>0</v>
      </c>
      <c r="AM89" s="108">
        <f t="shared" ref="AM89:AX89" si="32">SUM(AM86:AM88,AM82:AM84,AM78:AM80,AM74:AM76,AM70:AM72,AM66:AM68)</f>
        <v>0</v>
      </c>
      <c r="AN89" s="50">
        <f t="shared" si="32"/>
        <v>0</v>
      </c>
      <c r="AO89" s="50">
        <f t="shared" si="32"/>
        <v>0</v>
      </c>
      <c r="AP89" s="50">
        <f t="shared" si="32"/>
        <v>0</v>
      </c>
      <c r="AQ89" s="50">
        <f t="shared" si="32"/>
        <v>0</v>
      </c>
      <c r="AR89" s="50">
        <f t="shared" si="32"/>
        <v>0</v>
      </c>
      <c r="AS89" s="50">
        <f t="shared" si="32"/>
        <v>5</v>
      </c>
      <c r="AT89" s="50">
        <f t="shared" si="32"/>
        <v>0</v>
      </c>
      <c r="AU89" s="50">
        <f t="shared" si="32"/>
        <v>0</v>
      </c>
      <c r="AV89" s="50">
        <f t="shared" si="32"/>
        <v>0</v>
      </c>
      <c r="AW89" s="50">
        <f t="shared" si="32"/>
        <v>0</v>
      </c>
      <c r="AX89" s="50">
        <f t="shared" si="32"/>
        <v>0</v>
      </c>
      <c r="AY89" s="50">
        <f t="shared" ref="AY89:BM89" si="33">SUM(AY86:AY88,AY82:AY84,AY78:AY80,AY74:AY76,AY70:AY72,AY66:AY68)</f>
        <v>0</v>
      </c>
      <c r="AZ89" s="50">
        <f t="shared" si="33"/>
        <v>0</v>
      </c>
      <c r="BA89" s="50">
        <f t="shared" si="33"/>
        <v>0</v>
      </c>
      <c r="BB89" s="50">
        <f t="shared" si="33"/>
        <v>0</v>
      </c>
      <c r="BC89" s="50">
        <f t="shared" si="33"/>
        <v>0</v>
      </c>
      <c r="BD89" s="50">
        <f t="shared" si="33"/>
        <v>0</v>
      </c>
      <c r="BE89" s="50">
        <f t="shared" si="33"/>
        <v>0</v>
      </c>
      <c r="BF89" s="50">
        <f t="shared" si="33"/>
        <v>0</v>
      </c>
      <c r="BG89" s="50">
        <f t="shared" si="33"/>
        <v>0</v>
      </c>
      <c r="BH89" s="50">
        <f t="shared" si="33"/>
        <v>0</v>
      </c>
      <c r="BI89" s="50">
        <f t="shared" si="33"/>
        <v>0</v>
      </c>
      <c r="BJ89" s="50">
        <f t="shared" si="33"/>
        <v>0</v>
      </c>
      <c r="BK89" s="50">
        <f t="shared" si="33"/>
        <v>0</v>
      </c>
      <c r="BL89" s="50">
        <f t="shared" si="33"/>
        <v>0</v>
      </c>
      <c r="BM89" s="50">
        <f t="shared" si="33"/>
        <v>0</v>
      </c>
    </row>
    <row r="90" spans="2:65" s="110" customFormat="1">
      <c r="B90" s="139"/>
      <c r="C90" s="140"/>
      <c r="D90" s="140"/>
      <c r="E90" s="140"/>
      <c r="F90" s="141"/>
      <c r="G90" s="140"/>
      <c r="H90" s="140"/>
      <c r="I90" s="140"/>
      <c r="J90" s="315"/>
      <c r="K90" s="140"/>
      <c r="L90" s="315"/>
      <c r="M90" s="140"/>
      <c r="N90" s="315"/>
      <c r="O90" s="315"/>
      <c r="P90" s="140"/>
      <c r="Q90" s="315"/>
      <c r="R90" s="140"/>
      <c r="S90" s="315"/>
      <c r="T90" s="140"/>
      <c r="U90" s="315"/>
      <c r="V90" s="140"/>
      <c r="W90" s="315"/>
      <c r="X90" s="140"/>
      <c r="Y90" s="315"/>
      <c r="Z90" s="315"/>
      <c r="AA90" s="140"/>
      <c r="AB90" s="315"/>
      <c r="AC90" s="140"/>
      <c r="AD90" s="315"/>
      <c r="AE90" s="140"/>
      <c r="AF90" s="315"/>
      <c r="AG90" s="140"/>
      <c r="AH90" s="315"/>
      <c r="AI90" s="140"/>
      <c r="AJ90" s="315"/>
      <c r="AK90" s="140"/>
      <c r="AL90" s="349"/>
      <c r="AM90" s="350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  <c r="BM90" s="315"/>
    </row>
    <row r="91" spans="2:65">
      <c r="B91" s="426">
        <v>130</v>
      </c>
      <c r="C91" s="459" t="s">
        <v>3</v>
      </c>
      <c r="D91" s="430" t="s">
        <v>76</v>
      </c>
      <c r="E91" s="431"/>
      <c r="F91" s="134">
        <f>SUM(F92:F94)</f>
        <v>16</v>
      </c>
      <c r="G91" s="135">
        <f>SUM(G92:G94)</f>
        <v>16</v>
      </c>
      <c r="H91" s="135"/>
      <c r="I91" s="304"/>
      <c r="J91" s="49"/>
      <c r="K91" s="318"/>
      <c r="L91" s="49"/>
      <c r="M91" s="318"/>
      <c r="N91" s="49"/>
      <c r="O91" s="49"/>
      <c r="P91" s="318"/>
      <c r="Q91" s="49"/>
      <c r="R91" s="318"/>
      <c r="S91" s="49"/>
      <c r="T91" s="318"/>
      <c r="U91" s="49"/>
      <c r="V91" s="318"/>
      <c r="W91" s="49"/>
      <c r="X91" s="318"/>
      <c r="Y91" s="49"/>
      <c r="Z91" s="49"/>
      <c r="AA91" s="318"/>
      <c r="AB91" s="49"/>
      <c r="AC91" s="318"/>
      <c r="AD91" s="49"/>
      <c r="AE91" s="318"/>
      <c r="AF91" s="49"/>
      <c r="AG91" s="318"/>
      <c r="AH91" s="49"/>
      <c r="AI91" s="318"/>
      <c r="AJ91" s="49"/>
      <c r="AK91" s="318"/>
      <c r="AL91" s="304"/>
      <c r="AM91" s="58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</row>
    <row r="92" spans="2:65">
      <c r="B92" s="426"/>
      <c r="C92" s="459"/>
      <c r="D92" s="3" t="s">
        <v>9</v>
      </c>
      <c r="E92" s="440" t="s">
        <v>71</v>
      </c>
      <c r="F92" s="128">
        <f t="shared" ref="F92:F94" si="34">SUM(H92:BQ92)</f>
        <v>16</v>
      </c>
      <c r="G92" s="131">
        <v>16</v>
      </c>
      <c r="H92" s="378">
        <v>11</v>
      </c>
      <c r="I92" s="305"/>
      <c r="J92" s="46"/>
      <c r="K92" s="319"/>
      <c r="L92" s="46"/>
      <c r="M92" s="319"/>
      <c r="N92" s="46"/>
      <c r="O92" s="46"/>
      <c r="P92" s="319"/>
      <c r="Q92" s="46"/>
      <c r="R92" s="319"/>
      <c r="S92" s="46"/>
      <c r="T92" s="319">
        <v>5</v>
      </c>
      <c r="U92" s="46"/>
      <c r="V92" s="319"/>
      <c r="W92" s="46"/>
      <c r="X92" s="319"/>
      <c r="Y92" s="46"/>
      <c r="Z92" s="46"/>
      <c r="AA92" s="319"/>
      <c r="AB92" s="46"/>
      <c r="AC92" s="319"/>
      <c r="AD92" s="46"/>
      <c r="AE92" s="319"/>
      <c r="AF92" s="46"/>
      <c r="AG92" s="319"/>
      <c r="AH92" s="46"/>
      <c r="AI92" s="319"/>
      <c r="AJ92" s="46"/>
      <c r="AK92" s="319"/>
      <c r="AL92" s="305"/>
      <c r="AM92" s="55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</row>
    <row r="93" spans="2:65">
      <c r="B93" s="426"/>
      <c r="C93" s="459"/>
      <c r="D93" s="1" t="s">
        <v>10</v>
      </c>
      <c r="E93" s="440"/>
      <c r="F93" s="128">
        <f t="shared" si="34"/>
        <v>0</v>
      </c>
      <c r="G93" s="132"/>
      <c r="H93" s="378">
        <v>0</v>
      </c>
      <c r="I93" s="306"/>
      <c r="J93" s="47"/>
      <c r="K93" s="320"/>
      <c r="L93" s="47"/>
      <c r="M93" s="320"/>
      <c r="N93" s="47"/>
      <c r="O93" s="47"/>
      <c r="P93" s="320"/>
      <c r="Q93" s="47"/>
      <c r="R93" s="320"/>
      <c r="S93" s="47"/>
      <c r="T93" s="320"/>
      <c r="U93" s="47"/>
      <c r="V93" s="320"/>
      <c r="W93" s="47"/>
      <c r="X93" s="320"/>
      <c r="Y93" s="47"/>
      <c r="Z93" s="47"/>
      <c r="AA93" s="320"/>
      <c r="AB93" s="47"/>
      <c r="AC93" s="320"/>
      <c r="AD93" s="47"/>
      <c r="AE93" s="320"/>
      <c r="AF93" s="47"/>
      <c r="AG93" s="320"/>
      <c r="AH93" s="47"/>
      <c r="AI93" s="320"/>
      <c r="AJ93" s="47"/>
      <c r="AK93" s="320"/>
      <c r="AL93" s="306"/>
      <c r="AM93" s="56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</row>
    <row r="94" spans="2:65">
      <c r="B94" s="427"/>
      <c r="C94" s="459"/>
      <c r="D94" s="2" t="s">
        <v>11</v>
      </c>
      <c r="E94" s="441"/>
      <c r="F94" s="128">
        <f t="shared" si="34"/>
        <v>0</v>
      </c>
      <c r="G94" s="133"/>
      <c r="H94" s="378">
        <v>0</v>
      </c>
      <c r="I94" s="307"/>
      <c r="J94" s="48"/>
      <c r="K94" s="321"/>
      <c r="L94" s="48"/>
      <c r="M94" s="321"/>
      <c r="N94" s="48"/>
      <c r="O94" s="48"/>
      <c r="P94" s="321"/>
      <c r="Q94" s="48"/>
      <c r="R94" s="321"/>
      <c r="S94" s="48"/>
      <c r="T94" s="321"/>
      <c r="U94" s="48"/>
      <c r="V94" s="321"/>
      <c r="W94" s="48"/>
      <c r="X94" s="321"/>
      <c r="Y94" s="48"/>
      <c r="Z94" s="48"/>
      <c r="AA94" s="321"/>
      <c r="AB94" s="48"/>
      <c r="AC94" s="321"/>
      <c r="AD94" s="48"/>
      <c r="AE94" s="321"/>
      <c r="AF94" s="48"/>
      <c r="AG94" s="321"/>
      <c r="AH94" s="48"/>
      <c r="AI94" s="321"/>
      <c r="AJ94" s="48"/>
      <c r="AK94" s="321"/>
      <c r="AL94" s="307"/>
      <c r="AM94" s="57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</row>
    <row r="95" spans="2:65">
      <c r="B95" s="426">
        <v>140</v>
      </c>
      <c r="C95" s="459"/>
      <c r="D95" s="430" t="s">
        <v>76</v>
      </c>
      <c r="E95" s="431"/>
      <c r="F95" s="134">
        <f>SUM(F96:F98)</f>
        <v>79</v>
      </c>
      <c r="G95" s="135">
        <f>SUM(G96:G98)</f>
        <v>79</v>
      </c>
      <c r="H95" s="135"/>
      <c r="I95" s="304"/>
      <c r="J95" s="49"/>
      <c r="K95" s="318"/>
      <c r="L95" s="49"/>
      <c r="M95" s="318"/>
      <c r="N95" s="49"/>
      <c r="O95" s="49"/>
      <c r="P95" s="318"/>
      <c r="Q95" s="49"/>
      <c r="R95" s="318"/>
      <c r="S95" s="49"/>
      <c r="T95" s="318"/>
      <c r="U95" s="49"/>
      <c r="V95" s="318"/>
      <c r="W95" s="49"/>
      <c r="X95" s="318"/>
      <c r="Y95" s="49"/>
      <c r="Z95" s="49"/>
      <c r="AA95" s="318"/>
      <c r="AB95" s="49"/>
      <c r="AC95" s="318"/>
      <c r="AD95" s="49"/>
      <c r="AE95" s="318"/>
      <c r="AF95" s="49"/>
      <c r="AG95" s="318"/>
      <c r="AH95" s="49"/>
      <c r="AI95" s="318"/>
      <c r="AJ95" s="49"/>
      <c r="AK95" s="318"/>
      <c r="AL95" s="304"/>
      <c r="AM95" s="58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</row>
    <row r="96" spans="2:65">
      <c r="B96" s="426"/>
      <c r="C96" s="459"/>
      <c r="D96" s="3" t="s">
        <v>9</v>
      </c>
      <c r="E96" s="440" t="s">
        <v>71</v>
      </c>
      <c r="F96" s="128">
        <f t="shared" ref="F96:F98" si="35">SUM(H96:BQ96)</f>
        <v>79</v>
      </c>
      <c r="G96" s="131">
        <v>79</v>
      </c>
      <c r="H96" s="378">
        <v>79</v>
      </c>
      <c r="I96" s="305"/>
      <c r="J96" s="46"/>
      <c r="K96" s="319"/>
      <c r="L96" s="46"/>
      <c r="M96" s="319"/>
      <c r="N96" s="46"/>
      <c r="O96" s="46"/>
      <c r="P96" s="319"/>
      <c r="Q96" s="46"/>
      <c r="R96" s="319"/>
      <c r="S96" s="46"/>
      <c r="T96" s="319"/>
      <c r="U96" s="46"/>
      <c r="V96" s="319"/>
      <c r="W96" s="46"/>
      <c r="X96" s="319"/>
      <c r="Y96" s="46"/>
      <c r="Z96" s="46"/>
      <c r="AA96" s="319"/>
      <c r="AB96" s="46"/>
      <c r="AC96" s="319"/>
      <c r="AD96" s="46"/>
      <c r="AE96" s="319"/>
      <c r="AF96" s="46"/>
      <c r="AG96" s="319"/>
      <c r="AH96" s="46"/>
      <c r="AI96" s="319"/>
      <c r="AJ96" s="46"/>
      <c r="AK96" s="319"/>
      <c r="AL96" s="305"/>
      <c r="AM96" s="55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</row>
    <row r="97" spans="2:65">
      <c r="B97" s="426"/>
      <c r="C97" s="459"/>
      <c r="D97" s="1" t="s">
        <v>10</v>
      </c>
      <c r="E97" s="440"/>
      <c r="F97" s="128">
        <f t="shared" si="35"/>
        <v>0</v>
      </c>
      <c r="G97" s="132"/>
      <c r="H97" s="378">
        <v>0</v>
      </c>
      <c r="I97" s="306"/>
      <c r="J97" s="47"/>
      <c r="K97" s="320"/>
      <c r="L97" s="47"/>
      <c r="M97" s="320"/>
      <c r="N97" s="47"/>
      <c r="O97" s="47"/>
      <c r="P97" s="320"/>
      <c r="Q97" s="47"/>
      <c r="R97" s="320"/>
      <c r="S97" s="47"/>
      <c r="T97" s="320"/>
      <c r="U97" s="47"/>
      <c r="V97" s="320"/>
      <c r="W97" s="47"/>
      <c r="X97" s="320"/>
      <c r="Y97" s="47"/>
      <c r="Z97" s="47"/>
      <c r="AA97" s="320"/>
      <c r="AB97" s="47"/>
      <c r="AC97" s="320"/>
      <c r="AD97" s="47"/>
      <c r="AE97" s="320"/>
      <c r="AF97" s="47"/>
      <c r="AG97" s="320"/>
      <c r="AH97" s="47"/>
      <c r="AI97" s="320"/>
      <c r="AJ97" s="47"/>
      <c r="AK97" s="320"/>
      <c r="AL97" s="306"/>
      <c r="AM97" s="56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</row>
    <row r="98" spans="2:65">
      <c r="B98" s="427"/>
      <c r="C98" s="459"/>
      <c r="D98" s="2" t="s">
        <v>11</v>
      </c>
      <c r="E98" s="441"/>
      <c r="F98" s="128">
        <f t="shared" si="35"/>
        <v>0</v>
      </c>
      <c r="G98" s="133"/>
      <c r="H98" s="378">
        <v>0</v>
      </c>
      <c r="I98" s="307"/>
      <c r="J98" s="48"/>
      <c r="K98" s="321"/>
      <c r="L98" s="48"/>
      <c r="M98" s="321"/>
      <c r="N98" s="48"/>
      <c r="O98" s="48"/>
      <c r="P98" s="321"/>
      <c r="Q98" s="48"/>
      <c r="R98" s="321"/>
      <c r="S98" s="48"/>
      <c r="T98" s="321"/>
      <c r="U98" s="48"/>
      <c r="V98" s="321"/>
      <c r="W98" s="48"/>
      <c r="X98" s="321"/>
      <c r="Y98" s="48"/>
      <c r="Z98" s="48"/>
      <c r="AA98" s="321"/>
      <c r="AB98" s="48"/>
      <c r="AC98" s="321"/>
      <c r="AD98" s="48"/>
      <c r="AE98" s="321"/>
      <c r="AF98" s="48"/>
      <c r="AG98" s="321"/>
      <c r="AH98" s="48"/>
      <c r="AI98" s="321"/>
      <c r="AJ98" s="48"/>
      <c r="AK98" s="321"/>
      <c r="AL98" s="307"/>
      <c r="AM98" s="57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</row>
    <row r="99" spans="2:65">
      <c r="B99" s="426">
        <v>150</v>
      </c>
      <c r="C99" s="459"/>
      <c r="D99" s="430" t="s">
        <v>76</v>
      </c>
      <c r="E99" s="431"/>
      <c r="F99" s="134">
        <f>SUM(F100:F102)</f>
        <v>0</v>
      </c>
      <c r="G99" s="135">
        <f>SUM(G100:G102)</f>
        <v>0</v>
      </c>
      <c r="H99" s="135"/>
      <c r="I99" s="304"/>
      <c r="J99" s="49"/>
      <c r="K99" s="318"/>
      <c r="L99" s="49"/>
      <c r="M99" s="318"/>
      <c r="N99" s="49"/>
      <c r="O99" s="49"/>
      <c r="P99" s="318"/>
      <c r="Q99" s="49"/>
      <c r="R99" s="318"/>
      <c r="S99" s="49"/>
      <c r="T99" s="318"/>
      <c r="U99" s="49"/>
      <c r="V99" s="318"/>
      <c r="W99" s="49"/>
      <c r="X99" s="318"/>
      <c r="Y99" s="49"/>
      <c r="Z99" s="49"/>
      <c r="AA99" s="318"/>
      <c r="AB99" s="49"/>
      <c r="AC99" s="318"/>
      <c r="AD99" s="49"/>
      <c r="AE99" s="318"/>
      <c r="AF99" s="49"/>
      <c r="AG99" s="318"/>
      <c r="AH99" s="49"/>
      <c r="AI99" s="318"/>
      <c r="AJ99" s="49"/>
      <c r="AK99" s="318"/>
      <c r="AL99" s="304"/>
      <c r="AM99" s="58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</row>
    <row r="100" spans="2:65">
      <c r="B100" s="426"/>
      <c r="C100" s="459"/>
      <c r="D100" s="3" t="s">
        <v>9</v>
      </c>
      <c r="E100" s="440" t="s">
        <v>71</v>
      </c>
      <c r="F100" s="128">
        <f t="shared" ref="F100:F102" si="36">SUM(H100:BQ100)</f>
        <v>0</v>
      </c>
      <c r="G100" s="41"/>
      <c r="H100" s="378">
        <v>0</v>
      </c>
      <c r="I100" s="305"/>
      <c r="J100" s="46"/>
      <c r="K100" s="319"/>
      <c r="L100" s="46"/>
      <c r="M100" s="319"/>
      <c r="N100" s="46"/>
      <c r="O100" s="46"/>
      <c r="P100" s="319"/>
      <c r="Q100" s="46"/>
      <c r="R100" s="319"/>
      <c r="S100" s="46"/>
      <c r="T100" s="319"/>
      <c r="U100" s="46"/>
      <c r="V100" s="319"/>
      <c r="W100" s="46"/>
      <c r="X100" s="319"/>
      <c r="Y100" s="46"/>
      <c r="Z100" s="46"/>
      <c r="AA100" s="319"/>
      <c r="AB100" s="46"/>
      <c r="AC100" s="319"/>
      <c r="AD100" s="46"/>
      <c r="AE100" s="319"/>
      <c r="AF100" s="46"/>
      <c r="AG100" s="319"/>
      <c r="AH100" s="46"/>
      <c r="AI100" s="319"/>
      <c r="AJ100" s="46"/>
      <c r="AK100" s="319"/>
      <c r="AL100" s="305"/>
      <c r="AM100" s="55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</row>
    <row r="101" spans="2:65">
      <c r="B101" s="426"/>
      <c r="C101" s="459"/>
      <c r="D101" s="1" t="s">
        <v>10</v>
      </c>
      <c r="E101" s="440"/>
      <c r="F101" s="128">
        <f t="shared" si="36"/>
        <v>0</v>
      </c>
      <c r="G101" s="42"/>
      <c r="H101" s="378">
        <v>0</v>
      </c>
      <c r="I101" s="306"/>
      <c r="J101" s="47"/>
      <c r="K101" s="320"/>
      <c r="L101" s="47"/>
      <c r="M101" s="320"/>
      <c r="N101" s="47"/>
      <c r="O101" s="47"/>
      <c r="P101" s="320"/>
      <c r="Q101" s="47"/>
      <c r="R101" s="320"/>
      <c r="S101" s="47"/>
      <c r="T101" s="320"/>
      <c r="U101" s="47"/>
      <c r="V101" s="320"/>
      <c r="W101" s="47"/>
      <c r="X101" s="320"/>
      <c r="Y101" s="47"/>
      <c r="Z101" s="47"/>
      <c r="AA101" s="320"/>
      <c r="AB101" s="47"/>
      <c r="AC101" s="320"/>
      <c r="AD101" s="47"/>
      <c r="AE101" s="320"/>
      <c r="AF101" s="47"/>
      <c r="AG101" s="320"/>
      <c r="AH101" s="47"/>
      <c r="AI101" s="320"/>
      <c r="AJ101" s="47"/>
      <c r="AK101" s="320"/>
      <c r="AL101" s="306"/>
      <c r="AM101" s="56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</row>
    <row r="102" spans="2:65">
      <c r="B102" s="427"/>
      <c r="C102" s="459"/>
      <c r="D102" s="2" t="s">
        <v>11</v>
      </c>
      <c r="E102" s="441"/>
      <c r="F102" s="128">
        <f t="shared" si="36"/>
        <v>0</v>
      </c>
      <c r="G102" s="43"/>
      <c r="H102" s="378">
        <v>0</v>
      </c>
      <c r="I102" s="307"/>
      <c r="J102" s="48"/>
      <c r="K102" s="321"/>
      <c r="L102" s="48"/>
      <c r="M102" s="321"/>
      <c r="N102" s="48"/>
      <c r="O102" s="48"/>
      <c r="P102" s="321"/>
      <c r="Q102" s="48"/>
      <c r="R102" s="321"/>
      <c r="S102" s="48"/>
      <c r="T102" s="321"/>
      <c r="U102" s="48"/>
      <c r="V102" s="321"/>
      <c r="W102" s="48"/>
      <c r="X102" s="321"/>
      <c r="Y102" s="48"/>
      <c r="Z102" s="48"/>
      <c r="AA102" s="321"/>
      <c r="AB102" s="48"/>
      <c r="AC102" s="321"/>
      <c r="AD102" s="48"/>
      <c r="AE102" s="321"/>
      <c r="AF102" s="48"/>
      <c r="AG102" s="321"/>
      <c r="AH102" s="48"/>
      <c r="AI102" s="321"/>
      <c r="AJ102" s="48"/>
      <c r="AK102" s="321"/>
      <c r="AL102" s="307"/>
      <c r="AM102" s="57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</row>
    <row r="103" spans="2:65">
      <c r="B103" s="426">
        <v>160</v>
      </c>
      <c r="C103" s="459"/>
      <c r="D103" s="430" t="s">
        <v>76</v>
      </c>
      <c r="E103" s="431"/>
      <c r="F103" s="134">
        <f>SUM(F104:F106)</f>
        <v>42</v>
      </c>
      <c r="G103" s="135">
        <f>SUM(G104:G106)</f>
        <v>36</v>
      </c>
      <c r="H103" s="135"/>
      <c r="I103" s="304"/>
      <c r="J103" s="49"/>
      <c r="K103" s="318"/>
      <c r="L103" s="49"/>
      <c r="M103" s="318"/>
      <c r="N103" s="49"/>
      <c r="O103" s="49"/>
      <c r="P103" s="318"/>
      <c r="Q103" s="49"/>
      <c r="R103" s="318"/>
      <c r="S103" s="49"/>
      <c r="T103" s="318"/>
      <c r="U103" s="49"/>
      <c r="V103" s="318"/>
      <c r="W103" s="49"/>
      <c r="X103" s="318"/>
      <c r="Y103" s="49"/>
      <c r="Z103" s="49"/>
      <c r="AA103" s="318"/>
      <c r="AB103" s="49"/>
      <c r="AC103" s="318"/>
      <c r="AD103" s="49"/>
      <c r="AE103" s="318"/>
      <c r="AF103" s="49"/>
      <c r="AG103" s="318"/>
      <c r="AH103" s="49"/>
      <c r="AI103" s="318"/>
      <c r="AJ103" s="49"/>
      <c r="AK103" s="318"/>
      <c r="AL103" s="304"/>
      <c r="AM103" s="58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</row>
    <row r="104" spans="2:65">
      <c r="B104" s="426"/>
      <c r="C104" s="459"/>
      <c r="D104" s="3" t="s">
        <v>9</v>
      </c>
      <c r="E104" s="440" t="s">
        <v>71</v>
      </c>
      <c r="F104" s="128">
        <f t="shared" ref="F104:F106" si="37">SUM(H104:BQ104)</f>
        <v>42</v>
      </c>
      <c r="G104" s="131">
        <v>36</v>
      </c>
      <c r="H104" s="378">
        <v>42</v>
      </c>
      <c r="I104" s="305"/>
      <c r="J104" s="46"/>
      <c r="K104" s="319"/>
      <c r="L104" s="46"/>
      <c r="M104" s="319"/>
      <c r="N104" s="46"/>
      <c r="O104" s="46"/>
      <c r="P104" s="319"/>
      <c r="Q104" s="46"/>
      <c r="R104" s="319"/>
      <c r="S104" s="46"/>
      <c r="T104" s="319"/>
      <c r="U104" s="46"/>
      <c r="V104" s="319"/>
      <c r="W104" s="46"/>
      <c r="X104" s="319"/>
      <c r="Y104" s="46"/>
      <c r="Z104" s="46"/>
      <c r="AA104" s="319"/>
      <c r="AB104" s="46"/>
      <c r="AC104" s="319"/>
      <c r="AD104" s="46"/>
      <c r="AE104" s="319"/>
      <c r="AF104" s="46"/>
      <c r="AG104" s="319"/>
      <c r="AH104" s="46"/>
      <c r="AI104" s="319"/>
      <c r="AJ104" s="46"/>
      <c r="AK104" s="319"/>
      <c r="AL104" s="305"/>
      <c r="AM104" s="55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</row>
    <row r="105" spans="2:65">
      <c r="B105" s="426"/>
      <c r="C105" s="459"/>
      <c r="D105" s="1" t="s">
        <v>10</v>
      </c>
      <c r="E105" s="440"/>
      <c r="F105" s="128">
        <f t="shared" si="37"/>
        <v>0</v>
      </c>
      <c r="G105" s="132"/>
      <c r="H105" s="378">
        <v>0</v>
      </c>
      <c r="I105" s="306"/>
      <c r="J105" s="47"/>
      <c r="K105" s="320"/>
      <c r="L105" s="47"/>
      <c r="M105" s="320"/>
      <c r="N105" s="47"/>
      <c r="O105" s="47"/>
      <c r="P105" s="320"/>
      <c r="Q105" s="47"/>
      <c r="R105" s="320"/>
      <c r="S105" s="47"/>
      <c r="T105" s="320"/>
      <c r="U105" s="47"/>
      <c r="V105" s="320"/>
      <c r="W105" s="47"/>
      <c r="X105" s="320"/>
      <c r="Y105" s="47"/>
      <c r="Z105" s="47"/>
      <c r="AA105" s="320"/>
      <c r="AB105" s="47"/>
      <c r="AC105" s="320"/>
      <c r="AD105" s="47"/>
      <c r="AE105" s="320"/>
      <c r="AF105" s="47"/>
      <c r="AG105" s="320"/>
      <c r="AH105" s="47"/>
      <c r="AI105" s="320"/>
      <c r="AJ105" s="47"/>
      <c r="AK105" s="320"/>
      <c r="AL105" s="306"/>
      <c r="AM105" s="56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</row>
    <row r="106" spans="2:65" ht="15.75" thickBot="1">
      <c r="B106" s="426"/>
      <c r="C106" s="459"/>
      <c r="D106" s="98" t="s">
        <v>11</v>
      </c>
      <c r="E106" s="441"/>
      <c r="F106" s="128">
        <f t="shared" si="37"/>
        <v>0</v>
      </c>
      <c r="G106" s="133"/>
      <c r="H106" s="378">
        <v>0</v>
      </c>
      <c r="I106" s="307"/>
      <c r="J106" s="48"/>
      <c r="K106" s="321"/>
      <c r="L106" s="48"/>
      <c r="M106" s="321"/>
      <c r="N106" s="48"/>
      <c r="O106" s="48"/>
      <c r="P106" s="321"/>
      <c r="Q106" s="48"/>
      <c r="R106" s="321"/>
      <c r="S106" s="48"/>
      <c r="T106" s="321"/>
      <c r="U106" s="48"/>
      <c r="V106" s="321"/>
      <c r="W106" s="48"/>
      <c r="X106" s="321"/>
      <c r="Y106" s="48"/>
      <c r="Z106" s="48"/>
      <c r="AA106" s="321"/>
      <c r="AB106" s="48"/>
      <c r="AC106" s="321"/>
      <c r="AD106" s="48"/>
      <c r="AE106" s="321"/>
      <c r="AF106" s="48"/>
      <c r="AG106" s="321"/>
      <c r="AH106" s="48"/>
      <c r="AI106" s="321"/>
      <c r="AJ106" s="48"/>
      <c r="AK106" s="321"/>
      <c r="AL106" s="307"/>
      <c r="AM106" s="57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</row>
    <row r="107" spans="2:65" ht="15.75" thickBot="1">
      <c r="B107" s="438" t="s">
        <v>75</v>
      </c>
      <c r="C107" s="439"/>
      <c r="D107" s="116">
        <v>152</v>
      </c>
      <c r="E107" s="116">
        <f>D107-F107</f>
        <v>15</v>
      </c>
      <c r="F107" s="130">
        <f>SUM(F103,F99,F95,F91,)</f>
        <v>137</v>
      </c>
      <c r="G107" s="54">
        <f>G103+G99+G95+G91</f>
        <v>131</v>
      </c>
      <c r="H107" s="54"/>
      <c r="I107" s="308">
        <f t="shared" ref="I107:AE107" si="38">SUM(I104:I106,I100:I102,I96:I98,I92:I94)</f>
        <v>0</v>
      </c>
      <c r="J107" s="50">
        <f t="shared" si="38"/>
        <v>0</v>
      </c>
      <c r="K107" s="322">
        <f t="shared" si="38"/>
        <v>0</v>
      </c>
      <c r="L107" s="50">
        <f t="shared" si="38"/>
        <v>0</v>
      </c>
      <c r="M107" s="322">
        <f t="shared" si="38"/>
        <v>0</v>
      </c>
      <c r="N107" s="50">
        <f t="shared" si="38"/>
        <v>0</v>
      </c>
      <c r="O107" s="50">
        <f t="shared" si="38"/>
        <v>0</v>
      </c>
      <c r="P107" s="322">
        <f t="shared" si="38"/>
        <v>0</v>
      </c>
      <c r="Q107" s="50">
        <f t="shared" si="38"/>
        <v>0</v>
      </c>
      <c r="R107" s="322">
        <f t="shared" si="38"/>
        <v>0</v>
      </c>
      <c r="S107" s="50">
        <f t="shared" si="38"/>
        <v>0</v>
      </c>
      <c r="T107" s="322">
        <f t="shared" si="38"/>
        <v>5</v>
      </c>
      <c r="U107" s="50">
        <f t="shared" si="38"/>
        <v>0</v>
      </c>
      <c r="V107" s="322">
        <f t="shared" si="38"/>
        <v>0</v>
      </c>
      <c r="W107" s="50">
        <f t="shared" si="38"/>
        <v>0</v>
      </c>
      <c r="X107" s="322">
        <f t="shared" si="38"/>
        <v>0</v>
      </c>
      <c r="Y107" s="50">
        <f t="shared" si="38"/>
        <v>0</v>
      </c>
      <c r="Z107" s="50">
        <f t="shared" si="38"/>
        <v>0</v>
      </c>
      <c r="AA107" s="322">
        <f t="shared" si="38"/>
        <v>0</v>
      </c>
      <c r="AB107" s="50">
        <f t="shared" si="38"/>
        <v>0</v>
      </c>
      <c r="AC107" s="322">
        <f t="shared" si="38"/>
        <v>0</v>
      </c>
      <c r="AD107" s="50">
        <f t="shared" si="38"/>
        <v>0</v>
      </c>
      <c r="AE107" s="322">
        <f t="shared" si="38"/>
        <v>0</v>
      </c>
      <c r="AF107" s="50">
        <f t="shared" ref="AF107:AL107" si="39">SUM(AF104:AF106,AF100:AF102,AF96:AF98,AF92:AF94)</f>
        <v>0</v>
      </c>
      <c r="AG107" s="322">
        <f t="shared" si="39"/>
        <v>0</v>
      </c>
      <c r="AH107" s="50">
        <f t="shared" si="39"/>
        <v>0</v>
      </c>
      <c r="AI107" s="322">
        <f t="shared" si="39"/>
        <v>0</v>
      </c>
      <c r="AJ107" s="50">
        <f t="shared" si="39"/>
        <v>0</v>
      </c>
      <c r="AK107" s="322">
        <f t="shared" si="39"/>
        <v>0</v>
      </c>
      <c r="AL107" s="308">
        <f t="shared" si="39"/>
        <v>0</v>
      </c>
      <c r="AM107" s="108">
        <f t="shared" ref="AM107:AX107" si="40">SUM(AM104:AM106,AM100:AM102,AM96:AM98,AM92:AM94)</f>
        <v>0</v>
      </c>
      <c r="AN107" s="50">
        <f t="shared" si="40"/>
        <v>0</v>
      </c>
      <c r="AO107" s="50">
        <f t="shared" si="40"/>
        <v>0</v>
      </c>
      <c r="AP107" s="50">
        <f t="shared" si="40"/>
        <v>0</v>
      </c>
      <c r="AQ107" s="50">
        <f t="shared" si="40"/>
        <v>0</v>
      </c>
      <c r="AR107" s="50">
        <f t="shared" si="40"/>
        <v>0</v>
      </c>
      <c r="AS107" s="50">
        <f t="shared" si="40"/>
        <v>0</v>
      </c>
      <c r="AT107" s="50">
        <f t="shared" si="40"/>
        <v>0</v>
      </c>
      <c r="AU107" s="50">
        <f t="shared" si="40"/>
        <v>0</v>
      </c>
      <c r="AV107" s="50">
        <f t="shared" si="40"/>
        <v>0</v>
      </c>
      <c r="AW107" s="50">
        <f t="shared" si="40"/>
        <v>0</v>
      </c>
      <c r="AX107" s="50">
        <f t="shared" si="40"/>
        <v>0</v>
      </c>
      <c r="AY107" s="50">
        <f t="shared" ref="AY107:BM107" si="41">SUM(AY104:AY106,AY100:AY102,AY96:AY98,AY92:AY94)</f>
        <v>0</v>
      </c>
      <c r="AZ107" s="50">
        <f t="shared" si="41"/>
        <v>0</v>
      </c>
      <c r="BA107" s="50">
        <f t="shared" si="41"/>
        <v>0</v>
      </c>
      <c r="BB107" s="50">
        <f t="shared" si="41"/>
        <v>0</v>
      </c>
      <c r="BC107" s="50">
        <f t="shared" si="41"/>
        <v>0</v>
      </c>
      <c r="BD107" s="50">
        <f t="shared" si="41"/>
        <v>0</v>
      </c>
      <c r="BE107" s="50">
        <f t="shared" si="41"/>
        <v>0</v>
      </c>
      <c r="BF107" s="50">
        <f t="shared" si="41"/>
        <v>0</v>
      </c>
      <c r="BG107" s="50">
        <f t="shared" si="41"/>
        <v>0</v>
      </c>
      <c r="BH107" s="50">
        <f t="shared" si="41"/>
        <v>0</v>
      </c>
      <c r="BI107" s="50">
        <f t="shared" si="41"/>
        <v>0</v>
      </c>
      <c r="BJ107" s="50">
        <f t="shared" si="41"/>
        <v>0</v>
      </c>
      <c r="BK107" s="50">
        <f t="shared" si="41"/>
        <v>0</v>
      </c>
      <c r="BL107" s="50">
        <f t="shared" si="41"/>
        <v>0</v>
      </c>
      <c r="BM107" s="50">
        <f t="shared" si="41"/>
        <v>0</v>
      </c>
    </row>
    <row r="108" spans="2:65" s="115" customFormat="1" ht="15.75" thickBot="1">
      <c r="B108" s="436" t="s">
        <v>78</v>
      </c>
      <c r="C108" s="437"/>
      <c r="D108" s="124">
        <f>D107+D33</f>
        <v>10602</v>
      </c>
      <c r="E108" s="125">
        <f>D108-F108</f>
        <v>2527</v>
      </c>
      <c r="F108" s="124">
        <f>SUM(F107,F33)</f>
        <v>8075</v>
      </c>
      <c r="G108" s="114">
        <f>G107+G33+G63</f>
        <v>6358</v>
      </c>
      <c r="H108" s="114"/>
      <c r="I108" s="142">
        <f t="shared" ref="I108:M108" si="42">I107+I33</f>
        <v>0</v>
      </c>
      <c r="J108" s="142">
        <f t="shared" si="42"/>
        <v>87</v>
      </c>
      <c r="K108" s="142">
        <f t="shared" si="42"/>
        <v>63</v>
      </c>
      <c r="L108" s="142">
        <f t="shared" si="42"/>
        <v>54</v>
      </c>
      <c r="M108" s="142">
        <f t="shared" si="42"/>
        <v>42</v>
      </c>
      <c r="N108" s="142">
        <f t="shared" ref="N108:S108" si="43">N107+N33</f>
        <v>61</v>
      </c>
      <c r="O108" s="142">
        <f t="shared" si="43"/>
        <v>49</v>
      </c>
      <c r="P108" s="142">
        <f t="shared" si="43"/>
        <v>49</v>
      </c>
      <c r="Q108" s="142">
        <f t="shared" si="43"/>
        <v>66.5</v>
      </c>
      <c r="R108" s="142">
        <f t="shared" si="43"/>
        <v>59</v>
      </c>
      <c r="S108" s="142">
        <f t="shared" si="43"/>
        <v>53</v>
      </c>
      <c r="T108" s="142">
        <f>T107+T33+T63</f>
        <v>52</v>
      </c>
      <c r="U108" s="142">
        <f t="shared" ref="U108:AL108" si="44">U107+U33+U63</f>
        <v>50</v>
      </c>
      <c r="V108" s="142">
        <f t="shared" si="44"/>
        <v>90</v>
      </c>
      <c r="W108" s="142">
        <f t="shared" si="44"/>
        <v>63</v>
      </c>
      <c r="X108" s="142">
        <f t="shared" si="44"/>
        <v>46</v>
      </c>
      <c r="Y108" s="142">
        <f t="shared" si="44"/>
        <v>59</v>
      </c>
      <c r="Z108" s="142">
        <f t="shared" si="44"/>
        <v>48</v>
      </c>
      <c r="AA108" s="142">
        <f t="shared" si="44"/>
        <v>0</v>
      </c>
      <c r="AB108" s="142">
        <f t="shared" si="44"/>
        <v>78</v>
      </c>
      <c r="AC108" s="142">
        <f t="shared" si="44"/>
        <v>54</v>
      </c>
      <c r="AD108" s="142">
        <f t="shared" si="44"/>
        <v>107</v>
      </c>
      <c r="AE108" s="142">
        <f t="shared" si="44"/>
        <v>70</v>
      </c>
      <c r="AF108" s="142">
        <f t="shared" si="44"/>
        <v>70.5</v>
      </c>
      <c r="AG108" s="142">
        <f t="shared" si="44"/>
        <v>77.5</v>
      </c>
      <c r="AH108" s="142">
        <f t="shared" si="44"/>
        <v>58</v>
      </c>
      <c r="AI108" s="142">
        <f t="shared" si="44"/>
        <v>69.5</v>
      </c>
      <c r="AJ108" s="142">
        <f t="shared" si="44"/>
        <v>54</v>
      </c>
      <c r="AK108" s="142">
        <f t="shared" si="44"/>
        <v>84</v>
      </c>
      <c r="AL108" s="142">
        <f t="shared" si="44"/>
        <v>59</v>
      </c>
      <c r="AM108" s="351">
        <f t="shared" ref="AM108:AX108" si="45">AM107+AM33+AM63</f>
        <v>63</v>
      </c>
      <c r="AN108" s="142">
        <f t="shared" si="45"/>
        <v>78</v>
      </c>
      <c r="AO108" s="142">
        <f t="shared" si="45"/>
        <v>41</v>
      </c>
      <c r="AP108" s="142">
        <f t="shared" si="45"/>
        <v>110</v>
      </c>
      <c r="AQ108" s="142">
        <f t="shared" si="45"/>
        <v>84</v>
      </c>
      <c r="AR108" s="142">
        <f t="shared" si="45"/>
        <v>90</v>
      </c>
      <c r="AS108" s="142">
        <f t="shared" si="45"/>
        <v>100</v>
      </c>
      <c r="AT108" s="142">
        <f t="shared" si="45"/>
        <v>73</v>
      </c>
      <c r="AU108" s="142">
        <f t="shared" si="45"/>
        <v>114</v>
      </c>
      <c r="AV108" s="142">
        <f t="shared" si="45"/>
        <v>92</v>
      </c>
      <c r="AW108" s="142">
        <f t="shared" si="45"/>
        <v>94</v>
      </c>
      <c r="AX108" s="142">
        <f t="shared" si="45"/>
        <v>0</v>
      </c>
      <c r="AY108" s="142">
        <f t="shared" ref="AY108:BM108" si="46">AY107+AY33+AY63</f>
        <v>0</v>
      </c>
      <c r="AZ108" s="142">
        <f t="shared" si="46"/>
        <v>0</v>
      </c>
      <c r="BA108" s="142">
        <f t="shared" si="46"/>
        <v>0</v>
      </c>
      <c r="BB108" s="142">
        <f t="shared" si="46"/>
        <v>0</v>
      </c>
      <c r="BC108" s="142">
        <f t="shared" si="46"/>
        <v>0</v>
      </c>
      <c r="BD108" s="142">
        <f t="shared" si="46"/>
        <v>0</v>
      </c>
      <c r="BE108" s="142">
        <f t="shared" si="46"/>
        <v>0</v>
      </c>
      <c r="BF108" s="142">
        <f t="shared" si="46"/>
        <v>0</v>
      </c>
      <c r="BG108" s="142">
        <f t="shared" si="46"/>
        <v>0</v>
      </c>
      <c r="BH108" s="142">
        <f t="shared" si="46"/>
        <v>0</v>
      </c>
      <c r="BI108" s="142">
        <f t="shared" si="46"/>
        <v>0</v>
      </c>
      <c r="BJ108" s="142">
        <f t="shared" si="46"/>
        <v>0</v>
      </c>
      <c r="BK108" s="142">
        <f t="shared" si="46"/>
        <v>0</v>
      </c>
      <c r="BL108" s="142">
        <f t="shared" si="46"/>
        <v>0</v>
      </c>
      <c r="BM108" s="142">
        <f t="shared" si="46"/>
        <v>0</v>
      </c>
    </row>
    <row r="109" spans="2:65" s="110" customFormat="1" ht="15.75" thickBot="1">
      <c r="B109" s="139"/>
      <c r="C109" s="140"/>
      <c r="D109" s="140"/>
      <c r="E109" s="140"/>
      <c r="F109" s="143"/>
      <c r="G109" s="140"/>
      <c r="H109" s="140"/>
      <c r="I109" s="140"/>
      <c r="J109" s="315"/>
      <c r="K109" s="140"/>
      <c r="L109" s="315"/>
      <c r="M109" s="140"/>
      <c r="N109" s="315"/>
      <c r="O109" s="315"/>
      <c r="P109" s="140"/>
      <c r="Q109" s="315"/>
      <c r="R109" s="140"/>
      <c r="S109" s="315"/>
      <c r="T109" s="140"/>
      <c r="U109" s="315"/>
      <c r="V109" s="140"/>
      <c r="W109" s="315"/>
      <c r="X109" s="140"/>
      <c r="Y109" s="315"/>
      <c r="Z109" s="315"/>
      <c r="AA109" s="140"/>
      <c r="AB109" s="315"/>
      <c r="AC109" s="140"/>
      <c r="AD109" s="315"/>
      <c r="AE109" s="140"/>
      <c r="AF109" s="315"/>
      <c r="AG109" s="140"/>
      <c r="AH109" s="315"/>
      <c r="AI109" s="140"/>
      <c r="AJ109" s="315"/>
      <c r="AK109" s="140"/>
      <c r="AL109" s="349"/>
      <c r="AM109" s="350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  <c r="BB109" s="315"/>
      <c r="BC109" s="315"/>
      <c r="BD109" s="315"/>
      <c r="BE109" s="315"/>
      <c r="BF109" s="315"/>
      <c r="BG109" s="315"/>
      <c r="BH109" s="315"/>
      <c r="BI109" s="315"/>
      <c r="BJ109" s="315"/>
      <c r="BK109" s="315"/>
      <c r="BL109" s="315"/>
      <c r="BM109" s="315"/>
    </row>
    <row r="110" spans="2:65">
      <c r="B110" s="426">
        <v>110</v>
      </c>
      <c r="C110" s="460" t="s">
        <v>110</v>
      </c>
      <c r="D110" s="430" t="s">
        <v>76</v>
      </c>
      <c r="E110" s="431"/>
      <c r="F110" s="134">
        <f>SUM(F111:F113)</f>
        <v>78</v>
      </c>
      <c r="G110" s="135">
        <v>76</v>
      </c>
      <c r="H110" s="135"/>
      <c r="I110" s="304"/>
      <c r="J110" s="49"/>
      <c r="K110" s="318"/>
      <c r="L110" s="49"/>
      <c r="M110" s="318"/>
      <c r="N110" s="49"/>
      <c r="O110" s="49"/>
      <c r="P110" s="318"/>
      <c r="Q110" s="49"/>
      <c r="R110" s="318"/>
      <c r="S110" s="49"/>
      <c r="T110" s="318"/>
      <c r="U110" s="49"/>
      <c r="V110" s="318"/>
      <c r="W110" s="49"/>
      <c r="X110" s="318"/>
      <c r="Y110" s="49"/>
      <c r="Z110" s="49"/>
      <c r="AA110" s="318"/>
      <c r="AB110" s="49"/>
      <c r="AC110" s="318"/>
      <c r="AD110" s="49"/>
      <c r="AE110" s="318"/>
      <c r="AF110" s="49"/>
      <c r="AG110" s="318"/>
      <c r="AH110" s="49"/>
      <c r="AI110" s="318"/>
      <c r="AJ110" s="49"/>
      <c r="AK110" s="318"/>
      <c r="AL110" s="304"/>
      <c r="AM110" s="58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</row>
    <row r="111" spans="2:65">
      <c r="B111" s="426"/>
      <c r="C111" s="459"/>
      <c r="D111" s="3" t="s">
        <v>9</v>
      </c>
      <c r="E111" s="428" t="s">
        <v>58</v>
      </c>
      <c r="F111" s="128">
        <f t="shared" ref="F111:F113" si="47">SUM(H111:BQ111)</f>
        <v>0</v>
      </c>
      <c r="G111" s="41"/>
      <c r="H111" s="378">
        <v>0</v>
      </c>
      <c r="I111" s="305"/>
      <c r="J111" s="46"/>
      <c r="K111" s="319"/>
      <c r="L111" s="46"/>
      <c r="M111" s="319"/>
      <c r="N111" s="46"/>
      <c r="O111" s="46"/>
      <c r="P111" s="319"/>
      <c r="Q111" s="46"/>
      <c r="R111" s="319"/>
      <c r="S111" s="46"/>
      <c r="T111" s="319"/>
      <c r="U111" s="46"/>
      <c r="V111" s="319"/>
      <c r="W111" s="46"/>
      <c r="X111" s="319"/>
      <c r="Y111" s="46"/>
      <c r="Z111" s="46"/>
      <c r="AA111" s="319"/>
      <c r="AB111" s="46"/>
      <c r="AC111" s="319"/>
      <c r="AD111" s="46"/>
      <c r="AE111" s="319"/>
      <c r="AF111" s="46"/>
      <c r="AG111" s="319"/>
      <c r="AH111" s="46"/>
      <c r="AI111" s="319"/>
      <c r="AJ111" s="46"/>
      <c r="AK111" s="319"/>
      <c r="AL111" s="305"/>
      <c r="AM111" s="55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</row>
    <row r="112" spans="2:65">
      <c r="B112" s="426"/>
      <c r="C112" s="459"/>
      <c r="D112" s="1" t="s">
        <v>10</v>
      </c>
      <c r="E112" s="428"/>
      <c r="F112" s="128">
        <f t="shared" si="47"/>
        <v>78</v>
      </c>
      <c r="G112" s="132">
        <v>76</v>
      </c>
      <c r="H112" s="378">
        <v>78</v>
      </c>
      <c r="I112" s="306"/>
      <c r="J112" s="47"/>
      <c r="K112" s="320"/>
      <c r="L112" s="47"/>
      <c r="M112" s="320"/>
      <c r="N112" s="47"/>
      <c r="O112" s="47"/>
      <c r="P112" s="320"/>
      <c r="Q112" s="47"/>
      <c r="R112" s="320"/>
      <c r="S112" s="47"/>
      <c r="T112" s="320"/>
      <c r="U112" s="47"/>
      <c r="V112" s="320"/>
      <c r="W112" s="47"/>
      <c r="X112" s="320"/>
      <c r="Y112" s="47"/>
      <c r="Z112" s="47"/>
      <c r="AA112" s="320"/>
      <c r="AB112" s="47"/>
      <c r="AC112" s="320"/>
      <c r="AD112" s="47"/>
      <c r="AE112" s="320"/>
      <c r="AF112" s="47"/>
      <c r="AG112" s="320"/>
      <c r="AH112" s="47"/>
      <c r="AI112" s="320"/>
      <c r="AJ112" s="47"/>
      <c r="AK112" s="320"/>
      <c r="AL112" s="306"/>
      <c r="AM112" s="56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</row>
    <row r="113" spans="2:65">
      <c r="B113" s="427"/>
      <c r="C113" s="459"/>
      <c r="D113" s="2" t="s">
        <v>11</v>
      </c>
      <c r="E113" s="429"/>
      <c r="F113" s="128">
        <f t="shared" si="47"/>
        <v>0</v>
      </c>
      <c r="G113" s="43"/>
      <c r="H113" s="378">
        <v>0</v>
      </c>
      <c r="I113" s="307"/>
      <c r="J113" s="48"/>
      <c r="K113" s="321"/>
      <c r="L113" s="48"/>
      <c r="M113" s="321"/>
      <c r="N113" s="48"/>
      <c r="O113" s="48"/>
      <c r="P113" s="321"/>
      <c r="Q113" s="48"/>
      <c r="R113" s="321"/>
      <c r="S113" s="48"/>
      <c r="T113" s="321"/>
      <c r="U113" s="48"/>
      <c r="V113" s="321"/>
      <c r="W113" s="48"/>
      <c r="X113" s="321"/>
      <c r="Y113" s="48"/>
      <c r="Z113" s="48"/>
      <c r="AA113" s="321"/>
      <c r="AB113" s="48"/>
      <c r="AC113" s="321"/>
      <c r="AD113" s="48"/>
      <c r="AE113" s="321"/>
      <c r="AF113" s="48"/>
      <c r="AG113" s="321"/>
      <c r="AH113" s="48"/>
      <c r="AI113" s="321"/>
      <c r="AJ113" s="48"/>
      <c r="AK113" s="321"/>
      <c r="AL113" s="307"/>
      <c r="AM113" s="57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</row>
    <row r="114" spans="2:65">
      <c r="B114" s="426">
        <v>120</v>
      </c>
      <c r="C114" s="459"/>
      <c r="D114" s="430" t="s">
        <v>76</v>
      </c>
      <c r="E114" s="431"/>
      <c r="F114" s="134">
        <f>SUM(F115:F117)</f>
        <v>0</v>
      </c>
      <c r="G114" s="135"/>
      <c r="H114" s="135"/>
      <c r="I114" s="304"/>
      <c r="J114" s="49"/>
      <c r="K114" s="318"/>
      <c r="L114" s="49"/>
      <c r="M114" s="318"/>
      <c r="N114" s="49"/>
      <c r="O114" s="49"/>
      <c r="P114" s="318"/>
      <c r="Q114" s="49"/>
      <c r="R114" s="318"/>
      <c r="S114" s="49"/>
      <c r="T114" s="318"/>
      <c r="U114" s="49"/>
      <c r="V114" s="318"/>
      <c r="W114" s="49"/>
      <c r="X114" s="318"/>
      <c r="Y114" s="49"/>
      <c r="Z114" s="49"/>
      <c r="AA114" s="318"/>
      <c r="AB114" s="49"/>
      <c r="AC114" s="318"/>
      <c r="AD114" s="49"/>
      <c r="AE114" s="318"/>
      <c r="AF114" s="49"/>
      <c r="AG114" s="318"/>
      <c r="AH114" s="49"/>
      <c r="AI114" s="318"/>
      <c r="AJ114" s="49"/>
      <c r="AK114" s="318"/>
      <c r="AL114" s="304"/>
      <c r="AM114" s="58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</row>
    <row r="115" spans="2:65">
      <c r="B115" s="426"/>
      <c r="C115" s="459"/>
      <c r="D115" s="3" t="s">
        <v>9</v>
      </c>
      <c r="E115" s="428" t="s">
        <v>58</v>
      </c>
      <c r="F115" s="128">
        <f t="shared" ref="F115:F117" si="48">SUM(H115:BQ115)</f>
        <v>0</v>
      </c>
      <c r="G115" s="41"/>
      <c r="H115" s="378">
        <v>0</v>
      </c>
      <c r="I115" s="305"/>
      <c r="J115" s="46"/>
      <c r="K115" s="319"/>
      <c r="L115" s="46"/>
      <c r="M115" s="319"/>
      <c r="N115" s="46"/>
      <c r="O115" s="46"/>
      <c r="P115" s="319"/>
      <c r="Q115" s="46"/>
      <c r="R115" s="319"/>
      <c r="S115" s="46"/>
      <c r="T115" s="319"/>
      <c r="U115" s="46"/>
      <c r="V115" s="319"/>
      <c r="W115" s="46"/>
      <c r="X115" s="319"/>
      <c r="Y115" s="46"/>
      <c r="Z115" s="46"/>
      <c r="AA115" s="319"/>
      <c r="AB115" s="46"/>
      <c r="AC115" s="319"/>
      <c r="AD115" s="46"/>
      <c r="AE115" s="319"/>
      <c r="AF115" s="46"/>
      <c r="AG115" s="319"/>
      <c r="AH115" s="46"/>
      <c r="AI115" s="319"/>
      <c r="AJ115" s="46"/>
      <c r="AK115" s="319"/>
      <c r="AL115" s="305"/>
      <c r="AM115" s="55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</row>
    <row r="116" spans="2:65">
      <c r="B116" s="426"/>
      <c r="C116" s="459"/>
      <c r="D116" s="1" t="s">
        <v>10</v>
      </c>
      <c r="E116" s="428"/>
      <c r="F116" s="128">
        <f t="shared" si="48"/>
        <v>0</v>
      </c>
      <c r="G116" s="42"/>
      <c r="H116" s="378">
        <v>0</v>
      </c>
      <c r="I116" s="306"/>
      <c r="J116" s="47"/>
      <c r="K116" s="320"/>
      <c r="L116" s="47"/>
      <c r="M116" s="320"/>
      <c r="N116" s="47"/>
      <c r="O116" s="47"/>
      <c r="P116" s="320"/>
      <c r="Q116" s="47"/>
      <c r="R116" s="320"/>
      <c r="S116" s="47"/>
      <c r="T116" s="320"/>
      <c r="U116" s="47"/>
      <c r="V116" s="320"/>
      <c r="W116" s="47"/>
      <c r="X116" s="320"/>
      <c r="Y116" s="47"/>
      <c r="Z116" s="47"/>
      <c r="AA116" s="320"/>
      <c r="AB116" s="47"/>
      <c r="AC116" s="320"/>
      <c r="AD116" s="47"/>
      <c r="AE116" s="320"/>
      <c r="AF116" s="47"/>
      <c r="AG116" s="320"/>
      <c r="AH116" s="47"/>
      <c r="AI116" s="320"/>
      <c r="AJ116" s="47"/>
      <c r="AK116" s="320"/>
      <c r="AL116" s="306"/>
      <c r="AM116" s="56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</row>
    <row r="117" spans="2:65">
      <c r="B117" s="427"/>
      <c r="C117" s="459"/>
      <c r="D117" s="2" t="s">
        <v>11</v>
      </c>
      <c r="E117" s="429"/>
      <c r="F117" s="128">
        <f t="shared" si="48"/>
        <v>0</v>
      </c>
      <c r="G117" s="43"/>
      <c r="H117" s="378">
        <v>0</v>
      </c>
      <c r="I117" s="307"/>
      <c r="J117" s="48"/>
      <c r="K117" s="321"/>
      <c r="L117" s="48"/>
      <c r="M117" s="321"/>
      <c r="N117" s="48"/>
      <c r="O117" s="48"/>
      <c r="P117" s="321"/>
      <c r="Q117" s="48"/>
      <c r="R117" s="321"/>
      <c r="S117" s="48"/>
      <c r="T117" s="321"/>
      <c r="U117" s="48"/>
      <c r="V117" s="321"/>
      <c r="W117" s="48"/>
      <c r="X117" s="321"/>
      <c r="Y117" s="48"/>
      <c r="Z117" s="48"/>
      <c r="AA117" s="321"/>
      <c r="AB117" s="48"/>
      <c r="AC117" s="321"/>
      <c r="AD117" s="48"/>
      <c r="AE117" s="321"/>
      <c r="AF117" s="48"/>
      <c r="AG117" s="321"/>
      <c r="AH117" s="48"/>
      <c r="AI117" s="321"/>
      <c r="AJ117" s="48"/>
      <c r="AK117" s="321"/>
      <c r="AL117" s="307"/>
      <c r="AM117" s="57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</row>
    <row r="118" spans="2:65">
      <c r="B118" s="426">
        <v>130</v>
      </c>
      <c r="C118" s="459"/>
      <c r="D118" s="430" t="s">
        <v>76</v>
      </c>
      <c r="E118" s="431"/>
      <c r="F118" s="134">
        <f>SUM(F119:F121)</f>
        <v>18</v>
      </c>
      <c r="G118" s="135"/>
      <c r="H118" s="135"/>
      <c r="I118" s="304"/>
      <c r="J118" s="49"/>
      <c r="K118" s="318"/>
      <c r="L118" s="49"/>
      <c r="M118" s="318"/>
      <c r="N118" s="49"/>
      <c r="O118" s="49"/>
      <c r="P118" s="318"/>
      <c r="Q118" s="49"/>
      <c r="R118" s="318"/>
      <c r="S118" s="49"/>
      <c r="T118" s="318"/>
      <c r="U118" s="49"/>
      <c r="V118" s="318"/>
      <c r="W118" s="49"/>
      <c r="X118" s="318"/>
      <c r="Y118" s="49"/>
      <c r="Z118" s="49"/>
      <c r="AA118" s="318"/>
      <c r="AB118" s="49"/>
      <c r="AC118" s="318"/>
      <c r="AD118" s="49"/>
      <c r="AE118" s="318"/>
      <c r="AF118" s="49"/>
      <c r="AG118" s="318"/>
      <c r="AH118" s="49"/>
      <c r="AI118" s="318"/>
      <c r="AJ118" s="49"/>
      <c r="AK118" s="318"/>
      <c r="AL118" s="304"/>
      <c r="AM118" s="58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</row>
    <row r="119" spans="2:65">
      <c r="B119" s="426"/>
      <c r="C119" s="459"/>
      <c r="D119" s="3" t="s">
        <v>9</v>
      </c>
      <c r="E119" s="428" t="s">
        <v>58</v>
      </c>
      <c r="F119" s="128">
        <f t="shared" ref="F119:F121" si="49">SUM(H119:BQ119)</f>
        <v>0</v>
      </c>
      <c r="G119" s="41"/>
      <c r="H119" s="378">
        <v>0</v>
      </c>
      <c r="I119" s="305"/>
      <c r="J119" s="46"/>
      <c r="K119" s="319"/>
      <c r="L119" s="46"/>
      <c r="M119" s="319"/>
      <c r="N119" s="46"/>
      <c r="O119" s="46"/>
      <c r="P119" s="319"/>
      <c r="Q119" s="46"/>
      <c r="R119" s="319"/>
      <c r="S119" s="46"/>
      <c r="T119" s="319"/>
      <c r="U119" s="46"/>
      <c r="V119" s="319"/>
      <c r="W119" s="46"/>
      <c r="X119" s="319"/>
      <c r="Y119" s="46"/>
      <c r="Z119" s="46"/>
      <c r="AA119" s="319"/>
      <c r="AB119" s="46"/>
      <c r="AC119" s="319"/>
      <c r="AD119" s="46"/>
      <c r="AE119" s="319"/>
      <c r="AF119" s="46"/>
      <c r="AG119" s="319"/>
      <c r="AH119" s="46"/>
      <c r="AI119" s="319"/>
      <c r="AJ119" s="46"/>
      <c r="AK119" s="319"/>
      <c r="AL119" s="305"/>
      <c r="AM119" s="55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</row>
    <row r="120" spans="2:65">
      <c r="B120" s="426"/>
      <c r="C120" s="459"/>
      <c r="D120" s="1" t="s">
        <v>10</v>
      </c>
      <c r="E120" s="428"/>
      <c r="F120" s="128">
        <f t="shared" si="49"/>
        <v>18</v>
      </c>
      <c r="G120" s="42"/>
      <c r="H120" s="378">
        <v>18</v>
      </c>
      <c r="I120" s="306"/>
      <c r="J120" s="47"/>
      <c r="K120" s="320"/>
      <c r="L120" s="47"/>
      <c r="M120" s="320"/>
      <c r="N120" s="47"/>
      <c r="O120" s="47"/>
      <c r="P120" s="320"/>
      <c r="Q120" s="47"/>
      <c r="R120" s="320"/>
      <c r="S120" s="47"/>
      <c r="T120" s="320"/>
      <c r="U120" s="47"/>
      <c r="V120" s="320"/>
      <c r="W120" s="47"/>
      <c r="X120" s="320"/>
      <c r="Y120" s="47"/>
      <c r="Z120" s="47"/>
      <c r="AA120" s="320"/>
      <c r="AB120" s="47"/>
      <c r="AC120" s="320"/>
      <c r="AD120" s="47"/>
      <c r="AE120" s="320"/>
      <c r="AF120" s="47"/>
      <c r="AG120" s="320"/>
      <c r="AH120" s="47"/>
      <c r="AI120" s="320"/>
      <c r="AJ120" s="47"/>
      <c r="AK120" s="320"/>
      <c r="AL120" s="306"/>
      <c r="AM120" s="56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</row>
    <row r="121" spans="2:65">
      <c r="B121" s="427"/>
      <c r="C121" s="459"/>
      <c r="D121" s="2" t="s">
        <v>11</v>
      </c>
      <c r="E121" s="429"/>
      <c r="F121" s="128">
        <f t="shared" si="49"/>
        <v>0</v>
      </c>
      <c r="G121" s="43"/>
      <c r="H121" s="378">
        <v>0</v>
      </c>
      <c r="I121" s="307"/>
      <c r="J121" s="48"/>
      <c r="K121" s="321"/>
      <c r="L121" s="48"/>
      <c r="M121" s="321"/>
      <c r="N121" s="48"/>
      <c r="O121" s="48"/>
      <c r="P121" s="321"/>
      <c r="Q121" s="48"/>
      <c r="R121" s="321"/>
      <c r="S121" s="48"/>
      <c r="T121" s="321"/>
      <c r="U121" s="48"/>
      <c r="V121" s="321"/>
      <c r="W121" s="48"/>
      <c r="X121" s="321"/>
      <c r="Y121" s="48"/>
      <c r="Z121" s="48"/>
      <c r="AA121" s="321"/>
      <c r="AB121" s="48"/>
      <c r="AC121" s="321"/>
      <c r="AD121" s="48"/>
      <c r="AE121" s="321"/>
      <c r="AF121" s="48"/>
      <c r="AG121" s="321"/>
      <c r="AH121" s="48"/>
      <c r="AI121" s="321"/>
      <c r="AJ121" s="48"/>
      <c r="AK121" s="321"/>
      <c r="AL121" s="307"/>
      <c r="AM121" s="57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</row>
    <row r="122" spans="2:65">
      <c r="B122" s="426">
        <v>140</v>
      </c>
      <c r="C122" s="459"/>
      <c r="D122" s="430" t="s">
        <v>76</v>
      </c>
      <c r="E122" s="431"/>
      <c r="F122" s="134">
        <f>SUM(F123:F125)</f>
        <v>127</v>
      </c>
      <c r="G122" s="135">
        <f>SUM(G123:G125)</f>
        <v>102</v>
      </c>
      <c r="H122" s="135"/>
      <c r="I122" s="304"/>
      <c r="J122" s="49"/>
      <c r="K122" s="318"/>
      <c r="L122" s="49"/>
      <c r="M122" s="318"/>
      <c r="N122" s="49"/>
      <c r="O122" s="49"/>
      <c r="P122" s="318"/>
      <c r="Q122" s="49"/>
      <c r="R122" s="318"/>
      <c r="S122" s="49"/>
      <c r="T122" s="318"/>
      <c r="U122" s="49"/>
      <c r="V122" s="318"/>
      <c r="W122" s="49"/>
      <c r="X122" s="318"/>
      <c r="Y122" s="49"/>
      <c r="Z122" s="49"/>
      <c r="AA122" s="318"/>
      <c r="AB122" s="49"/>
      <c r="AC122" s="318"/>
      <c r="AD122" s="49"/>
      <c r="AE122" s="318"/>
      <c r="AF122" s="49"/>
      <c r="AG122" s="318"/>
      <c r="AH122" s="49"/>
      <c r="AI122" s="318"/>
      <c r="AJ122" s="49"/>
      <c r="AK122" s="318"/>
      <c r="AL122" s="304"/>
      <c r="AM122" s="58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</row>
    <row r="123" spans="2:65">
      <c r="B123" s="426"/>
      <c r="C123" s="459"/>
      <c r="D123" s="3" t="s">
        <v>9</v>
      </c>
      <c r="E123" s="428" t="s">
        <v>58</v>
      </c>
      <c r="F123" s="128">
        <f t="shared" ref="F123:F125" si="50">SUM(H123:BQ123)</f>
        <v>6</v>
      </c>
      <c r="G123" s="41"/>
      <c r="H123" s="378">
        <v>6</v>
      </c>
      <c r="I123" s="305"/>
      <c r="J123" s="46"/>
      <c r="K123" s="319"/>
      <c r="L123" s="46"/>
      <c r="M123" s="319"/>
      <c r="N123" s="46"/>
      <c r="O123" s="46"/>
      <c r="P123" s="319"/>
      <c r="Q123" s="46"/>
      <c r="R123" s="319"/>
      <c r="S123" s="46"/>
      <c r="T123" s="319"/>
      <c r="U123" s="46"/>
      <c r="V123" s="319"/>
      <c r="W123" s="46"/>
      <c r="X123" s="319"/>
      <c r="Y123" s="46"/>
      <c r="Z123" s="46"/>
      <c r="AA123" s="319"/>
      <c r="AB123" s="46"/>
      <c r="AC123" s="319"/>
      <c r="AD123" s="46"/>
      <c r="AE123" s="319"/>
      <c r="AF123" s="46"/>
      <c r="AG123" s="319"/>
      <c r="AH123" s="46"/>
      <c r="AI123" s="319"/>
      <c r="AJ123" s="46"/>
      <c r="AK123" s="319"/>
      <c r="AL123" s="305"/>
      <c r="AM123" s="55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</row>
    <row r="124" spans="2:65">
      <c r="B124" s="426"/>
      <c r="C124" s="459"/>
      <c r="D124" s="1" t="s">
        <v>10</v>
      </c>
      <c r="E124" s="428"/>
      <c r="F124" s="128">
        <f t="shared" si="50"/>
        <v>121</v>
      </c>
      <c r="G124" s="132">
        <v>102</v>
      </c>
      <c r="H124" s="378">
        <v>112</v>
      </c>
      <c r="I124" s="306"/>
      <c r="J124" s="47"/>
      <c r="K124" s="320"/>
      <c r="L124" s="47"/>
      <c r="M124" s="320"/>
      <c r="N124" s="47"/>
      <c r="O124" s="47"/>
      <c r="P124" s="320"/>
      <c r="Q124" s="47"/>
      <c r="R124" s="320"/>
      <c r="S124" s="47"/>
      <c r="T124" s="320"/>
      <c r="U124" s="47"/>
      <c r="V124" s="320"/>
      <c r="W124" s="47"/>
      <c r="X124" s="320"/>
      <c r="Y124" s="47"/>
      <c r="Z124" s="47"/>
      <c r="AA124" s="320"/>
      <c r="AB124" s="47">
        <v>9</v>
      </c>
      <c r="AC124" s="320"/>
      <c r="AD124" s="47"/>
      <c r="AE124" s="320"/>
      <c r="AF124" s="47"/>
      <c r="AG124" s="320"/>
      <c r="AH124" s="47"/>
      <c r="AI124" s="320"/>
      <c r="AJ124" s="47"/>
      <c r="AK124" s="320"/>
      <c r="AL124" s="306"/>
      <c r="AM124" s="56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</row>
    <row r="125" spans="2:65">
      <c r="B125" s="427"/>
      <c r="C125" s="459"/>
      <c r="D125" s="2" t="s">
        <v>11</v>
      </c>
      <c r="E125" s="429"/>
      <c r="F125" s="128">
        <f t="shared" si="50"/>
        <v>0</v>
      </c>
      <c r="G125" s="43"/>
      <c r="H125" s="378">
        <v>0</v>
      </c>
      <c r="I125" s="307"/>
      <c r="J125" s="48"/>
      <c r="K125" s="321"/>
      <c r="L125" s="48"/>
      <c r="M125" s="321"/>
      <c r="N125" s="48"/>
      <c r="O125" s="48"/>
      <c r="P125" s="321"/>
      <c r="Q125" s="48"/>
      <c r="R125" s="321"/>
      <c r="S125" s="48"/>
      <c r="T125" s="321"/>
      <c r="U125" s="48"/>
      <c r="V125" s="321"/>
      <c r="W125" s="48"/>
      <c r="X125" s="321"/>
      <c r="Y125" s="48"/>
      <c r="Z125" s="48"/>
      <c r="AA125" s="321"/>
      <c r="AB125" s="48"/>
      <c r="AC125" s="321"/>
      <c r="AD125" s="48"/>
      <c r="AE125" s="321"/>
      <c r="AF125" s="48"/>
      <c r="AG125" s="321"/>
      <c r="AH125" s="48"/>
      <c r="AI125" s="321"/>
      <c r="AJ125" s="48"/>
      <c r="AK125" s="321"/>
      <c r="AL125" s="307"/>
      <c r="AM125" s="57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</row>
    <row r="126" spans="2:65">
      <c r="B126" s="426">
        <v>150</v>
      </c>
      <c r="C126" s="459"/>
      <c r="D126" s="430" t="s">
        <v>76</v>
      </c>
      <c r="E126" s="431"/>
      <c r="F126" s="134">
        <f>SUM(F127:F129)</f>
        <v>18</v>
      </c>
      <c r="G126" s="135"/>
      <c r="H126" s="135"/>
      <c r="I126" s="304"/>
      <c r="J126" s="49"/>
      <c r="K126" s="318"/>
      <c r="L126" s="49"/>
      <c r="M126" s="318"/>
      <c r="N126" s="49"/>
      <c r="O126" s="49"/>
      <c r="P126" s="318"/>
      <c r="Q126" s="49"/>
      <c r="R126" s="318"/>
      <c r="S126" s="49"/>
      <c r="T126" s="318"/>
      <c r="U126" s="49"/>
      <c r="V126" s="318"/>
      <c r="W126" s="49"/>
      <c r="X126" s="318"/>
      <c r="Y126" s="49"/>
      <c r="Z126" s="49"/>
      <c r="AA126" s="318"/>
      <c r="AB126" s="49"/>
      <c r="AC126" s="318"/>
      <c r="AD126" s="49"/>
      <c r="AE126" s="318"/>
      <c r="AF126" s="49"/>
      <c r="AG126" s="318"/>
      <c r="AH126" s="49"/>
      <c r="AI126" s="318"/>
      <c r="AJ126" s="49"/>
      <c r="AK126" s="318"/>
      <c r="AL126" s="304"/>
      <c r="AM126" s="58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</row>
    <row r="127" spans="2:65">
      <c r="B127" s="426"/>
      <c r="C127" s="459"/>
      <c r="D127" s="3" t="s">
        <v>9</v>
      </c>
      <c r="E127" s="428" t="s">
        <v>58</v>
      </c>
      <c r="F127" s="128">
        <f t="shared" ref="F127:F129" si="51">SUM(H127:BQ127)</f>
        <v>0</v>
      </c>
      <c r="G127" s="41"/>
      <c r="H127" s="378">
        <v>0</v>
      </c>
      <c r="I127" s="305"/>
      <c r="J127" s="46"/>
      <c r="K127" s="319"/>
      <c r="L127" s="46"/>
      <c r="M127" s="319"/>
      <c r="N127" s="46"/>
      <c r="O127" s="46"/>
      <c r="P127" s="319"/>
      <c r="Q127" s="46"/>
      <c r="R127" s="319"/>
      <c r="S127" s="46"/>
      <c r="T127" s="319"/>
      <c r="U127" s="46"/>
      <c r="V127" s="319"/>
      <c r="W127" s="46"/>
      <c r="X127" s="319"/>
      <c r="Y127" s="46"/>
      <c r="Z127" s="46"/>
      <c r="AA127" s="319"/>
      <c r="AB127" s="46"/>
      <c r="AC127" s="319"/>
      <c r="AD127" s="46"/>
      <c r="AE127" s="319"/>
      <c r="AF127" s="46"/>
      <c r="AG127" s="319"/>
      <c r="AH127" s="46"/>
      <c r="AI127" s="319"/>
      <c r="AJ127" s="46"/>
      <c r="AK127" s="319"/>
      <c r="AL127" s="305"/>
      <c r="AM127" s="55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</row>
    <row r="128" spans="2:65">
      <c r="B128" s="426"/>
      <c r="C128" s="459"/>
      <c r="D128" s="1" t="s">
        <v>10</v>
      </c>
      <c r="E128" s="428"/>
      <c r="F128" s="128">
        <f t="shared" si="51"/>
        <v>18</v>
      </c>
      <c r="G128" s="42"/>
      <c r="H128" s="378">
        <v>18</v>
      </c>
      <c r="I128" s="306"/>
      <c r="J128" s="47"/>
      <c r="K128" s="320"/>
      <c r="L128" s="47"/>
      <c r="M128" s="320"/>
      <c r="N128" s="47"/>
      <c r="O128" s="47"/>
      <c r="P128" s="320"/>
      <c r="Q128" s="47"/>
      <c r="R128" s="320"/>
      <c r="S128" s="47"/>
      <c r="T128" s="320"/>
      <c r="U128" s="47"/>
      <c r="V128" s="320"/>
      <c r="W128" s="47"/>
      <c r="X128" s="320"/>
      <c r="Y128" s="47"/>
      <c r="Z128" s="47"/>
      <c r="AA128" s="320"/>
      <c r="AB128" s="47"/>
      <c r="AC128" s="320"/>
      <c r="AD128" s="47"/>
      <c r="AE128" s="320"/>
      <c r="AF128" s="47"/>
      <c r="AG128" s="320"/>
      <c r="AH128" s="47"/>
      <c r="AI128" s="320"/>
      <c r="AJ128" s="47"/>
      <c r="AK128" s="320"/>
      <c r="AL128" s="306"/>
      <c r="AM128" s="56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</row>
    <row r="129" spans="2:65">
      <c r="B129" s="427"/>
      <c r="C129" s="459"/>
      <c r="D129" s="2" t="s">
        <v>11</v>
      </c>
      <c r="E129" s="429"/>
      <c r="F129" s="128">
        <f t="shared" si="51"/>
        <v>0</v>
      </c>
      <c r="G129" s="43"/>
      <c r="H129" s="378">
        <v>0</v>
      </c>
      <c r="I129" s="307"/>
      <c r="J129" s="48"/>
      <c r="K129" s="321"/>
      <c r="L129" s="48"/>
      <c r="M129" s="321"/>
      <c r="N129" s="48"/>
      <c r="O129" s="48"/>
      <c r="P129" s="321"/>
      <c r="Q129" s="48"/>
      <c r="R129" s="321"/>
      <c r="S129" s="48"/>
      <c r="T129" s="321"/>
      <c r="U129" s="48"/>
      <c r="V129" s="321"/>
      <c r="W129" s="48"/>
      <c r="X129" s="321"/>
      <c r="Y129" s="48"/>
      <c r="Z129" s="48"/>
      <c r="AA129" s="321"/>
      <c r="AB129" s="48"/>
      <c r="AC129" s="321"/>
      <c r="AD129" s="48"/>
      <c r="AE129" s="321"/>
      <c r="AF129" s="48"/>
      <c r="AG129" s="321"/>
      <c r="AH129" s="48"/>
      <c r="AI129" s="321"/>
      <c r="AJ129" s="48"/>
      <c r="AK129" s="321"/>
      <c r="AL129" s="307"/>
      <c r="AM129" s="57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</row>
    <row r="130" spans="2:65">
      <c r="B130" s="426">
        <v>160</v>
      </c>
      <c r="C130" s="459"/>
      <c r="D130" s="430" t="s">
        <v>76</v>
      </c>
      <c r="E130" s="431"/>
      <c r="F130" s="134">
        <f>SUM(F131:F133)</f>
        <v>0</v>
      </c>
      <c r="G130" s="135"/>
      <c r="H130" s="135"/>
      <c r="I130" s="304"/>
      <c r="J130" s="49"/>
      <c r="K130" s="318"/>
      <c r="L130" s="49"/>
      <c r="M130" s="318"/>
      <c r="N130" s="49"/>
      <c r="O130" s="49"/>
      <c r="P130" s="318"/>
      <c r="Q130" s="49"/>
      <c r="R130" s="318"/>
      <c r="S130" s="49"/>
      <c r="T130" s="318"/>
      <c r="U130" s="49"/>
      <c r="V130" s="318"/>
      <c r="W130" s="49"/>
      <c r="X130" s="318"/>
      <c r="Y130" s="49"/>
      <c r="Z130" s="49"/>
      <c r="AA130" s="318"/>
      <c r="AB130" s="49"/>
      <c r="AC130" s="318"/>
      <c r="AD130" s="49"/>
      <c r="AE130" s="318"/>
      <c r="AF130" s="49"/>
      <c r="AG130" s="318"/>
      <c r="AH130" s="49"/>
      <c r="AI130" s="318"/>
      <c r="AJ130" s="49"/>
      <c r="AK130" s="318"/>
      <c r="AL130" s="304"/>
      <c r="AM130" s="58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</row>
    <row r="131" spans="2:65">
      <c r="B131" s="426"/>
      <c r="C131" s="459"/>
      <c r="D131" s="3" t="s">
        <v>9</v>
      </c>
      <c r="E131" s="428" t="s">
        <v>58</v>
      </c>
      <c r="F131" s="128">
        <f t="shared" ref="F131:F133" si="52">SUM(H131:BQ131)</f>
        <v>0</v>
      </c>
      <c r="G131" s="41"/>
      <c r="H131" s="378">
        <v>0</v>
      </c>
      <c r="I131" s="305"/>
      <c r="J131" s="46"/>
      <c r="K131" s="319"/>
      <c r="L131" s="46"/>
      <c r="M131" s="319"/>
      <c r="N131" s="46"/>
      <c r="O131" s="46"/>
      <c r="P131" s="319"/>
      <c r="Q131" s="46"/>
      <c r="R131" s="319"/>
      <c r="S131" s="46"/>
      <c r="T131" s="319"/>
      <c r="U131" s="46"/>
      <c r="V131" s="319"/>
      <c r="W131" s="46"/>
      <c r="X131" s="319"/>
      <c r="Y131" s="46"/>
      <c r="Z131" s="46"/>
      <c r="AA131" s="319"/>
      <c r="AB131" s="46"/>
      <c r="AC131" s="319"/>
      <c r="AD131" s="46"/>
      <c r="AE131" s="319"/>
      <c r="AF131" s="46"/>
      <c r="AG131" s="319"/>
      <c r="AH131" s="46"/>
      <c r="AI131" s="319"/>
      <c r="AJ131" s="46"/>
      <c r="AK131" s="319"/>
      <c r="AL131" s="305"/>
      <c r="AM131" s="55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</row>
    <row r="132" spans="2:65">
      <c r="B132" s="426"/>
      <c r="C132" s="459"/>
      <c r="D132" s="1" t="s">
        <v>10</v>
      </c>
      <c r="E132" s="428"/>
      <c r="F132" s="128">
        <f t="shared" si="52"/>
        <v>0</v>
      </c>
      <c r="G132" s="42"/>
      <c r="H132" s="378">
        <v>0</v>
      </c>
      <c r="I132" s="306"/>
      <c r="J132" s="47"/>
      <c r="K132" s="320"/>
      <c r="L132" s="47"/>
      <c r="M132" s="320"/>
      <c r="N132" s="47"/>
      <c r="O132" s="47"/>
      <c r="P132" s="320"/>
      <c r="Q132" s="47"/>
      <c r="R132" s="320"/>
      <c r="S132" s="47"/>
      <c r="T132" s="320"/>
      <c r="U132" s="47"/>
      <c r="V132" s="320"/>
      <c r="W132" s="47"/>
      <c r="X132" s="320"/>
      <c r="Y132" s="47"/>
      <c r="Z132" s="47"/>
      <c r="AA132" s="320"/>
      <c r="AB132" s="47"/>
      <c r="AC132" s="320"/>
      <c r="AD132" s="47"/>
      <c r="AE132" s="320"/>
      <c r="AF132" s="47"/>
      <c r="AG132" s="320"/>
      <c r="AH132" s="47"/>
      <c r="AI132" s="320"/>
      <c r="AJ132" s="47"/>
      <c r="AK132" s="320"/>
      <c r="AL132" s="306"/>
      <c r="AM132" s="56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</row>
    <row r="133" spans="2:65">
      <c r="B133" s="427"/>
      <c r="C133" s="459"/>
      <c r="D133" s="2" t="s">
        <v>11</v>
      </c>
      <c r="E133" s="429"/>
      <c r="F133" s="128">
        <f t="shared" si="52"/>
        <v>0</v>
      </c>
      <c r="G133" s="43"/>
      <c r="H133" s="378">
        <v>0</v>
      </c>
      <c r="I133" s="307"/>
      <c r="J133" s="48"/>
      <c r="K133" s="321"/>
      <c r="L133" s="48"/>
      <c r="M133" s="321"/>
      <c r="N133" s="48"/>
      <c r="O133" s="48"/>
      <c r="P133" s="321"/>
      <c r="Q133" s="48"/>
      <c r="R133" s="321"/>
      <c r="S133" s="48"/>
      <c r="T133" s="321"/>
      <c r="U133" s="48"/>
      <c r="V133" s="321"/>
      <c r="W133" s="48"/>
      <c r="X133" s="321"/>
      <c r="Y133" s="48"/>
      <c r="Z133" s="48"/>
      <c r="AA133" s="321"/>
      <c r="AB133" s="48"/>
      <c r="AC133" s="321"/>
      <c r="AD133" s="48"/>
      <c r="AE133" s="321"/>
      <c r="AF133" s="48"/>
      <c r="AG133" s="321"/>
      <c r="AH133" s="48"/>
      <c r="AI133" s="321"/>
      <c r="AJ133" s="48"/>
      <c r="AK133" s="321"/>
      <c r="AL133" s="307"/>
      <c r="AM133" s="57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</row>
    <row r="134" spans="2:65">
      <c r="B134" s="426">
        <v>170</v>
      </c>
      <c r="C134" s="459"/>
      <c r="D134" s="430" t="s">
        <v>76</v>
      </c>
      <c r="E134" s="431"/>
      <c r="F134" s="134">
        <f>SUM(F135:F137)</f>
        <v>52</v>
      </c>
      <c r="G134" s="135">
        <v>50</v>
      </c>
      <c r="H134" s="135"/>
      <c r="I134" s="304"/>
      <c r="J134" s="49"/>
      <c r="K134" s="318"/>
      <c r="L134" s="49"/>
      <c r="M134" s="318"/>
      <c r="N134" s="49"/>
      <c r="O134" s="49"/>
      <c r="P134" s="318"/>
      <c r="Q134" s="49"/>
      <c r="R134" s="318"/>
      <c r="S134" s="49"/>
      <c r="T134" s="318"/>
      <c r="U134" s="49"/>
      <c r="V134" s="318"/>
      <c r="W134" s="49"/>
      <c r="X134" s="318"/>
      <c r="Y134" s="49"/>
      <c r="Z134" s="49"/>
      <c r="AA134" s="318"/>
      <c r="AB134" s="49"/>
      <c r="AC134" s="318"/>
      <c r="AD134" s="49"/>
      <c r="AE134" s="318"/>
      <c r="AF134" s="49"/>
      <c r="AG134" s="318"/>
      <c r="AH134" s="49"/>
      <c r="AI134" s="318"/>
      <c r="AJ134" s="49"/>
      <c r="AK134" s="318"/>
      <c r="AL134" s="304"/>
      <c r="AM134" s="58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</row>
    <row r="135" spans="2:65">
      <c r="B135" s="426"/>
      <c r="C135" s="459"/>
      <c r="D135" s="3" t="s">
        <v>9</v>
      </c>
      <c r="E135" s="428" t="s">
        <v>58</v>
      </c>
      <c r="F135" s="128">
        <f t="shared" ref="F135:F137" si="53">SUM(H135:BQ135)</f>
        <v>0</v>
      </c>
      <c r="G135" s="41"/>
      <c r="H135" s="378">
        <v>0</v>
      </c>
      <c r="I135" s="305"/>
      <c r="J135" s="46"/>
      <c r="K135" s="319"/>
      <c r="L135" s="46"/>
      <c r="M135" s="319"/>
      <c r="N135" s="46"/>
      <c r="O135" s="46"/>
      <c r="P135" s="319"/>
      <c r="Q135" s="46"/>
      <c r="R135" s="319"/>
      <c r="S135" s="46"/>
      <c r="T135" s="319"/>
      <c r="U135" s="46"/>
      <c r="V135" s="319"/>
      <c r="W135" s="46"/>
      <c r="X135" s="319"/>
      <c r="Y135" s="46"/>
      <c r="Z135" s="46"/>
      <c r="AA135" s="319"/>
      <c r="AB135" s="46"/>
      <c r="AC135" s="319"/>
      <c r="AD135" s="46"/>
      <c r="AE135" s="319"/>
      <c r="AF135" s="46"/>
      <c r="AG135" s="319"/>
      <c r="AH135" s="46"/>
      <c r="AI135" s="319"/>
      <c r="AJ135" s="46"/>
      <c r="AK135" s="319"/>
      <c r="AL135" s="305"/>
      <c r="AM135" s="55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</row>
    <row r="136" spans="2:65">
      <c r="B136" s="426"/>
      <c r="C136" s="459"/>
      <c r="D136" s="1" t="s">
        <v>10</v>
      </c>
      <c r="E136" s="428"/>
      <c r="F136" s="128">
        <f t="shared" si="53"/>
        <v>52</v>
      </c>
      <c r="G136" s="132">
        <v>50</v>
      </c>
      <c r="H136" s="378">
        <v>52</v>
      </c>
      <c r="I136" s="306"/>
      <c r="J136" s="47"/>
      <c r="K136" s="320"/>
      <c r="L136" s="47"/>
      <c r="M136" s="320"/>
      <c r="N136" s="47"/>
      <c r="O136" s="47"/>
      <c r="P136" s="320"/>
      <c r="Q136" s="47"/>
      <c r="R136" s="320"/>
      <c r="S136" s="47"/>
      <c r="T136" s="320"/>
      <c r="U136" s="47"/>
      <c r="V136" s="320"/>
      <c r="W136" s="47"/>
      <c r="X136" s="320"/>
      <c r="Y136" s="47"/>
      <c r="Z136" s="47"/>
      <c r="AA136" s="320"/>
      <c r="AB136" s="47"/>
      <c r="AC136" s="320"/>
      <c r="AD136" s="47"/>
      <c r="AE136" s="320"/>
      <c r="AF136" s="47"/>
      <c r="AG136" s="320"/>
      <c r="AH136" s="47"/>
      <c r="AI136" s="320"/>
      <c r="AJ136" s="47"/>
      <c r="AK136" s="320"/>
      <c r="AL136" s="306"/>
      <c r="AM136" s="56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</row>
    <row r="137" spans="2:65" ht="15.75" customHeight="1">
      <c r="B137" s="427"/>
      <c r="C137" s="459"/>
      <c r="D137" s="2" t="s">
        <v>11</v>
      </c>
      <c r="E137" s="429"/>
      <c r="F137" s="128">
        <f t="shared" si="53"/>
        <v>0</v>
      </c>
      <c r="G137" s="43"/>
      <c r="H137" s="378">
        <v>0</v>
      </c>
      <c r="I137" s="307"/>
      <c r="J137" s="48"/>
      <c r="K137" s="321"/>
      <c r="L137" s="48"/>
      <c r="M137" s="321"/>
      <c r="N137" s="48"/>
      <c r="O137" s="48"/>
      <c r="P137" s="321"/>
      <c r="Q137" s="48"/>
      <c r="R137" s="321"/>
      <c r="S137" s="48"/>
      <c r="T137" s="321"/>
      <c r="U137" s="48"/>
      <c r="V137" s="321"/>
      <c r="W137" s="48"/>
      <c r="X137" s="321"/>
      <c r="Y137" s="48"/>
      <c r="Z137" s="48"/>
      <c r="AA137" s="321"/>
      <c r="AB137" s="48"/>
      <c r="AC137" s="321"/>
      <c r="AD137" s="48"/>
      <c r="AE137" s="321"/>
      <c r="AF137" s="48"/>
      <c r="AG137" s="321"/>
      <c r="AH137" s="48"/>
      <c r="AI137" s="321"/>
      <c r="AJ137" s="48"/>
      <c r="AK137" s="321"/>
      <c r="AL137" s="307"/>
      <c r="AM137" s="57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</row>
    <row r="138" spans="2:65">
      <c r="B138" s="426">
        <v>180</v>
      </c>
      <c r="C138" s="459"/>
      <c r="D138" s="430" t="s">
        <v>76</v>
      </c>
      <c r="E138" s="431"/>
      <c r="F138" s="134">
        <f>SUM(F139:F141)</f>
        <v>242</v>
      </c>
      <c r="G138" s="135">
        <v>242</v>
      </c>
      <c r="H138" s="135"/>
      <c r="I138" s="304"/>
      <c r="J138" s="49"/>
      <c r="K138" s="318"/>
      <c r="L138" s="49"/>
      <c r="M138" s="318"/>
      <c r="N138" s="49"/>
      <c r="O138" s="49"/>
      <c r="P138" s="318"/>
      <c r="Q138" s="49"/>
      <c r="R138" s="318"/>
      <c r="S138" s="49"/>
      <c r="T138" s="318"/>
      <c r="U138" s="49"/>
      <c r="V138" s="318"/>
      <c r="W138" s="49"/>
      <c r="X138" s="318"/>
      <c r="Y138" s="49"/>
      <c r="Z138" s="49"/>
      <c r="AA138" s="318"/>
      <c r="AB138" s="49"/>
      <c r="AC138" s="318"/>
      <c r="AD138" s="49"/>
      <c r="AE138" s="318"/>
      <c r="AF138" s="49"/>
      <c r="AG138" s="318"/>
      <c r="AH138" s="49"/>
      <c r="AI138" s="318"/>
      <c r="AJ138" s="49"/>
      <c r="AK138" s="318"/>
      <c r="AL138" s="304"/>
      <c r="AM138" s="58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</row>
    <row r="139" spans="2:65">
      <c r="B139" s="426"/>
      <c r="C139" s="459"/>
      <c r="D139" s="3" t="s">
        <v>9</v>
      </c>
      <c r="E139" s="428" t="s">
        <v>58</v>
      </c>
      <c r="F139" s="128">
        <f t="shared" ref="F139:F141" si="54">SUM(H139:BQ139)</f>
        <v>0</v>
      </c>
      <c r="G139" s="41"/>
      <c r="H139" s="378">
        <v>0</v>
      </c>
      <c r="I139" s="305"/>
      <c r="J139" s="46"/>
      <c r="K139" s="319"/>
      <c r="L139" s="46"/>
      <c r="M139" s="319"/>
      <c r="N139" s="46"/>
      <c r="O139" s="46"/>
      <c r="P139" s="319"/>
      <c r="Q139" s="46"/>
      <c r="R139" s="319"/>
      <c r="S139" s="46"/>
      <c r="T139" s="319"/>
      <c r="U139" s="46"/>
      <c r="V139" s="319"/>
      <c r="W139" s="46"/>
      <c r="X139" s="319"/>
      <c r="Y139" s="46"/>
      <c r="Z139" s="46"/>
      <c r="AA139" s="319"/>
      <c r="AB139" s="46"/>
      <c r="AC139" s="319"/>
      <c r="AD139" s="46"/>
      <c r="AE139" s="319"/>
      <c r="AF139" s="46"/>
      <c r="AG139" s="319"/>
      <c r="AH139" s="46"/>
      <c r="AI139" s="319"/>
      <c r="AJ139" s="46"/>
      <c r="AK139" s="319"/>
      <c r="AL139" s="305"/>
      <c r="AM139" s="55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</row>
    <row r="140" spans="2:65">
      <c r="B140" s="426"/>
      <c r="C140" s="459"/>
      <c r="D140" s="1" t="s">
        <v>10</v>
      </c>
      <c r="E140" s="428"/>
      <c r="F140" s="128">
        <f t="shared" si="54"/>
        <v>242</v>
      </c>
      <c r="G140" s="132">
        <v>242</v>
      </c>
      <c r="H140" s="378">
        <v>242</v>
      </c>
      <c r="I140" s="306"/>
      <c r="J140" s="47"/>
      <c r="K140" s="320"/>
      <c r="L140" s="47"/>
      <c r="M140" s="320"/>
      <c r="N140" s="47"/>
      <c r="O140" s="47"/>
      <c r="P140" s="320"/>
      <c r="Q140" s="47"/>
      <c r="R140" s="320"/>
      <c r="S140" s="47"/>
      <c r="T140" s="320"/>
      <c r="U140" s="47"/>
      <c r="V140" s="320"/>
      <c r="W140" s="47"/>
      <c r="X140" s="320"/>
      <c r="Y140" s="47"/>
      <c r="Z140" s="47"/>
      <c r="AA140" s="320"/>
      <c r="AB140" s="47"/>
      <c r="AC140" s="320"/>
      <c r="AD140" s="47"/>
      <c r="AE140" s="320"/>
      <c r="AF140" s="47"/>
      <c r="AG140" s="320"/>
      <c r="AH140" s="47"/>
      <c r="AI140" s="320"/>
      <c r="AJ140" s="47"/>
      <c r="AK140" s="320"/>
      <c r="AL140" s="306"/>
      <c r="AM140" s="56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</row>
    <row r="141" spans="2:65" ht="15.75" thickBot="1">
      <c r="B141" s="426"/>
      <c r="C141" s="459"/>
      <c r="D141" s="98" t="s">
        <v>11</v>
      </c>
      <c r="E141" s="428"/>
      <c r="F141" s="128">
        <f t="shared" si="54"/>
        <v>0</v>
      </c>
      <c r="G141" s="52"/>
      <c r="H141" s="378">
        <v>0</v>
      </c>
      <c r="I141" s="307"/>
      <c r="J141" s="48"/>
      <c r="K141" s="321"/>
      <c r="L141" s="48"/>
      <c r="M141" s="321"/>
      <c r="N141" s="48"/>
      <c r="O141" s="48"/>
      <c r="P141" s="321"/>
      <c r="Q141" s="48"/>
      <c r="R141" s="321"/>
      <c r="S141" s="48"/>
      <c r="T141" s="321"/>
      <c r="U141" s="48"/>
      <c r="V141" s="321"/>
      <c r="W141" s="48"/>
      <c r="X141" s="321"/>
      <c r="Y141" s="48"/>
      <c r="Z141" s="48"/>
      <c r="AA141" s="321"/>
      <c r="AB141" s="48"/>
      <c r="AC141" s="321"/>
      <c r="AD141" s="48"/>
      <c r="AE141" s="321"/>
      <c r="AF141" s="48"/>
      <c r="AG141" s="321"/>
      <c r="AH141" s="48"/>
      <c r="AI141" s="321"/>
      <c r="AJ141" s="48"/>
      <c r="AK141" s="321"/>
      <c r="AL141" s="307"/>
      <c r="AM141" s="57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</row>
    <row r="142" spans="2:65" ht="15.75" thickBot="1">
      <c r="B142" s="438" t="s">
        <v>75</v>
      </c>
      <c r="C142" s="439"/>
      <c r="D142" s="116">
        <v>501</v>
      </c>
      <c r="E142" s="116">
        <f>D142-F142</f>
        <v>-34</v>
      </c>
      <c r="F142" s="120">
        <f>SUM(F134,F130,F126,F122,F118,F114,F110,F138)</f>
        <v>535</v>
      </c>
      <c r="G142" s="121">
        <f>G138+G130+G134+G126+G122+G118+G114+G110</f>
        <v>470</v>
      </c>
      <c r="H142" s="121"/>
      <c r="I142" s="308">
        <f t="shared" ref="I142:AE142" si="55">SUM(I139:I141,I135:I137,I131:I133,I127:I129,I123:I125,I119:I121,I115:I117,I111:I113)</f>
        <v>0</v>
      </c>
      <c r="J142" s="50">
        <f t="shared" si="55"/>
        <v>0</v>
      </c>
      <c r="K142" s="322">
        <f t="shared" si="55"/>
        <v>0</v>
      </c>
      <c r="L142" s="50">
        <f t="shared" si="55"/>
        <v>0</v>
      </c>
      <c r="M142" s="322">
        <f t="shared" si="55"/>
        <v>0</v>
      </c>
      <c r="N142" s="50">
        <f t="shared" si="55"/>
        <v>0</v>
      </c>
      <c r="O142" s="50">
        <f t="shared" si="55"/>
        <v>0</v>
      </c>
      <c r="P142" s="322">
        <f t="shared" si="55"/>
        <v>0</v>
      </c>
      <c r="Q142" s="50">
        <f t="shared" si="55"/>
        <v>0</v>
      </c>
      <c r="R142" s="322">
        <f t="shared" si="55"/>
        <v>0</v>
      </c>
      <c r="S142" s="50">
        <f t="shared" si="55"/>
        <v>0</v>
      </c>
      <c r="T142" s="322">
        <f t="shared" si="55"/>
        <v>0</v>
      </c>
      <c r="U142" s="50">
        <f t="shared" si="55"/>
        <v>0</v>
      </c>
      <c r="V142" s="322">
        <f t="shared" si="55"/>
        <v>0</v>
      </c>
      <c r="W142" s="50">
        <f t="shared" si="55"/>
        <v>0</v>
      </c>
      <c r="X142" s="322">
        <f t="shared" si="55"/>
        <v>0</v>
      </c>
      <c r="Y142" s="50">
        <f t="shared" si="55"/>
        <v>0</v>
      </c>
      <c r="Z142" s="50">
        <f t="shared" si="55"/>
        <v>0</v>
      </c>
      <c r="AA142" s="322">
        <f t="shared" si="55"/>
        <v>0</v>
      </c>
      <c r="AB142" s="50">
        <f t="shared" si="55"/>
        <v>9</v>
      </c>
      <c r="AC142" s="322">
        <f t="shared" si="55"/>
        <v>0</v>
      </c>
      <c r="AD142" s="50">
        <f t="shared" si="55"/>
        <v>0</v>
      </c>
      <c r="AE142" s="322">
        <f t="shared" si="55"/>
        <v>0</v>
      </c>
      <c r="AF142" s="50">
        <f t="shared" ref="AF142:AL142" si="56">SUM(AF139:AF141,AF135:AF137,AF131:AF133,AF127:AF129,AF123:AF125,AF119:AF121,AF115:AF117,AF111:AF113)</f>
        <v>0</v>
      </c>
      <c r="AG142" s="322">
        <f t="shared" si="56"/>
        <v>0</v>
      </c>
      <c r="AH142" s="50">
        <f t="shared" si="56"/>
        <v>0</v>
      </c>
      <c r="AI142" s="322">
        <f t="shared" si="56"/>
        <v>0</v>
      </c>
      <c r="AJ142" s="50">
        <f t="shared" si="56"/>
        <v>0</v>
      </c>
      <c r="AK142" s="322">
        <f t="shared" si="56"/>
        <v>0</v>
      </c>
      <c r="AL142" s="308">
        <f t="shared" si="56"/>
        <v>0</v>
      </c>
      <c r="AM142" s="108">
        <f t="shared" ref="AM142:AX142" si="57">SUM(AM139:AM141,AM135:AM137,AM131:AM133,AM127:AM129,AM123:AM125,AM119:AM121,AM115:AM117,AM111:AM113)</f>
        <v>0</v>
      </c>
      <c r="AN142" s="50">
        <f t="shared" si="57"/>
        <v>0</v>
      </c>
      <c r="AO142" s="50">
        <f t="shared" si="57"/>
        <v>0</v>
      </c>
      <c r="AP142" s="50">
        <f t="shared" si="57"/>
        <v>0</v>
      </c>
      <c r="AQ142" s="50">
        <f t="shared" si="57"/>
        <v>0</v>
      </c>
      <c r="AR142" s="50">
        <f t="shared" si="57"/>
        <v>0</v>
      </c>
      <c r="AS142" s="50">
        <f t="shared" si="57"/>
        <v>0</v>
      </c>
      <c r="AT142" s="50">
        <f t="shared" si="57"/>
        <v>0</v>
      </c>
      <c r="AU142" s="50">
        <f t="shared" si="57"/>
        <v>0</v>
      </c>
      <c r="AV142" s="50">
        <f t="shared" si="57"/>
        <v>0</v>
      </c>
      <c r="AW142" s="50">
        <f t="shared" si="57"/>
        <v>0</v>
      </c>
      <c r="AX142" s="50">
        <f t="shared" si="57"/>
        <v>0</v>
      </c>
      <c r="AY142" s="50">
        <f t="shared" ref="AY142:BM142" si="58">SUM(AY139:AY141,AY135:AY137,AY131:AY133,AY127:AY129,AY123:AY125,AY119:AY121,AY115:AY117,AY111:AY113)</f>
        <v>0</v>
      </c>
      <c r="AZ142" s="50">
        <f t="shared" si="58"/>
        <v>0</v>
      </c>
      <c r="BA142" s="50">
        <f t="shared" si="58"/>
        <v>0</v>
      </c>
      <c r="BB142" s="50">
        <f t="shared" si="58"/>
        <v>0</v>
      </c>
      <c r="BC142" s="50">
        <f t="shared" si="58"/>
        <v>0</v>
      </c>
      <c r="BD142" s="50">
        <f t="shared" si="58"/>
        <v>0</v>
      </c>
      <c r="BE142" s="50">
        <f t="shared" si="58"/>
        <v>0</v>
      </c>
      <c r="BF142" s="50">
        <f t="shared" si="58"/>
        <v>0</v>
      </c>
      <c r="BG142" s="50">
        <f t="shared" si="58"/>
        <v>0</v>
      </c>
      <c r="BH142" s="50">
        <f t="shared" si="58"/>
        <v>0</v>
      </c>
      <c r="BI142" s="50">
        <f t="shared" si="58"/>
        <v>0</v>
      </c>
      <c r="BJ142" s="50">
        <f t="shared" si="58"/>
        <v>0</v>
      </c>
      <c r="BK142" s="50">
        <f t="shared" si="58"/>
        <v>0</v>
      </c>
      <c r="BL142" s="50">
        <f t="shared" si="58"/>
        <v>0</v>
      </c>
      <c r="BM142" s="50">
        <f t="shared" si="58"/>
        <v>0</v>
      </c>
    </row>
    <row r="143" spans="2:65" s="110" customFormat="1" ht="15.75" thickBot="1">
      <c r="B143" s="139"/>
      <c r="C143" s="140"/>
      <c r="D143" s="140"/>
      <c r="E143" s="140"/>
      <c r="F143" s="143"/>
      <c r="G143" s="140"/>
      <c r="H143" s="140"/>
      <c r="I143" s="140"/>
      <c r="J143" s="315"/>
      <c r="K143" s="140"/>
      <c r="L143" s="315"/>
      <c r="M143" s="140"/>
      <c r="N143" s="315"/>
      <c r="O143" s="315"/>
      <c r="P143" s="140"/>
      <c r="Q143" s="315"/>
      <c r="R143" s="140"/>
      <c r="S143" s="315"/>
      <c r="T143" s="140"/>
      <c r="U143" s="315"/>
      <c r="V143" s="140"/>
      <c r="W143" s="315"/>
      <c r="X143" s="140"/>
      <c r="Y143" s="315"/>
      <c r="Z143" s="315"/>
      <c r="AA143" s="140"/>
      <c r="AB143" s="315"/>
      <c r="AC143" s="140"/>
      <c r="AD143" s="315"/>
      <c r="AE143" s="140"/>
      <c r="AF143" s="315"/>
      <c r="AG143" s="140"/>
      <c r="AH143" s="315"/>
      <c r="AI143" s="140"/>
      <c r="AJ143" s="315"/>
      <c r="AK143" s="140"/>
      <c r="AL143" s="349"/>
      <c r="AM143" s="350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</row>
    <row r="144" spans="2:65">
      <c r="B144" s="464">
        <v>170</v>
      </c>
      <c r="C144" s="467" t="s">
        <v>110</v>
      </c>
      <c r="D144" s="466" t="s">
        <v>76</v>
      </c>
      <c r="E144" s="431"/>
      <c r="F144" s="134">
        <f>SUM(F145:F147)</f>
        <v>276</v>
      </c>
      <c r="G144" s="135">
        <f>SUM(G145:G147)</f>
        <v>276</v>
      </c>
      <c r="H144" s="135"/>
      <c r="I144" s="304"/>
      <c r="J144" s="49"/>
      <c r="K144" s="318"/>
      <c r="L144" s="49"/>
      <c r="M144" s="318"/>
      <c r="N144" s="49"/>
      <c r="O144" s="49"/>
      <c r="P144" s="318"/>
      <c r="Q144" s="49"/>
      <c r="R144" s="318"/>
      <c r="S144" s="49"/>
      <c r="T144" s="318"/>
      <c r="U144" s="49"/>
      <c r="V144" s="318"/>
      <c r="W144" s="49"/>
      <c r="X144" s="318"/>
      <c r="Y144" s="49"/>
      <c r="Z144" s="49"/>
      <c r="AA144" s="318"/>
      <c r="AB144" s="49"/>
      <c r="AC144" s="318"/>
      <c r="AD144" s="49"/>
      <c r="AE144" s="318"/>
      <c r="AF144" s="49"/>
      <c r="AG144" s="318"/>
      <c r="AH144" s="49"/>
      <c r="AI144" s="318"/>
      <c r="AJ144" s="49"/>
      <c r="AK144" s="318"/>
      <c r="AL144" s="304"/>
      <c r="AM144" s="58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</row>
    <row r="145" spans="2:65">
      <c r="B145" s="465"/>
      <c r="C145" s="468"/>
      <c r="D145" s="39" t="s">
        <v>9</v>
      </c>
      <c r="E145" s="428" t="s">
        <v>77</v>
      </c>
      <c r="F145" s="128">
        <f t="shared" ref="F145:F147" si="59">SUM(H145:BQ145)</f>
        <v>0</v>
      </c>
      <c r="G145" s="41"/>
      <c r="H145" s="378">
        <v>0</v>
      </c>
      <c r="I145" s="305"/>
      <c r="J145" s="46"/>
      <c r="K145" s="319"/>
      <c r="L145" s="46"/>
      <c r="M145" s="319"/>
      <c r="N145" s="46"/>
      <c r="O145" s="46"/>
      <c r="P145" s="319"/>
      <c r="Q145" s="46"/>
      <c r="R145" s="319"/>
      <c r="S145" s="46"/>
      <c r="T145" s="319"/>
      <c r="U145" s="46"/>
      <c r="V145" s="319"/>
      <c r="W145" s="46"/>
      <c r="X145" s="319"/>
      <c r="Y145" s="46"/>
      <c r="Z145" s="46"/>
      <c r="AA145" s="319"/>
      <c r="AB145" s="46"/>
      <c r="AC145" s="319"/>
      <c r="AD145" s="46"/>
      <c r="AE145" s="319"/>
      <c r="AF145" s="46"/>
      <c r="AG145" s="319"/>
      <c r="AH145" s="46"/>
      <c r="AI145" s="319"/>
      <c r="AJ145" s="46"/>
      <c r="AK145" s="319"/>
      <c r="AL145" s="305"/>
      <c r="AM145" s="55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</row>
    <row r="146" spans="2:65">
      <c r="B146" s="465"/>
      <c r="C146" s="468"/>
      <c r="D146" s="40" t="s">
        <v>10</v>
      </c>
      <c r="E146" s="428"/>
      <c r="F146" s="128">
        <f t="shared" si="59"/>
        <v>276</v>
      </c>
      <c r="G146" s="132">
        <v>276</v>
      </c>
      <c r="H146" s="378">
        <v>276</v>
      </c>
      <c r="I146" s="306"/>
      <c r="J146" s="47"/>
      <c r="K146" s="320"/>
      <c r="L146" s="47"/>
      <c r="M146" s="320"/>
      <c r="N146" s="47"/>
      <c r="O146" s="47"/>
      <c r="P146" s="320"/>
      <c r="Q146" s="47"/>
      <c r="R146" s="320"/>
      <c r="S146" s="47"/>
      <c r="T146" s="320"/>
      <c r="U146" s="47"/>
      <c r="V146" s="320"/>
      <c r="W146" s="47"/>
      <c r="X146" s="320"/>
      <c r="Y146" s="47"/>
      <c r="Z146" s="47"/>
      <c r="AA146" s="320"/>
      <c r="AB146" s="47"/>
      <c r="AC146" s="320"/>
      <c r="AD146" s="47"/>
      <c r="AE146" s="320"/>
      <c r="AF146" s="47"/>
      <c r="AG146" s="320"/>
      <c r="AH146" s="47"/>
      <c r="AI146" s="320"/>
      <c r="AJ146" s="47"/>
      <c r="AK146" s="320"/>
      <c r="AL146" s="306"/>
      <c r="AM146" s="56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</row>
    <row r="147" spans="2:65" ht="15.75" thickBot="1">
      <c r="B147" s="465"/>
      <c r="C147" s="469"/>
      <c r="D147" s="99" t="s">
        <v>11</v>
      </c>
      <c r="E147" s="428"/>
      <c r="F147" s="128">
        <f t="shared" si="59"/>
        <v>0</v>
      </c>
      <c r="G147" s="52"/>
      <c r="H147" s="378">
        <v>0</v>
      </c>
      <c r="I147" s="307"/>
      <c r="J147" s="48"/>
      <c r="K147" s="321"/>
      <c r="L147" s="48"/>
      <c r="M147" s="321"/>
      <c r="N147" s="48"/>
      <c r="O147" s="48"/>
      <c r="P147" s="321"/>
      <c r="Q147" s="48"/>
      <c r="R147" s="321"/>
      <c r="S147" s="48"/>
      <c r="T147" s="321"/>
      <c r="U147" s="48"/>
      <c r="V147" s="321"/>
      <c r="W147" s="48"/>
      <c r="X147" s="321"/>
      <c r="Y147" s="48"/>
      <c r="Z147" s="48"/>
      <c r="AA147" s="321"/>
      <c r="AB147" s="48"/>
      <c r="AC147" s="321"/>
      <c r="AD147" s="48"/>
      <c r="AE147" s="321"/>
      <c r="AF147" s="48"/>
      <c r="AG147" s="321"/>
      <c r="AH147" s="48"/>
      <c r="AI147" s="321"/>
      <c r="AJ147" s="48"/>
      <c r="AK147" s="321"/>
      <c r="AL147" s="307"/>
      <c r="AM147" s="57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</row>
    <row r="148" spans="2:65" ht="15.75" thickBot="1">
      <c r="B148" s="438" t="s">
        <v>75</v>
      </c>
      <c r="C148" s="439"/>
      <c r="D148" s="116">
        <v>450</v>
      </c>
      <c r="E148" s="116">
        <f>D148-F148</f>
        <v>174</v>
      </c>
      <c r="F148" s="127">
        <f>SUM(F144,)</f>
        <v>276</v>
      </c>
      <c r="G148" s="121">
        <f>G144</f>
        <v>276</v>
      </c>
      <c r="H148" s="121"/>
      <c r="I148" s="308">
        <f t="shared" ref="I148:AE148" si="60">SUM(I145:I147)</f>
        <v>0</v>
      </c>
      <c r="J148" s="50">
        <f t="shared" si="60"/>
        <v>0</v>
      </c>
      <c r="K148" s="322">
        <f t="shared" si="60"/>
        <v>0</v>
      </c>
      <c r="L148" s="50">
        <f t="shared" si="60"/>
        <v>0</v>
      </c>
      <c r="M148" s="322">
        <f t="shared" si="60"/>
        <v>0</v>
      </c>
      <c r="N148" s="50">
        <f t="shared" si="60"/>
        <v>0</v>
      </c>
      <c r="O148" s="50">
        <f t="shared" si="60"/>
        <v>0</v>
      </c>
      <c r="P148" s="322">
        <f t="shared" si="60"/>
        <v>0</v>
      </c>
      <c r="Q148" s="50">
        <f t="shared" si="60"/>
        <v>0</v>
      </c>
      <c r="R148" s="322">
        <f t="shared" si="60"/>
        <v>0</v>
      </c>
      <c r="S148" s="50">
        <f t="shared" si="60"/>
        <v>0</v>
      </c>
      <c r="T148" s="322">
        <f t="shared" si="60"/>
        <v>0</v>
      </c>
      <c r="U148" s="50">
        <f t="shared" si="60"/>
        <v>0</v>
      </c>
      <c r="V148" s="322">
        <f t="shared" si="60"/>
        <v>0</v>
      </c>
      <c r="W148" s="50">
        <f t="shared" si="60"/>
        <v>0</v>
      </c>
      <c r="X148" s="322">
        <f t="shared" si="60"/>
        <v>0</v>
      </c>
      <c r="Y148" s="50">
        <f t="shared" si="60"/>
        <v>0</v>
      </c>
      <c r="Z148" s="50">
        <f t="shared" si="60"/>
        <v>0</v>
      </c>
      <c r="AA148" s="322">
        <f t="shared" si="60"/>
        <v>0</v>
      </c>
      <c r="AB148" s="50">
        <f t="shared" si="60"/>
        <v>0</v>
      </c>
      <c r="AC148" s="322">
        <f t="shared" si="60"/>
        <v>0</v>
      </c>
      <c r="AD148" s="50">
        <f t="shared" si="60"/>
        <v>0</v>
      </c>
      <c r="AE148" s="322">
        <f t="shared" si="60"/>
        <v>0</v>
      </c>
      <c r="AF148" s="50">
        <f t="shared" ref="AF148:AL148" si="61">SUM(AF145:AF147)</f>
        <v>0</v>
      </c>
      <c r="AG148" s="322">
        <f t="shared" si="61"/>
        <v>0</v>
      </c>
      <c r="AH148" s="50">
        <f t="shared" si="61"/>
        <v>0</v>
      </c>
      <c r="AI148" s="322">
        <f t="shared" si="61"/>
        <v>0</v>
      </c>
      <c r="AJ148" s="50">
        <f t="shared" si="61"/>
        <v>0</v>
      </c>
      <c r="AK148" s="322">
        <f t="shared" si="61"/>
        <v>0</v>
      </c>
      <c r="AL148" s="308">
        <f t="shared" si="61"/>
        <v>0</v>
      </c>
      <c r="AM148" s="108">
        <f t="shared" ref="AM148:AX148" si="62">SUM(AM145:AM147)</f>
        <v>0</v>
      </c>
      <c r="AN148" s="50">
        <f t="shared" si="62"/>
        <v>0</v>
      </c>
      <c r="AO148" s="50">
        <f t="shared" si="62"/>
        <v>0</v>
      </c>
      <c r="AP148" s="50">
        <f t="shared" si="62"/>
        <v>0</v>
      </c>
      <c r="AQ148" s="50">
        <f t="shared" si="62"/>
        <v>0</v>
      </c>
      <c r="AR148" s="50">
        <f t="shared" si="62"/>
        <v>0</v>
      </c>
      <c r="AS148" s="50">
        <f t="shared" si="62"/>
        <v>0</v>
      </c>
      <c r="AT148" s="50">
        <f t="shared" si="62"/>
        <v>0</v>
      </c>
      <c r="AU148" s="50">
        <f t="shared" si="62"/>
        <v>0</v>
      </c>
      <c r="AV148" s="50">
        <f t="shared" si="62"/>
        <v>0</v>
      </c>
      <c r="AW148" s="50">
        <f t="shared" si="62"/>
        <v>0</v>
      </c>
      <c r="AX148" s="50">
        <f t="shared" si="62"/>
        <v>0</v>
      </c>
      <c r="AY148" s="50">
        <f t="shared" ref="AY148:BM148" si="63">SUM(AY145:AY147)</f>
        <v>0</v>
      </c>
      <c r="AZ148" s="50">
        <f t="shared" si="63"/>
        <v>0</v>
      </c>
      <c r="BA148" s="50">
        <f t="shared" si="63"/>
        <v>0</v>
      </c>
      <c r="BB148" s="50">
        <f t="shared" si="63"/>
        <v>0</v>
      </c>
      <c r="BC148" s="50">
        <f t="shared" si="63"/>
        <v>0</v>
      </c>
      <c r="BD148" s="50">
        <f t="shared" si="63"/>
        <v>0</v>
      </c>
      <c r="BE148" s="50">
        <f t="shared" si="63"/>
        <v>0</v>
      </c>
      <c r="BF148" s="50">
        <f t="shared" si="63"/>
        <v>0</v>
      </c>
      <c r="BG148" s="50">
        <f t="shared" si="63"/>
        <v>0</v>
      </c>
      <c r="BH148" s="50">
        <f t="shared" si="63"/>
        <v>0</v>
      </c>
      <c r="BI148" s="50">
        <f t="shared" si="63"/>
        <v>0</v>
      </c>
      <c r="BJ148" s="50">
        <f t="shared" si="63"/>
        <v>0</v>
      </c>
      <c r="BK148" s="50">
        <f t="shared" si="63"/>
        <v>0</v>
      </c>
      <c r="BL148" s="50">
        <f t="shared" si="63"/>
        <v>0</v>
      </c>
      <c r="BM148" s="50">
        <f t="shared" si="63"/>
        <v>0</v>
      </c>
    </row>
    <row r="149" spans="2:65" s="110" customFormat="1" ht="15.75" thickBot="1">
      <c r="B149" s="139"/>
      <c r="C149" s="140"/>
      <c r="D149" s="140"/>
      <c r="E149" s="140"/>
      <c r="F149" s="143"/>
      <c r="G149" s="140"/>
      <c r="H149" s="140"/>
      <c r="I149" s="140"/>
      <c r="J149" s="315"/>
      <c r="K149" s="140"/>
      <c r="L149" s="315"/>
      <c r="M149" s="140"/>
      <c r="N149" s="315"/>
      <c r="O149" s="315"/>
      <c r="P149" s="140"/>
      <c r="Q149" s="315"/>
      <c r="R149" s="140"/>
      <c r="S149" s="315"/>
      <c r="T149" s="140"/>
      <c r="U149" s="315"/>
      <c r="V149" s="140"/>
      <c r="W149" s="315"/>
      <c r="X149" s="140"/>
      <c r="Y149" s="315"/>
      <c r="Z149" s="315"/>
      <c r="AA149" s="140"/>
      <c r="AB149" s="315"/>
      <c r="AC149" s="140"/>
      <c r="AD149" s="315"/>
      <c r="AE149" s="140"/>
      <c r="AF149" s="315"/>
      <c r="AG149" s="140"/>
      <c r="AH149" s="315"/>
      <c r="AI149" s="140"/>
      <c r="AJ149" s="315"/>
      <c r="AK149" s="140"/>
      <c r="AL149" s="349"/>
      <c r="AM149" s="350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</row>
    <row r="150" spans="2:65">
      <c r="B150" s="426">
        <v>110</v>
      </c>
      <c r="C150" s="460" t="s">
        <v>110</v>
      </c>
      <c r="D150" s="430" t="s">
        <v>76</v>
      </c>
      <c r="E150" s="431"/>
      <c r="F150" s="135">
        <f>SUM(F151:F153)</f>
        <v>79</v>
      </c>
      <c r="G150" s="135">
        <v>76</v>
      </c>
      <c r="H150" s="135"/>
      <c r="I150" s="304"/>
      <c r="J150" s="49"/>
      <c r="K150" s="318"/>
      <c r="L150" s="49"/>
      <c r="M150" s="318"/>
      <c r="N150" s="49"/>
      <c r="O150" s="49"/>
      <c r="P150" s="318"/>
      <c r="Q150" s="49"/>
      <c r="R150" s="318"/>
      <c r="S150" s="49"/>
      <c r="T150" s="318"/>
      <c r="U150" s="49"/>
      <c r="V150" s="318"/>
      <c r="W150" s="49"/>
      <c r="X150" s="318"/>
      <c r="Y150" s="49"/>
      <c r="Z150" s="49"/>
      <c r="AA150" s="318"/>
      <c r="AB150" s="49"/>
      <c r="AC150" s="318"/>
      <c r="AD150" s="49"/>
      <c r="AE150" s="318"/>
      <c r="AF150" s="49"/>
      <c r="AG150" s="318"/>
      <c r="AH150" s="49"/>
      <c r="AI150" s="318"/>
      <c r="AJ150" s="49"/>
      <c r="AK150" s="318"/>
      <c r="AL150" s="304"/>
      <c r="AM150" s="58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</row>
    <row r="151" spans="2:65">
      <c r="B151" s="426"/>
      <c r="C151" s="459"/>
      <c r="D151" s="3" t="s">
        <v>9</v>
      </c>
      <c r="E151" s="428" t="s">
        <v>63</v>
      </c>
      <c r="F151" s="128">
        <f t="shared" ref="F151:F153" si="64">SUM(H151:BQ151)</f>
        <v>0</v>
      </c>
      <c r="G151" s="41"/>
      <c r="H151" s="378">
        <v>0</v>
      </c>
      <c r="I151" s="305"/>
      <c r="J151" s="46"/>
      <c r="K151" s="319"/>
      <c r="L151" s="46"/>
      <c r="M151" s="319"/>
      <c r="N151" s="46"/>
      <c r="O151" s="46"/>
      <c r="P151" s="319"/>
      <c r="Q151" s="46"/>
      <c r="R151" s="319"/>
      <c r="S151" s="46"/>
      <c r="T151" s="319"/>
      <c r="U151" s="46"/>
      <c r="V151" s="319"/>
      <c r="W151" s="46"/>
      <c r="X151" s="319"/>
      <c r="Y151" s="46"/>
      <c r="Z151" s="46"/>
      <c r="AA151" s="319"/>
      <c r="AB151" s="46"/>
      <c r="AC151" s="319"/>
      <c r="AD151" s="46"/>
      <c r="AE151" s="319"/>
      <c r="AF151" s="46"/>
      <c r="AG151" s="319"/>
      <c r="AH151" s="46"/>
      <c r="AI151" s="319"/>
      <c r="AJ151" s="46"/>
      <c r="AK151" s="319"/>
      <c r="AL151" s="305"/>
      <c r="AM151" s="55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</row>
    <row r="152" spans="2:65">
      <c r="B152" s="426"/>
      <c r="C152" s="459"/>
      <c r="D152" s="1" t="s">
        <v>10</v>
      </c>
      <c r="E152" s="428"/>
      <c r="F152" s="128">
        <f t="shared" si="64"/>
        <v>79</v>
      </c>
      <c r="G152" s="132">
        <v>76</v>
      </c>
      <c r="H152" s="378">
        <v>76</v>
      </c>
      <c r="I152" s="306"/>
      <c r="J152" s="47"/>
      <c r="K152" s="320"/>
      <c r="L152" s="47"/>
      <c r="M152" s="320"/>
      <c r="N152" s="47"/>
      <c r="O152" s="47"/>
      <c r="P152" s="320"/>
      <c r="Q152" s="47"/>
      <c r="R152" s="320"/>
      <c r="S152" s="47"/>
      <c r="T152" s="320"/>
      <c r="U152" s="47"/>
      <c r="V152" s="320"/>
      <c r="W152" s="47"/>
      <c r="X152" s="320"/>
      <c r="Y152" s="47"/>
      <c r="Z152" s="47"/>
      <c r="AA152" s="320"/>
      <c r="AB152" s="47"/>
      <c r="AC152" s="320"/>
      <c r="AD152" s="47"/>
      <c r="AE152" s="320"/>
      <c r="AF152" s="47"/>
      <c r="AG152" s="320"/>
      <c r="AH152" s="47"/>
      <c r="AI152" s="320"/>
      <c r="AJ152" s="47"/>
      <c r="AK152" s="320"/>
      <c r="AL152" s="306">
        <v>3</v>
      </c>
      <c r="AM152" s="56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</row>
    <row r="153" spans="2:65">
      <c r="B153" s="427"/>
      <c r="C153" s="459"/>
      <c r="D153" s="2" t="s">
        <v>11</v>
      </c>
      <c r="E153" s="429"/>
      <c r="F153" s="128">
        <f t="shared" si="64"/>
        <v>0</v>
      </c>
      <c r="G153" s="43"/>
      <c r="H153" s="378">
        <v>0</v>
      </c>
      <c r="I153" s="307"/>
      <c r="J153" s="48"/>
      <c r="K153" s="321"/>
      <c r="L153" s="48"/>
      <c r="M153" s="321"/>
      <c r="N153" s="48"/>
      <c r="O153" s="48"/>
      <c r="P153" s="321"/>
      <c r="Q153" s="48"/>
      <c r="R153" s="321"/>
      <c r="S153" s="48"/>
      <c r="T153" s="321"/>
      <c r="U153" s="48"/>
      <c r="V153" s="321"/>
      <c r="W153" s="48"/>
      <c r="X153" s="321"/>
      <c r="Y153" s="48"/>
      <c r="Z153" s="48"/>
      <c r="AA153" s="321"/>
      <c r="AB153" s="48"/>
      <c r="AC153" s="321"/>
      <c r="AD153" s="48"/>
      <c r="AE153" s="321"/>
      <c r="AF153" s="48"/>
      <c r="AG153" s="321"/>
      <c r="AH153" s="48"/>
      <c r="AI153" s="321"/>
      <c r="AJ153" s="48"/>
      <c r="AK153" s="321"/>
      <c r="AL153" s="307"/>
      <c r="AM153" s="57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</row>
    <row r="154" spans="2:65">
      <c r="B154" s="426">
        <v>130</v>
      </c>
      <c r="C154" s="459"/>
      <c r="D154" s="430" t="s">
        <v>76</v>
      </c>
      <c r="E154" s="431"/>
      <c r="F154" s="134">
        <f>SUM(F155:F157)</f>
        <v>27</v>
      </c>
      <c r="G154" s="135"/>
      <c r="H154" s="135"/>
      <c r="I154" s="304"/>
      <c r="J154" s="49"/>
      <c r="K154" s="318"/>
      <c r="L154" s="49"/>
      <c r="M154" s="318"/>
      <c r="N154" s="49"/>
      <c r="O154" s="49"/>
      <c r="P154" s="318"/>
      <c r="Q154" s="49"/>
      <c r="R154" s="318"/>
      <c r="S154" s="49"/>
      <c r="T154" s="318"/>
      <c r="U154" s="49"/>
      <c r="V154" s="318"/>
      <c r="W154" s="49"/>
      <c r="X154" s="318"/>
      <c r="Y154" s="49"/>
      <c r="Z154" s="49"/>
      <c r="AA154" s="318"/>
      <c r="AB154" s="49"/>
      <c r="AC154" s="318"/>
      <c r="AD154" s="49"/>
      <c r="AE154" s="318"/>
      <c r="AF154" s="49"/>
      <c r="AG154" s="318"/>
      <c r="AH154" s="49"/>
      <c r="AI154" s="318"/>
      <c r="AJ154" s="49"/>
      <c r="AK154" s="318"/>
      <c r="AL154" s="304"/>
      <c r="AM154" s="58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</row>
    <row r="155" spans="2:65">
      <c r="B155" s="426"/>
      <c r="C155" s="459"/>
      <c r="D155" s="3" t="s">
        <v>9</v>
      </c>
      <c r="E155" s="428" t="s">
        <v>63</v>
      </c>
      <c r="F155" s="128">
        <f t="shared" ref="F155:F157" si="65">SUM(H155:BQ155)</f>
        <v>0</v>
      </c>
      <c r="G155" s="41"/>
      <c r="H155" s="378">
        <v>0</v>
      </c>
      <c r="I155" s="305"/>
      <c r="J155" s="46"/>
      <c r="K155" s="319"/>
      <c r="L155" s="46"/>
      <c r="M155" s="319"/>
      <c r="N155" s="46"/>
      <c r="O155" s="46"/>
      <c r="P155" s="319"/>
      <c r="Q155" s="46"/>
      <c r="R155" s="319"/>
      <c r="S155" s="46"/>
      <c r="T155" s="319"/>
      <c r="U155" s="46"/>
      <c r="V155" s="319"/>
      <c r="W155" s="46"/>
      <c r="X155" s="319"/>
      <c r="Y155" s="46"/>
      <c r="Z155" s="46"/>
      <c r="AA155" s="319"/>
      <c r="AB155" s="46"/>
      <c r="AC155" s="319"/>
      <c r="AD155" s="46"/>
      <c r="AE155" s="319"/>
      <c r="AF155" s="46"/>
      <c r="AG155" s="319"/>
      <c r="AH155" s="46"/>
      <c r="AI155" s="319"/>
      <c r="AJ155" s="46"/>
      <c r="AK155" s="319"/>
      <c r="AL155" s="305"/>
      <c r="AM155" s="55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</row>
    <row r="156" spans="2:65">
      <c r="B156" s="426"/>
      <c r="C156" s="459"/>
      <c r="D156" s="1" t="s">
        <v>10</v>
      </c>
      <c r="E156" s="428"/>
      <c r="F156" s="128">
        <f t="shared" si="65"/>
        <v>27</v>
      </c>
      <c r="G156" s="42"/>
      <c r="H156" s="378">
        <v>0</v>
      </c>
      <c r="I156" s="306"/>
      <c r="J156" s="47"/>
      <c r="K156" s="320"/>
      <c r="L156" s="47"/>
      <c r="M156" s="320"/>
      <c r="N156" s="47"/>
      <c r="O156" s="47"/>
      <c r="P156" s="320"/>
      <c r="Q156" s="47"/>
      <c r="R156" s="320"/>
      <c r="S156" s="47"/>
      <c r="T156" s="320">
        <v>13</v>
      </c>
      <c r="U156" s="47">
        <v>10</v>
      </c>
      <c r="V156" s="320">
        <v>4</v>
      </c>
      <c r="W156" s="47"/>
      <c r="X156" s="320"/>
      <c r="Y156" s="47"/>
      <c r="Z156" s="47"/>
      <c r="AA156" s="320"/>
      <c r="AB156" s="47"/>
      <c r="AC156" s="320"/>
      <c r="AD156" s="47"/>
      <c r="AE156" s="320"/>
      <c r="AF156" s="47"/>
      <c r="AG156" s="320"/>
      <c r="AH156" s="47"/>
      <c r="AI156" s="320"/>
      <c r="AJ156" s="47"/>
      <c r="AK156" s="320"/>
      <c r="AL156" s="306"/>
      <c r="AM156" s="56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</row>
    <row r="157" spans="2:65">
      <c r="B157" s="427"/>
      <c r="C157" s="459"/>
      <c r="D157" s="2" t="s">
        <v>11</v>
      </c>
      <c r="E157" s="429"/>
      <c r="F157" s="128">
        <f t="shared" si="65"/>
        <v>0</v>
      </c>
      <c r="G157" s="43"/>
      <c r="H157" s="378">
        <v>0</v>
      </c>
      <c r="I157" s="307"/>
      <c r="J157" s="48"/>
      <c r="K157" s="321"/>
      <c r="L157" s="48"/>
      <c r="M157" s="321"/>
      <c r="N157" s="48"/>
      <c r="O157" s="48"/>
      <c r="P157" s="321"/>
      <c r="Q157" s="48"/>
      <c r="R157" s="321"/>
      <c r="S157" s="48"/>
      <c r="T157" s="321"/>
      <c r="U157" s="48"/>
      <c r="V157" s="321"/>
      <c r="W157" s="48"/>
      <c r="X157" s="321"/>
      <c r="Y157" s="48"/>
      <c r="Z157" s="48"/>
      <c r="AA157" s="321"/>
      <c r="AB157" s="48"/>
      <c r="AC157" s="321"/>
      <c r="AD157" s="48"/>
      <c r="AE157" s="321"/>
      <c r="AF157" s="48"/>
      <c r="AG157" s="321"/>
      <c r="AH157" s="48"/>
      <c r="AI157" s="321"/>
      <c r="AJ157" s="48"/>
      <c r="AK157" s="321"/>
      <c r="AL157" s="307"/>
      <c r="AM157" s="57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</row>
    <row r="158" spans="2:65">
      <c r="B158" s="426">
        <v>140</v>
      </c>
      <c r="C158" s="459"/>
      <c r="D158" s="430" t="s">
        <v>76</v>
      </c>
      <c r="E158" s="431"/>
      <c r="F158" s="135">
        <f>SUM(F159:F161)</f>
        <v>86</v>
      </c>
      <c r="G158" s="135">
        <v>66</v>
      </c>
      <c r="H158" s="135"/>
      <c r="I158" s="304"/>
      <c r="J158" s="49"/>
      <c r="K158" s="318"/>
      <c r="L158" s="49"/>
      <c r="M158" s="318"/>
      <c r="N158" s="49"/>
      <c r="O158" s="49"/>
      <c r="P158" s="318"/>
      <c r="Q158" s="49"/>
      <c r="R158" s="318"/>
      <c r="S158" s="49"/>
      <c r="T158" s="318"/>
      <c r="U158" s="49"/>
      <c r="V158" s="318"/>
      <c r="W158" s="49"/>
      <c r="X158" s="318"/>
      <c r="Y158" s="49"/>
      <c r="Z158" s="49"/>
      <c r="AA158" s="318"/>
      <c r="AB158" s="49"/>
      <c r="AC158" s="318"/>
      <c r="AD158" s="49"/>
      <c r="AE158" s="318"/>
      <c r="AF158" s="49"/>
      <c r="AG158" s="318"/>
      <c r="AH158" s="49"/>
      <c r="AI158" s="318"/>
      <c r="AJ158" s="49"/>
      <c r="AK158" s="318"/>
      <c r="AL158" s="304"/>
      <c r="AM158" s="58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</row>
    <row r="159" spans="2:65">
      <c r="B159" s="426"/>
      <c r="C159" s="459"/>
      <c r="D159" s="3" t="s">
        <v>9</v>
      </c>
      <c r="E159" s="428" t="s">
        <v>63</v>
      </c>
      <c r="F159" s="128">
        <f t="shared" ref="F159:F161" si="66">SUM(H159:BQ159)</f>
        <v>0</v>
      </c>
      <c r="G159" s="41"/>
      <c r="H159" s="378">
        <v>0</v>
      </c>
      <c r="I159" s="305"/>
      <c r="J159" s="46"/>
      <c r="K159" s="319"/>
      <c r="L159" s="46"/>
      <c r="M159" s="319"/>
      <c r="N159" s="46"/>
      <c r="O159" s="46"/>
      <c r="P159" s="319"/>
      <c r="Q159" s="46"/>
      <c r="R159" s="319"/>
      <c r="S159" s="46"/>
      <c r="T159" s="319"/>
      <c r="U159" s="46"/>
      <c r="V159" s="319"/>
      <c r="W159" s="46"/>
      <c r="X159" s="319"/>
      <c r="Y159" s="46"/>
      <c r="Z159" s="46"/>
      <c r="AA159" s="319"/>
      <c r="AB159" s="46"/>
      <c r="AC159" s="319"/>
      <c r="AD159" s="46"/>
      <c r="AE159" s="319"/>
      <c r="AF159" s="46"/>
      <c r="AG159" s="319"/>
      <c r="AH159" s="46"/>
      <c r="AI159" s="319"/>
      <c r="AJ159" s="46"/>
      <c r="AK159" s="319"/>
      <c r="AL159" s="305"/>
      <c r="AM159" s="55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</row>
    <row r="160" spans="2:65">
      <c r="B160" s="426"/>
      <c r="C160" s="459"/>
      <c r="D160" s="1" t="s">
        <v>10</v>
      </c>
      <c r="E160" s="428"/>
      <c r="F160" s="128">
        <f t="shared" si="66"/>
        <v>86</v>
      </c>
      <c r="G160" s="132">
        <v>66</v>
      </c>
      <c r="H160" s="378">
        <v>66</v>
      </c>
      <c r="I160" s="306"/>
      <c r="J160" s="47"/>
      <c r="K160" s="320"/>
      <c r="L160" s="47"/>
      <c r="M160" s="320"/>
      <c r="N160" s="47"/>
      <c r="O160" s="47"/>
      <c r="P160" s="320"/>
      <c r="Q160" s="47"/>
      <c r="R160" s="320"/>
      <c r="S160" s="47"/>
      <c r="T160" s="320"/>
      <c r="U160" s="47"/>
      <c r="V160" s="320"/>
      <c r="W160" s="47"/>
      <c r="X160" s="320"/>
      <c r="Y160" s="47"/>
      <c r="Z160" s="47"/>
      <c r="AA160" s="320"/>
      <c r="AB160" s="47"/>
      <c r="AC160" s="320"/>
      <c r="AD160" s="47"/>
      <c r="AE160" s="320">
        <v>2</v>
      </c>
      <c r="AF160" s="47">
        <v>5</v>
      </c>
      <c r="AG160" s="320"/>
      <c r="AH160" s="47">
        <v>4</v>
      </c>
      <c r="AI160" s="320"/>
      <c r="AJ160" s="47"/>
      <c r="AK160" s="320"/>
      <c r="AL160" s="306"/>
      <c r="AM160" s="56"/>
      <c r="AN160" s="47"/>
      <c r="AO160" s="47"/>
      <c r="AP160" s="47"/>
      <c r="AQ160" s="47"/>
      <c r="AR160" s="47">
        <v>6</v>
      </c>
      <c r="AS160" s="47"/>
      <c r="AT160" s="47">
        <v>3</v>
      </c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</row>
    <row r="161" spans="2:65">
      <c r="B161" s="427"/>
      <c r="C161" s="459"/>
      <c r="D161" s="2" t="s">
        <v>11</v>
      </c>
      <c r="E161" s="429"/>
      <c r="F161" s="128">
        <f t="shared" si="66"/>
        <v>0</v>
      </c>
      <c r="G161" s="43"/>
      <c r="H161" s="378">
        <v>0</v>
      </c>
      <c r="I161" s="307"/>
      <c r="J161" s="48"/>
      <c r="K161" s="321"/>
      <c r="L161" s="48"/>
      <c r="M161" s="321"/>
      <c r="N161" s="48"/>
      <c r="O161" s="48"/>
      <c r="P161" s="321"/>
      <c r="Q161" s="48"/>
      <c r="R161" s="321"/>
      <c r="S161" s="48"/>
      <c r="T161" s="321"/>
      <c r="U161" s="48"/>
      <c r="V161" s="321"/>
      <c r="W161" s="48"/>
      <c r="X161" s="321"/>
      <c r="Y161" s="48"/>
      <c r="Z161" s="48"/>
      <c r="AA161" s="321"/>
      <c r="AB161" s="48"/>
      <c r="AC161" s="321"/>
      <c r="AD161" s="48"/>
      <c r="AE161" s="321"/>
      <c r="AF161" s="48"/>
      <c r="AG161" s="321"/>
      <c r="AH161" s="48"/>
      <c r="AI161" s="321"/>
      <c r="AJ161" s="48"/>
      <c r="AK161" s="321"/>
      <c r="AL161" s="307"/>
      <c r="AM161" s="57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</row>
    <row r="162" spans="2:65">
      <c r="B162" s="426">
        <v>150</v>
      </c>
      <c r="C162" s="459"/>
      <c r="D162" s="430" t="s">
        <v>76</v>
      </c>
      <c r="E162" s="431"/>
      <c r="F162" s="134">
        <f>SUM(F163:F165)</f>
        <v>9</v>
      </c>
      <c r="G162" s="135"/>
      <c r="H162" s="135"/>
      <c r="I162" s="304"/>
      <c r="J162" s="49"/>
      <c r="K162" s="318"/>
      <c r="L162" s="49"/>
      <c r="M162" s="318"/>
      <c r="N162" s="49"/>
      <c r="O162" s="49"/>
      <c r="P162" s="318"/>
      <c r="Q162" s="49"/>
      <c r="R162" s="318"/>
      <c r="S162" s="49"/>
      <c r="T162" s="318"/>
      <c r="U162" s="49"/>
      <c r="V162" s="318"/>
      <c r="W162" s="49"/>
      <c r="X162" s="318"/>
      <c r="Y162" s="49"/>
      <c r="Z162" s="49"/>
      <c r="AA162" s="318"/>
      <c r="AB162" s="49"/>
      <c r="AC162" s="318"/>
      <c r="AD162" s="49"/>
      <c r="AE162" s="318"/>
      <c r="AF162" s="49"/>
      <c r="AG162" s="318"/>
      <c r="AH162" s="49"/>
      <c r="AI162" s="318"/>
      <c r="AJ162" s="49"/>
      <c r="AK162" s="318"/>
      <c r="AL162" s="304"/>
      <c r="AM162" s="58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</row>
    <row r="163" spans="2:65">
      <c r="B163" s="426"/>
      <c r="C163" s="459"/>
      <c r="D163" s="3" t="s">
        <v>9</v>
      </c>
      <c r="E163" s="428" t="s">
        <v>63</v>
      </c>
      <c r="F163" s="128">
        <f t="shared" ref="F163:F165" si="67">SUM(H163:BQ163)</f>
        <v>0</v>
      </c>
      <c r="G163" s="41"/>
      <c r="H163" s="41"/>
      <c r="I163" s="305"/>
      <c r="J163" s="46"/>
      <c r="K163" s="319"/>
      <c r="L163" s="46"/>
      <c r="M163" s="319"/>
      <c r="N163" s="46"/>
      <c r="O163" s="46"/>
      <c r="P163" s="319"/>
      <c r="Q163" s="46"/>
      <c r="R163" s="319"/>
      <c r="S163" s="46"/>
      <c r="T163" s="319"/>
      <c r="U163" s="46"/>
      <c r="V163" s="319"/>
      <c r="W163" s="46"/>
      <c r="X163" s="319"/>
      <c r="Y163" s="46"/>
      <c r="Z163" s="46"/>
      <c r="AA163" s="319"/>
      <c r="AB163" s="46"/>
      <c r="AC163" s="319"/>
      <c r="AD163" s="46"/>
      <c r="AE163" s="319"/>
      <c r="AF163" s="46"/>
      <c r="AG163" s="319"/>
      <c r="AH163" s="46"/>
      <c r="AI163" s="319"/>
      <c r="AJ163" s="46"/>
      <c r="AK163" s="319"/>
      <c r="AL163" s="305"/>
      <c r="AM163" s="55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</row>
    <row r="164" spans="2:65">
      <c r="B164" s="426"/>
      <c r="C164" s="459"/>
      <c r="D164" s="1" t="s">
        <v>10</v>
      </c>
      <c r="E164" s="428"/>
      <c r="F164" s="128">
        <f t="shared" si="67"/>
        <v>9</v>
      </c>
      <c r="G164" s="42"/>
      <c r="H164" s="42"/>
      <c r="I164" s="306"/>
      <c r="J164" s="47"/>
      <c r="K164" s="320"/>
      <c r="L164" s="47"/>
      <c r="M164" s="320"/>
      <c r="N164" s="47"/>
      <c r="O164" s="47"/>
      <c r="P164" s="320"/>
      <c r="Q164" s="47"/>
      <c r="R164" s="320"/>
      <c r="S164" s="47"/>
      <c r="T164" s="320"/>
      <c r="U164" s="47"/>
      <c r="V164" s="320"/>
      <c r="W164" s="47"/>
      <c r="X164" s="320"/>
      <c r="Y164" s="47"/>
      <c r="Z164" s="47"/>
      <c r="AA164" s="320"/>
      <c r="AB164" s="47"/>
      <c r="AC164" s="320"/>
      <c r="AD164" s="47"/>
      <c r="AE164" s="320"/>
      <c r="AF164" s="47"/>
      <c r="AG164" s="320"/>
      <c r="AH164" s="47"/>
      <c r="AI164" s="320"/>
      <c r="AJ164" s="47"/>
      <c r="AK164" s="320"/>
      <c r="AL164" s="306"/>
      <c r="AM164" s="56"/>
      <c r="AN164" s="47"/>
      <c r="AO164" s="47"/>
      <c r="AP164" s="47"/>
      <c r="AQ164" s="47"/>
      <c r="AR164" s="47">
        <v>9</v>
      </c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</row>
    <row r="165" spans="2:65">
      <c r="B165" s="427"/>
      <c r="C165" s="459"/>
      <c r="D165" s="2" t="s">
        <v>11</v>
      </c>
      <c r="E165" s="429"/>
      <c r="F165" s="128">
        <f t="shared" si="67"/>
        <v>0</v>
      </c>
      <c r="G165" s="43"/>
      <c r="H165" s="43"/>
      <c r="I165" s="307"/>
      <c r="J165" s="48"/>
      <c r="K165" s="321"/>
      <c r="L165" s="48"/>
      <c r="M165" s="321"/>
      <c r="N165" s="48"/>
      <c r="O165" s="48"/>
      <c r="P165" s="321"/>
      <c r="Q165" s="48"/>
      <c r="R165" s="321"/>
      <c r="S165" s="48"/>
      <c r="T165" s="321"/>
      <c r="U165" s="48"/>
      <c r="V165" s="321"/>
      <c r="W165" s="48"/>
      <c r="X165" s="321"/>
      <c r="Y165" s="48"/>
      <c r="Z165" s="48"/>
      <c r="AA165" s="321"/>
      <c r="AB165" s="48"/>
      <c r="AC165" s="321"/>
      <c r="AD165" s="48"/>
      <c r="AE165" s="321"/>
      <c r="AF165" s="48"/>
      <c r="AG165" s="321"/>
      <c r="AH165" s="48"/>
      <c r="AI165" s="321"/>
      <c r="AJ165" s="48"/>
      <c r="AK165" s="321"/>
      <c r="AL165" s="307"/>
      <c r="AM165" s="57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</row>
    <row r="166" spans="2:65">
      <c r="B166" s="426">
        <v>160</v>
      </c>
      <c r="C166" s="459"/>
      <c r="D166" s="430" t="s">
        <v>76</v>
      </c>
      <c r="E166" s="431"/>
      <c r="F166" s="134">
        <f>SUM(F167:F169)</f>
        <v>9</v>
      </c>
      <c r="G166" s="135"/>
      <c r="H166" s="135"/>
      <c r="I166" s="304"/>
      <c r="J166" s="49"/>
      <c r="K166" s="318"/>
      <c r="L166" s="49"/>
      <c r="M166" s="318"/>
      <c r="N166" s="49"/>
      <c r="O166" s="49"/>
      <c r="P166" s="318"/>
      <c r="Q166" s="49"/>
      <c r="R166" s="318"/>
      <c r="S166" s="49"/>
      <c r="T166" s="318"/>
      <c r="U166" s="49"/>
      <c r="V166" s="318"/>
      <c r="W166" s="49"/>
      <c r="X166" s="318"/>
      <c r="Y166" s="49"/>
      <c r="Z166" s="49"/>
      <c r="AA166" s="318"/>
      <c r="AB166" s="49"/>
      <c r="AC166" s="318"/>
      <c r="AD166" s="49"/>
      <c r="AE166" s="318"/>
      <c r="AF166" s="49"/>
      <c r="AG166" s="318"/>
      <c r="AH166" s="49"/>
      <c r="AI166" s="318"/>
      <c r="AJ166" s="49"/>
      <c r="AK166" s="318"/>
      <c r="AL166" s="304"/>
      <c r="AM166" s="58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49"/>
    </row>
    <row r="167" spans="2:65">
      <c r="B167" s="426"/>
      <c r="C167" s="459"/>
      <c r="D167" s="3" t="s">
        <v>9</v>
      </c>
      <c r="E167" s="428" t="s">
        <v>63</v>
      </c>
      <c r="F167" s="128">
        <f t="shared" ref="F167:F169" si="68">SUM(H167:BQ167)</f>
        <v>0</v>
      </c>
      <c r="G167" s="41"/>
      <c r="H167" s="378">
        <v>0</v>
      </c>
      <c r="I167" s="305"/>
      <c r="J167" s="46"/>
      <c r="K167" s="319"/>
      <c r="L167" s="46"/>
      <c r="M167" s="319"/>
      <c r="N167" s="46"/>
      <c r="O167" s="46"/>
      <c r="P167" s="319"/>
      <c r="Q167" s="46"/>
      <c r="R167" s="319"/>
      <c r="S167" s="46"/>
      <c r="T167" s="319"/>
      <c r="U167" s="46"/>
      <c r="V167" s="319"/>
      <c r="W167" s="46"/>
      <c r="X167" s="319"/>
      <c r="Y167" s="46"/>
      <c r="Z167" s="46"/>
      <c r="AA167" s="319"/>
      <c r="AB167" s="46"/>
      <c r="AC167" s="319"/>
      <c r="AD167" s="46"/>
      <c r="AE167" s="319"/>
      <c r="AF167" s="46"/>
      <c r="AG167" s="319"/>
      <c r="AH167" s="46"/>
      <c r="AI167" s="319"/>
      <c r="AJ167" s="46"/>
      <c r="AK167" s="319"/>
      <c r="AL167" s="305"/>
      <c r="AM167" s="55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</row>
    <row r="168" spans="2:65">
      <c r="B168" s="426"/>
      <c r="C168" s="459"/>
      <c r="D168" s="1" t="s">
        <v>10</v>
      </c>
      <c r="E168" s="428"/>
      <c r="F168" s="128">
        <f t="shared" si="68"/>
        <v>9</v>
      </c>
      <c r="G168" s="42"/>
      <c r="H168" s="378">
        <v>0</v>
      </c>
      <c r="I168" s="306"/>
      <c r="J168" s="47"/>
      <c r="K168" s="320"/>
      <c r="L168" s="47"/>
      <c r="M168" s="320"/>
      <c r="N168" s="47"/>
      <c r="O168" s="47"/>
      <c r="P168" s="320"/>
      <c r="Q168" s="47"/>
      <c r="R168" s="320"/>
      <c r="S168" s="47"/>
      <c r="T168" s="320"/>
      <c r="U168" s="47"/>
      <c r="V168" s="320"/>
      <c r="W168" s="47"/>
      <c r="X168" s="320"/>
      <c r="Y168" s="47"/>
      <c r="Z168" s="47"/>
      <c r="AA168" s="320"/>
      <c r="AB168" s="47"/>
      <c r="AC168" s="320"/>
      <c r="AD168" s="47"/>
      <c r="AE168" s="320">
        <v>9</v>
      </c>
      <c r="AF168" s="47"/>
      <c r="AG168" s="320"/>
      <c r="AH168" s="47"/>
      <c r="AI168" s="320"/>
      <c r="AJ168" s="47"/>
      <c r="AK168" s="320"/>
      <c r="AL168" s="306"/>
      <c r="AM168" s="56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</row>
    <row r="169" spans="2:65">
      <c r="B169" s="427"/>
      <c r="C169" s="459"/>
      <c r="D169" s="2" t="s">
        <v>11</v>
      </c>
      <c r="E169" s="429"/>
      <c r="F169" s="128">
        <f t="shared" si="68"/>
        <v>0</v>
      </c>
      <c r="G169" s="43"/>
      <c r="H169" s="378">
        <v>0</v>
      </c>
      <c r="I169" s="307"/>
      <c r="J169" s="48"/>
      <c r="K169" s="321"/>
      <c r="L169" s="48"/>
      <c r="M169" s="321"/>
      <c r="N169" s="48"/>
      <c r="O169" s="48"/>
      <c r="P169" s="321"/>
      <c r="Q169" s="48"/>
      <c r="R169" s="321"/>
      <c r="S169" s="48"/>
      <c r="T169" s="321"/>
      <c r="U169" s="48"/>
      <c r="V169" s="321"/>
      <c r="W169" s="48"/>
      <c r="X169" s="321"/>
      <c r="Y169" s="48"/>
      <c r="Z169" s="48"/>
      <c r="AA169" s="321"/>
      <c r="AB169" s="48"/>
      <c r="AC169" s="321"/>
      <c r="AD169" s="48"/>
      <c r="AE169" s="321"/>
      <c r="AF169" s="48"/>
      <c r="AG169" s="321"/>
      <c r="AH169" s="48"/>
      <c r="AI169" s="321"/>
      <c r="AJ169" s="48"/>
      <c r="AK169" s="321"/>
      <c r="AL169" s="307"/>
      <c r="AM169" s="57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</row>
    <row r="170" spans="2:65">
      <c r="B170" s="426">
        <v>170</v>
      </c>
      <c r="C170" s="459"/>
      <c r="D170" s="430" t="s">
        <v>76</v>
      </c>
      <c r="E170" s="431"/>
      <c r="F170" s="134">
        <f>SUM(F171:F173)</f>
        <v>9</v>
      </c>
      <c r="G170" s="135"/>
      <c r="H170" s="135"/>
      <c r="I170" s="304"/>
      <c r="J170" s="49"/>
      <c r="K170" s="318"/>
      <c r="L170" s="49"/>
      <c r="M170" s="318"/>
      <c r="N170" s="49"/>
      <c r="O170" s="49"/>
      <c r="P170" s="318"/>
      <c r="Q170" s="49"/>
      <c r="R170" s="318"/>
      <c r="S170" s="49"/>
      <c r="T170" s="318"/>
      <c r="U170" s="49"/>
      <c r="V170" s="318"/>
      <c r="W170" s="49"/>
      <c r="X170" s="318"/>
      <c r="Y170" s="49"/>
      <c r="Z170" s="49"/>
      <c r="AA170" s="318"/>
      <c r="AB170" s="49"/>
      <c r="AC170" s="318"/>
      <c r="AD170" s="49"/>
      <c r="AE170" s="318"/>
      <c r="AF170" s="49"/>
      <c r="AG170" s="318"/>
      <c r="AH170" s="49"/>
      <c r="AI170" s="318"/>
      <c r="AJ170" s="49"/>
      <c r="AK170" s="318"/>
      <c r="AL170" s="304"/>
      <c r="AM170" s="58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</row>
    <row r="171" spans="2:65">
      <c r="B171" s="426"/>
      <c r="C171" s="459"/>
      <c r="D171" s="3" t="s">
        <v>9</v>
      </c>
      <c r="E171" s="428" t="s">
        <v>63</v>
      </c>
      <c r="F171" s="128">
        <f t="shared" ref="F171:F173" si="69">SUM(H171:BQ171)</f>
        <v>0</v>
      </c>
      <c r="G171" s="41"/>
      <c r="H171" s="378">
        <v>0</v>
      </c>
      <c r="I171" s="305"/>
      <c r="J171" s="46"/>
      <c r="K171" s="319"/>
      <c r="L171" s="46"/>
      <c r="M171" s="319"/>
      <c r="N171" s="46"/>
      <c r="O171" s="46"/>
      <c r="P171" s="319"/>
      <c r="Q171" s="46"/>
      <c r="R171" s="319"/>
      <c r="S171" s="46"/>
      <c r="T171" s="319"/>
      <c r="U171" s="46"/>
      <c r="V171" s="319"/>
      <c r="W171" s="46"/>
      <c r="X171" s="319"/>
      <c r="Y171" s="46"/>
      <c r="Z171" s="46"/>
      <c r="AA171" s="319"/>
      <c r="AB171" s="46"/>
      <c r="AC171" s="319"/>
      <c r="AD171" s="46"/>
      <c r="AE171" s="319"/>
      <c r="AF171" s="46"/>
      <c r="AG171" s="319"/>
      <c r="AH171" s="46"/>
      <c r="AI171" s="319"/>
      <c r="AJ171" s="46"/>
      <c r="AK171" s="319"/>
      <c r="AL171" s="305"/>
      <c r="AM171" s="55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</row>
    <row r="172" spans="2:65">
      <c r="B172" s="426"/>
      <c r="C172" s="459"/>
      <c r="D172" s="1" t="s">
        <v>10</v>
      </c>
      <c r="E172" s="428"/>
      <c r="F172" s="128">
        <f t="shared" si="69"/>
        <v>9</v>
      </c>
      <c r="G172" s="42"/>
      <c r="H172" s="378">
        <v>0</v>
      </c>
      <c r="I172" s="306"/>
      <c r="J172" s="47"/>
      <c r="K172" s="320"/>
      <c r="L172" s="47"/>
      <c r="M172" s="320"/>
      <c r="N172" s="47"/>
      <c r="O172" s="47"/>
      <c r="P172" s="320"/>
      <c r="Q172" s="47"/>
      <c r="R172" s="320"/>
      <c r="S172" s="47"/>
      <c r="T172" s="320"/>
      <c r="U172" s="47"/>
      <c r="V172" s="320"/>
      <c r="W172" s="47"/>
      <c r="X172" s="320"/>
      <c r="Y172" s="47"/>
      <c r="Z172" s="47"/>
      <c r="AA172" s="320"/>
      <c r="AB172" s="47"/>
      <c r="AC172" s="320"/>
      <c r="AD172" s="47">
        <v>9</v>
      </c>
      <c r="AE172" s="320"/>
      <c r="AF172" s="47"/>
      <c r="AG172" s="320"/>
      <c r="AH172" s="47"/>
      <c r="AI172" s="320"/>
      <c r="AJ172" s="47"/>
      <c r="AK172" s="320"/>
      <c r="AL172" s="306"/>
      <c r="AM172" s="56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</row>
    <row r="173" spans="2:65" ht="15.75" customHeight="1">
      <c r="B173" s="427"/>
      <c r="C173" s="459"/>
      <c r="D173" s="2" t="s">
        <v>11</v>
      </c>
      <c r="E173" s="429"/>
      <c r="F173" s="128">
        <f t="shared" si="69"/>
        <v>0</v>
      </c>
      <c r="G173" s="43"/>
      <c r="H173" s="378">
        <v>0</v>
      </c>
      <c r="I173" s="307"/>
      <c r="J173" s="48"/>
      <c r="K173" s="321"/>
      <c r="L173" s="48"/>
      <c r="M173" s="321"/>
      <c r="N173" s="48"/>
      <c r="O173" s="48"/>
      <c r="P173" s="321"/>
      <c r="Q173" s="48"/>
      <c r="R173" s="321"/>
      <c r="S173" s="48"/>
      <c r="T173" s="321"/>
      <c r="U173" s="48"/>
      <c r="V173" s="321"/>
      <c r="W173" s="48"/>
      <c r="X173" s="321"/>
      <c r="Y173" s="48"/>
      <c r="Z173" s="48"/>
      <c r="AA173" s="321"/>
      <c r="AB173" s="48"/>
      <c r="AC173" s="321"/>
      <c r="AD173" s="48"/>
      <c r="AE173" s="321"/>
      <c r="AF173" s="48"/>
      <c r="AG173" s="321"/>
      <c r="AH173" s="48"/>
      <c r="AI173" s="321"/>
      <c r="AJ173" s="48"/>
      <c r="AK173" s="321"/>
      <c r="AL173" s="307"/>
      <c r="AM173" s="57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</row>
    <row r="174" spans="2:65">
      <c r="B174" s="426">
        <v>180</v>
      </c>
      <c r="C174" s="459"/>
      <c r="D174" s="430" t="s">
        <v>76</v>
      </c>
      <c r="E174" s="431"/>
      <c r="F174" s="134">
        <f>SUM(F175:F177)</f>
        <v>185</v>
      </c>
      <c r="G174" s="135">
        <v>180</v>
      </c>
      <c r="H174" s="135"/>
      <c r="I174" s="304"/>
      <c r="J174" s="49"/>
      <c r="K174" s="318"/>
      <c r="L174" s="49"/>
      <c r="M174" s="318"/>
      <c r="N174" s="49"/>
      <c r="O174" s="49"/>
      <c r="P174" s="318"/>
      <c r="Q174" s="49"/>
      <c r="R174" s="318"/>
      <c r="S174" s="49"/>
      <c r="T174" s="318"/>
      <c r="U174" s="49"/>
      <c r="V174" s="318"/>
      <c r="W174" s="49"/>
      <c r="X174" s="318"/>
      <c r="Y174" s="49"/>
      <c r="Z174" s="49"/>
      <c r="AA174" s="318"/>
      <c r="AB174" s="49"/>
      <c r="AC174" s="318"/>
      <c r="AD174" s="49"/>
      <c r="AE174" s="318"/>
      <c r="AF174" s="49"/>
      <c r="AG174" s="318"/>
      <c r="AH174" s="49"/>
      <c r="AI174" s="318"/>
      <c r="AJ174" s="49"/>
      <c r="AK174" s="318"/>
      <c r="AL174" s="304"/>
      <c r="AM174" s="58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</row>
    <row r="175" spans="2:65">
      <c r="B175" s="426"/>
      <c r="C175" s="459"/>
      <c r="D175" s="3" t="s">
        <v>9</v>
      </c>
      <c r="E175" s="428" t="s">
        <v>63</v>
      </c>
      <c r="F175" s="128">
        <f t="shared" ref="F175:F177" si="70">SUM(H175:BQ175)</f>
        <v>0</v>
      </c>
      <c r="G175" s="41"/>
      <c r="H175" s="378">
        <v>0</v>
      </c>
      <c r="I175" s="305"/>
      <c r="J175" s="46"/>
      <c r="K175" s="319"/>
      <c r="L175" s="46"/>
      <c r="M175" s="319"/>
      <c r="N175" s="46"/>
      <c r="O175" s="46"/>
      <c r="P175" s="319"/>
      <c r="Q175" s="46"/>
      <c r="R175" s="319"/>
      <c r="S175" s="46"/>
      <c r="T175" s="319"/>
      <c r="U175" s="46"/>
      <c r="V175" s="319"/>
      <c r="W175" s="46"/>
      <c r="X175" s="319"/>
      <c r="Y175" s="46"/>
      <c r="Z175" s="46"/>
      <c r="AA175" s="319"/>
      <c r="AB175" s="46"/>
      <c r="AC175" s="319"/>
      <c r="AD175" s="46"/>
      <c r="AE175" s="319"/>
      <c r="AF175" s="46"/>
      <c r="AG175" s="319"/>
      <c r="AH175" s="46"/>
      <c r="AI175" s="319"/>
      <c r="AJ175" s="46"/>
      <c r="AK175" s="319"/>
      <c r="AL175" s="305"/>
      <c r="AM175" s="55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</row>
    <row r="176" spans="2:65">
      <c r="B176" s="426"/>
      <c r="C176" s="459"/>
      <c r="D176" s="1" t="s">
        <v>10</v>
      </c>
      <c r="E176" s="428"/>
      <c r="F176" s="128">
        <f t="shared" si="70"/>
        <v>185</v>
      </c>
      <c r="G176" s="132">
        <v>180</v>
      </c>
      <c r="H176" s="378">
        <v>180</v>
      </c>
      <c r="I176" s="306"/>
      <c r="J176" s="47"/>
      <c r="K176" s="320"/>
      <c r="L176" s="47"/>
      <c r="M176" s="320"/>
      <c r="N176" s="47"/>
      <c r="O176" s="47"/>
      <c r="P176" s="320"/>
      <c r="Q176" s="47"/>
      <c r="R176" s="320"/>
      <c r="S176" s="47"/>
      <c r="T176" s="320"/>
      <c r="U176" s="47"/>
      <c r="V176" s="320"/>
      <c r="W176" s="47"/>
      <c r="X176" s="320"/>
      <c r="Y176" s="47"/>
      <c r="Z176" s="47"/>
      <c r="AA176" s="320"/>
      <c r="AB176" s="47"/>
      <c r="AC176" s="320"/>
      <c r="AD176" s="47">
        <v>2</v>
      </c>
      <c r="AE176" s="320"/>
      <c r="AF176" s="47"/>
      <c r="AG176" s="320"/>
      <c r="AH176" s="47"/>
      <c r="AI176" s="320"/>
      <c r="AJ176" s="47"/>
      <c r="AK176" s="320"/>
      <c r="AL176" s="306"/>
      <c r="AM176" s="56"/>
      <c r="AN176" s="47"/>
      <c r="AO176" s="47"/>
      <c r="AP176" s="47">
        <v>3</v>
      </c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</row>
    <row r="177" spans="2:65" ht="15.75" thickBot="1">
      <c r="B177" s="442"/>
      <c r="C177" s="461"/>
      <c r="D177" s="44" t="s">
        <v>11</v>
      </c>
      <c r="E177" s="443"/>
      <c r="F177" s="128">
        <f t="shared" si="70"/>
        <v>0</v>
      </c>
      <c r="G177" s="45"/>
      <c r="H177" s="378">
        <v>0</v>
      </c>
      <c r="I177" s="309"/>
      <c r="J177" s="51"/>
      <c r="K177" s="323"/>
      <c r="L177" s="51"/>
      <c r="M177" s="323"/>
      <c r="N177" s="51"/>
      <c r="O177" s="51"/>
      <c r="P177" s="323"/>
      <c r="Q177" s="51"/>
      <c r="R177" s="323"/>
      <c r="S177" s="51"/>
      <c r="T177" s="323"/>
      <c r="U177" s="51"/>
      <c r="V177" s="323"/>
      <c r="W177" s="51"/>
      <c r="X177" s="323"/>
      <c r="Y177" s="51"/>
      <c r="Z177" s="51"/>
      <c r="AA177" s="323"/>
      <c r="AB177" s="51"/>
      <c r="AC177" s="323"/>
      <c r="AD177" s="51"/>
      <c r="AE177" s="323"/>
      <c r="AF177" s="51"/>
      <c r="AG177" s="323"/>
      <c r="AH177" s="51"/>
      <c r="AI177" s="323"/>
      <c r="AJ177" s="51"/>
      <c r="AK177" s="323"/>
      <c r="AL177" s="309"/>
      <c r="AM177" s="109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</row>
    <row r="178" spans="2:65" ht="15.75" thickBot="1">
      <c r="B178" s="444" t="s">
        <v>75</v>
      </c>
      <c r="C178" s="445"/>
      <c r="D178" s="147">
        <v>900</v>
      </c>
      <c r="E178" s="116">
        <f>D178-F178</f>
        <v>496</v>
      </c>
      <c r="F178" s="150">
        <f>SUM(F170,F166,F162,F158,F154,F150,F174)</f>
        <v>404</v>
      </c>
      <c r="G178" s="148">
        <f>G174+G170+G166+G162+G158+G154+G150</f>
        <v>322</v>
      </c>
      <c r="H178" s="148"/>
      <c r="I178" s="310">
        <f t="shared" ref="I178:AE178" si="71">SUM(I175:I177,I171:I173,I167:I169,I163:I165,I159:I161,I155:I157,I151:I153)</f>
        <v>0</v>
      </c>
      <c r="J178" s="149">
        <f t="shared" si="71"/>
        <v>0</v>
      </c>
      <c r="K178" s="324">
        <f t="shared" si="71"/>
        <v>0</v>
      </c>
      <c r="L178" s="149">
        <f t="shared" si="71"/>
        <v>0</v>
      </c>
      <c r="M178" s="324">
        <f t="shared" si="71"/>
        <v>0</v>
      </c>
      <c r="N178" s="149">
        <f t="shared" si="71"/>
        <v>0</v>
      </c>
      <c r="O178" s="326">
        <f t="shared" si="71"/>
        <v>0</v>
      </c>
      <c r="P178" s="324">
        <f t="shared" si="71"/>
        <v>0</v>
      </c>
      <c r="Q178" s="326">
        <f t="shared" si="71"/>
        <v>0</v>
      </c>
      <c r="R178" s="324">
        <f t="shared" si="71"/>
        <v>0</v>
      </c>
      <c r="S178" s="149">
        <f t="shared" si="71"/>
        <v>0</v>
      </c>
      <c r="T178" s="324">
        <f t="shared" si="71"/>
        <v>13</v>
      </c>
      <c r="U178" s="149">
        <f t="shared" si="71"/>
        <v>10</v>
      </c>
      <c r="V178" s="324">
        <f t="shared" si="71"/>
        <v>4</v>
      </c>
      <c r="W178" s="149">
        <f t="shared" si="71"/>
        <v>0</v>
      </c>
      <c r="X178" s="324">
        <f t="shared" si="71"/>
        <v>0</v>
      </c>
      <c r="Y178" s="149">
        <f t="shared" si="71"/>
        <v>0</v>
      </c>
      <c r="Z178" s="149">
        <f t="shared" si="71"/>
        <v>0</v>
      </c>
      <c r="AA178" s="324">
        <f t="shared" si="71"/>
        <v>0</v>
      </c>
      <c r="AB178" s="149">
        <f t="shared" si="71"/>
        <v>0</v>
      </c>
      <c r="AC178" s="324">
        <f t="shared" si="71"/>
        <v>0</v>
      </c>
      <c r="AD178" s="149">
        <f t="shared" si="71"/>
        <v>11</v>
      </c>
      <c r="AE178" s="324">
        <f t="shared" si="71"/>
        <v>11</v>
      </c>
      <c r="AF178" s="149">
        <f t="shared" ref="AF178:AL178" si="72">SUM(AF175:AF177,AF171:AF173,AF167:AF169,AF163:AF165,AF159:AF161,AF155:AF157,AF151:AF153)</f>
        <v>5</v>
      </c>
      <c r="AG178" s="324">
        <f t="shared" si="72"/>
        <v>0</v>
      </c>
      <c r="AH178" s="149">
        <f t="shared" si="72"/>
        <v>4</v>
      </c>
      <c r="AI178" s="324">
        <f t="shared" si="72"/>
        <v>0</v>
      </c>
      <c r="AJ178" s="149">
        <f t="shared" si="72"/>
        <v>0</v>
      </c>
      <c r="AK178" s="324">
        <f t="shared" si="72"/>
        <v>0</v>
      </c>
      <c r="AL178" s="310">
        <f t="shared" si="72"/>
        <v>3</v>
      </c>
      <c r="AM178" s="352">
        <f t="shared" ref="AM178:AX178" si="73">SUM(AM175:AM177,AM171:AM173,AM167:AM169,AM163:AM165,AM159:AM161,AM155:AM157,AM151:AM153)</f>
        <v>0</v>
      </c>
      <c r="AN178" s="149">
        <f t="shared" si="73"/>
        <v>0</v>
      </c>
      <c r="AO178" s="149">
        <f t="shared" si="73"/>
        <v>0</v>
      </c>
      <c r="AP178" s="149">
        <f t="shared" si="73"/>
        <v>3</v>
      </c>
      <c r="AQ178" s="149">
        <f t="shared" si="73"/>
        <v>0</v>
      </c>
      <c r="AR178" s="149">
        <f t="shared" si="73"/>
        <v>15</v>
      </c>
      <c r="AS178" s="149">
        <f t="shared" si="73"/>
        <v>0</v>
      </c>
      <c r="AT178" s="149">
        <f t="shared" si="73"/>
        <v>3</v>
      </c>
      <c r="AU178" s="149">
        <f t="shared" si="73"/>
        <v>0</v>
      </c>
      <c r="AV178" s="149">
        <f t="shared" si="73"/>
        <v>0</v>
      </c>
      <c r="AW178" s="149">
        <f t="shared" si="73"/>
        <v>0</v>
      </c>
      <c r="AX178" s="149">
        <f t="shared" si="73"/>
        <v>0</v>
      </c>
      <c r="AY178" s="149">
        <f t="shared" ref="AY178:BM178" si="74">SUM(AY175:AY177,AY171:AY173,AY167:AY169,AY163:AY165,AY159:AY161,AY155:AY157,AY151:AY153)</f>
        <v>0</v>
      </c>
      <c r="AZ178" s="149">
        <f t="shared" si="74"/>
        <v>0</v>
      </c>
      <c r="BA178" s="149">
        <f t="shared" si="74"/>
        <v>0</v>
      </c>
      <c r="BB178" s="149">
        <f t="shared" si="74"/>
        <v>0</v>
      </c>
      <c r="BC178" s="149">
        <f t="shared" si="74"/>
        <v>0</v>
      </c>
      <c r="BD178" s="149">
        <f t="shared" si="74"/>
        <v>0</v>
      </c>
      <c r="BE178" s="149">
        <f t="shared" si="74"/>
        <v>0</v>
      </c>
      <c r="BF178" s="149">
        <f t="shared" si="74"/>
        <v>0</v>
      </c>
      <c r="BG178" s="149">
        <f t="shared" si="74"/>
        <v>0</v>
      </c>
      <c r="BH178" s="149">
        <f t="shared" si="74"/>
        <v>0</v>
      </c>
      <c r="BI178" s="149">
        <f t="shared" si="74"/>
        <v>0</v>
      </c>
      <c r="BJ178" s="149">
        <f t="shared" si="74"/>
        <v>0</v>
      </c>
      <c r="BK178" s="149">
        <f t="shared" si="74"/>
        <v>0</v>
      </c>
      <c r="BL178" s="149">
        <f t="shared" si="74"/>
        <v>0</v>
      </c>
      <c r="BM178" s="149">
        <f t="shared" si="74"/>
        <v>0</v>
      </c>
    </row>
    <row r="179" spans="2:65" s="122" customFormat="1" ht="16.5" customHeight="1" thickBot="1">
      <c r="B179" s="446" t="s">
        <v>79</v>
      </c>
      <c r="C179" s="447"/>
      <c r="D179" s="123">
        <f>D178+D148+D142</f>
        <v>1851</v>
      </c>
      <c r="E179" s="123">
        <f>D179-F179</f>
        <v>636</v>
      </c>
      <c r="F179" s="151">
        <f>SUM(F178,F148,F142)</f>
        <v>1215</v>
      </c>
      <c r="G179" s="146">
        <f t="shared" ref="G179" si="75">G178+G148+G142</f>
        <v>1068</v>
      </c>
      <c r="H179" s="146"/>
      <c r="I179" s="311">
        <f t="shared" ref="I179:J179" si="76">I178+I148+I142</f>
        <v>0</v>
      </c>
      <c r="J179" s="145">
        <f t="shared" si="76"/>
        <v>0</v>
      </c>
      <c r="K179" s="325">
        <f t="shared" ref="K179:AL179" si="77">K178+K148+K142</f>
        <v>0</v>
      </c>
      <c r="L179" s="145">
        <f t="shared" si="77"/>
        <v>0</v>
      </c>
      <c r="M179" s="325">
        <f t="shared" si="77"/>
        <v>0</v>
      </c>
      <c r="N179" s="145">
        <f t="shared" si="77"/>
        <v>0</v>
      </c>
      <c r="O179" s="314">
        <f t="shared" si="77"/>
        <v>0</v>
      </c>
      <c r="P179" s="152">
        <f t="shared" si="77"/>
        <v>0</v>
      </c>
      <c r="Q179" s="152">
        <f t="shared" si="77"/>
        <v>0</v>
      </c>
      <c r="R179" s="311">
        <f t="shared" si="77"/>
        <v>0</v>
      </c>
      <c r="S179" s="145">
        <f t="shared" si="77"/>
        <v>0</v>
      </c>
      <c r="T179" s="325">
        <f t="shared" si="77"/>
        <v>13</v>
      </c>
      <c r="U179" s="145">
        <f t="shared" si="77"/>
        <v>10</v>
      </c>
      <c r="V179" s="325">
        <f t="shared" si="77"/>
        <v>4</v>
      </c>
      <c r="W179" s="145">
        <f t="shared" si="77"/>
        <v>0</v>
      </c>
      <c r="X179" s="325">
        <f t="shared" si="77"/>
        <v>0</v>
      </c>
      <c r="Y179" s="145">
        <f t="shared" si="77"/>
        <v>0</v>
      </c>
      <c r="Z179" s="145">
        <f t="shared" si="77"/>
        <v>0</v>
      </c>
      <c r="AA179" s="325">
        <f t="shared" si="77"/>
        <v>0</v>
      </c>
      <c r="AB179" s="145">
        <f t="shared" si="77"/>
        <v>9</v>
      </c>
      <c r="AC179" s="325">
        <f t="shared" si="77"/>
        <v>0</v>
      </c>
      <c r="AD179" s="145">
        <f t="shared" si="77"/>
        <v>11</v>
      </c>
      <c r="AE179" s="325">
        <f t="shared" si="77"/>
        <v>11</v>
      </c>
      <c r="AF179" s="145">
        <f t="shared" si="77"/>
        <v>5</v>
      </c>
      <c r="AG179" s="325">
        <f t="shared" si="77"/>
        <v>0</v>
      </c>
      <c r="AH179" s="145">
        <f t="shared" si="77"/>
        <v>4</v>
      </c>
      <c r="AI179" s="325">
        <f t="shared" si="77"/>
        <v>0</v>
      </c>
      <c r="AJ179" s="145">
        <f t="shared" si="77"/>
        <v>0</v>
      </c>
      <c r="AK179" s="325">
        <f t="shared" si="77"/>
        <v>0</v>
      </c>
      <c r="AL179" s="311">
        <f t="shared" si="77"/>
        <v>3</v>
      </c>
      <c r="AM179" s="353">
        <f t="shared" ref="AM179:AX179" si="78">AM178+AM148+AM142</f>
        <v>0</v>
      </c>
      <c r="AN179" s="145">
        <f t="shared" si="78"/>
        <v>0</v>
      </c>
      <c r="AO179" s="145">
        <f t="shared" si="78"/>
        <v>0</v>
      </c>
      <c r="AP179" s="145">
        <f t="shared" si="78"/>
        <v>3</v>
      </c>
      <c r="AQ179" s="145">
        <f t="shared" si="78"/>
        <v>0</v>
      </c>
      <c r="AR179" s="145">
        <f t="shared" si="78"/>
        <v>15</v>
      </c>
      <c r="AS179" s="145">
        <f t="shared" si="78"/>
        <v>0</v>
      </c>
      <c r="AT179" s="145">
        <f t="shared" si="78"/>
        <v>3</v>
      </c>
      <c r="AU179" s="145">
        <f t="shared" si="78"/>
        <v>0</v>
      </c>
      <c r="AV179" s="145">
        <f t="shared" si="78"/>
        <v>0</v>
      </c>
      <c r="AW179" s="145">
        <f t="shared" si="78"/>
        <v>0</v>
      </c>
      <c r="AX179" s="145">
        <f t="shared" si="78"/>
        <v>0</v>
      </c>
      <c r="AY179" s="145">
        <f t="shared" ref="AY179:BM179" si="79">AY178+AY148+AY142</f>
        <v>0</v>
      </c>
      <c r="AZ179" s="145">
        <f t="shared" si="79"/>
        <v>0</v>
      </c>
      <c r="BA179" s="145">
        <f t="shared" si="79"/>
        <v>0</v>
      </c>
      <c r="BB179" s="145">
        <f t="shared" si="79"/>
        <v>0</v>
      </c>
      <c r="BC179" s="145">
        <f t="shared" si="79"/>
        <v>0</v>
      </c>
      <c r="BD179" s="145">
        <f t="shared" si="79"/>
        <v>0</v>
      </c>
      <c r="BE179" s="145">
        <f t="shared" si="79"/>
        <v>0</v>
      </c>
      <c r="BF179" s="145">
        <f t="shared" si="79"/>
        <v>0</v>
      </c>
      <c r="BG179" s="145">
        <f t="shared" si="79"/>
        <v>0</v>
      </c>
      <c r="BH179" s="145">
        <f t="shared" si="79"/>
        <v>0</v>
      </c>
      <c r="BI179" s="145">
        <f t="shared" si="79"/>
        <v>0</v>
      </c>
      <c r="BJ179" s="145">
        <f t="shared" si="79"/>
        <v>0</v>
      </c>
      <c r="BK179" s="145">
        <f t="shared" si="79"/>
        <v>0</v>
      </c>
      <c r="BL179" s="145">
        <f t="shared" si="79"/>
        <v>0</v>
      </c>
      <c r="BM179" s="145">
        <f t="shared" si="79"/>
        <v>0</v>
      </c>
    </row>
    <row r="180" spans="2:65" s="110" customFormat="1" ht="15.75" thickBot="1">
      <c r="B180" s="139"/>
      <c r="C180" s="140"/>
      <c r="D180" s="140"/>
      <c r="E180" s="140"/>
      <c r="F180" s="143"/>
      <c r="G180" s="140"/>
      <c r="H180" s="140"/>
      <c r="I180" s="140"/>
      <c r="J180" s="315"/>
      <c r="K180" s="140"/>
      <c r="L180" s="315"/>
      <c r="M180" s="140"/>
      <c r="N180" s="315"/>
      <c r="O180" s="315"/>
      <c r="P180" s="140"/>
      <c r="Q180" s="315"/>
      <c r="R180" s="140"/>
      <c r="S180" s="315"/>
      <c r="T180" s="140"/>
      <c r="U180" s="315"/>
      <c r="V180" s="140"/>
      <c r="W180" s="315"/>
      <c r="X180" s="140"/>
      <c r="Y180" s="315"/>
      <c r="Z180" s="315"/>
      <c r="AA180" s="140"/>
      <c r="AB180" s="315"/>
      <c r="AC180" s="140"/>
      <c r="AD180" s="315"/>
      <c r="AE180" s="140"/>
      <c r="AF180" s="315"/>
      <c r="AG180" s="140"/>
      <c r="AH180" s="315"/>
      <c r="AI180" s="140"/>
      <c r="AJ180" s="315"/>
      <c r="AK180" s="140"/>
      <c r="AL180" s="349"/>
      <c r="AM180" s="350"/>
      <c r="AN180" s="315"/>
      <c r="AO180" s="315"/>
      <c r="AP180" s="315"/>
      <c r="AQ180" s="315"/>
      <c r="AR180" s="315"/>
      <c r="AS180" s="315"/>
      <c r="AT180" s="315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</row>
    <row r="181" spans="2:65">
      <c r="B181" s="456">
        <v>170</v>
      </c>
      <c r="C181" s="453" t="s">
        <v>156</v>
      </c>
      <c r="D181" s="457" t="s">
        <v>76</v>
      </c>
      <c r="E181" s="458"/>
      <c r="F181" s="137">
        <f>SUM(F182:F184)</f>
        <v>54</v>
      </c>
      <c r="G181" s="138">
        <v>54</v>
      </c>
      <c r="H181" s="379"/>
      <c r="I181" s="304"/>
      <c r="J181" s="49"/>
      <c r="K181" s="318"/>
      <c r="L181" s="49"/>
      <c r="M181" s="318"/>
      <c r="N181" s="49"/>
      <c r="O181" s="49"/>
      <c r="P181" s="318"/>
      <c r="Q181" s="49"/>
      <c r="R181" s="318"/>
      <c r="S181" s="49"/>
      <c r="T181" s="318"/>
      <c r="U181" s="49"/>
      <c r="V181" s="318"/>
      <c r="W181" s="49"/>
      <c r="X181" s="318"/>
      <c r="Y181" s="49"/>
      <c r="Z181" s="49"/>
      <c r="AA181" s="318"/>
      <c r="AB181" s="49"/>
      <c r="AC181" s="318"/>
      <c r="AD181" s="49"/>
      <c r="AE181" s="318"/>
      <c r="AF181" s="49"/>
      <c r="AG181" s="318"/>
      <c r="AH181" s="49"/>
      <c r="AI181" s="318"/>
      <c r="AJ181" s="49"/>
      <c r="AK181" s="318"/>
      <c r="AL181" s="304"/>
      <c r="AM181" s="58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</row>
    <row r="182" spans="2:65">
      <c r="B182" s="426"/>
      <c r="C182" s="454"/>
      <c r="D182" s="112" t="s">
        <v>9</v>
      </c>
      <c r="E182" s="462" t="s">
        <v>65</v>
      </c>
      <c r="F182" s="128">
        <f t="shared" ref="F182:F184" si="80">SUM(H182:BQ182)</f>
        <v>0</v>
      </c>
      <c r="G182" s="41"/>
      <c r="H182" s="378">
        <v>0</v>
      </c>
      <c r="I182" s="305"/>
      <c r="J182" s="46"/>
      <c r="K182" s="319"/>
      <c r="L182" s="46"/>
      <c r="M182" s="319"/>
      <c r="N182" s="46"/>
      <c r="O182" s="46"/>
      <c r="P182" s="319"/>
      <c r="Q182" s="46"/>
      <c r="R182" s="319"/>
      <c r="S182" s="46"/>
      <c r="T182" s="319"/>
      <c r="U182" s="46"/>
      <c r="V182" s="319"/>
      <c r="W182" s="46"/>
      <c r="X182" s="319"/>
      <c r="Y182" s="46"/>
      <c r="Z182" s="46"/>
      <c r="AA182" s="319"/>
      <c r="AB182" s="46"/>
      <c r="AC182" s="319"/>
      <c r="AD182" s="46"/>
      <c r="AE182" s="319"/>
      <c r="AF182" s="46"/>
      <c r="AG182" s="319"/>
      <c r="AH182" s="46"/>
      <c r="AI182" s="319"/>
      <c r="AJ182" s="46"/>
      <c r="AK182" s="319"/>
      <c r="AL182" s="305"/>
      <c r="AM182" s="55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</row>
    <row r="183" spans="2:65">
      <c r="B183" s="426"/>
      <c r="C183" s="454"/>
      <c r="D183" s="113" t="s">
        <v>10</v>
      </c>
      <c r="E183" s="462"/>
      <c r="F183" s="128">
        <f t="shared" si="80"/>
        <v>54</v>
      </c>
      <c r="G183" s="132">
        <v>54</v>
      </c>
      <c r="H183" s="378">
        <v>54</v>
      </c>
      <c r="I183" s="306"/>
      <c r="J183" s="47"/>
      <c r="K183" s="320"/>
      <c r="L183" s="47"/>
      <c r="M183" s="320"/>
      <c r="N183" s="47"/>
      <c r="O183" s="47"/>
      <c r="P183" s="320"/>
      <c r="Q183" s="47"/>
      <c r="R183" s="320"/>
      <c r="S183" s="47"/>
      <c r="T183" s="320"/>
      <c r="U183" s="47"/>
      <c r="V183" s="320"/>
      <c r="W183" s="47"/>
      <c r="X183" s="320"/>
      <c r="Y183" s="47"/>
      <c r="Z183" s="47"/>
      <c r="AA183" s="320"/>
      <c r="AB183" s="47"/>
      <c r="AC183" s="320"/>
      <c r="AD183" s="47"/>
      <c r="AE183" s="320"/>
      <c r="AF183" s="47"/>
      <c r="AG183" s="320"/>
      <c r="AH183" s="47"/>
      <c r="AI183" s="320"/>
      <c r="AJ183" s="47"/>
      <c r="AK183" s="320"/>
      <c r="AL183" s="306"/>
      <c r="AM183" s="56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</row>
    <row r="184" spans="2:65" ht="15.75" thickBot="1">
      <c r="B184" s="442"/>
      <c r="C184" s="455"/>
      <c r="D184" s="118" t="s">
        <v>11</v>
      </c>
      <c r="E184" s="463"/>
      <c r="F184" s="128">
        <f t="shared" si="80"/>
        <v>0</v>
      </c>
      <c r="G184" s="45"/>
      <c r="H184" s="378">
        <v>0</v>
      </c>
      <c r="I184" s="307"/>
      <c r="J184" s="48"/>
      <c r="K184" s="321"/>
      <c r="L184" s="48"/>
      <c r="M184" s="321"/>
      <c r="N184" s="48"/>
      <c r="O184" s="48"/>
      <c r="P184" s="321"/>
      <c r="Q184" s="48"/>
      <c r="R184" s="321"/>
      <c r="S184" s="48"/>
      <c r="T184" s="321"/>
      <c r="U184" s="48"/>
      <c r="V184" s="321"/>
      <c r="W184" s="48"/>
      <c r="X184" s="321"/>
      <c r="Y184" s="48"/>
      <c r="Z184" s="48"/>
      <c r="AA184" s="321"/>
      <c r="AB184" s="48"/>
      <c r="AC184" s="321"/>
      <c r="AD184" s="48"/>
      <c r="AE184" s="321"/>
      <c r="AF184" s="48"/>
      <c r="AG184" s="321"/>
      <c r="AH184" s="48"/>
      <c r="AI184" s="321"/>
      <c r="AJ184" s="48"/>
      <c r="AK184" s="321"/>
      <c r="AL184" s="307"/>
      <c r="AM184" s="57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</row>
    <row r="185" spans="2:65" ht="15.75" thickBot="1">
      <c r="B185" s="438" t="s">
        <v>75</v>
      </c>
      <c r="C185" s="439"/>
      <c r="D185" s="117">
        <v>54</v>
      </c>
      <c r="E185" s="116">
        <f>D185-F185</f>
        <v>0</v>
      </c>
      <c r="F185" s="108">
        <f>SUM(F181,)</f>
        <v>54</v>
      </c>
      <c r="G185" s="111">
        <f>G181</f>
        <v>54</v>
      </c>
      <c r="H185" s="111"/>
      <c r="I185" s="308">
        <f t="shared" ref="I185:AE185" si="81">SUM(I182:I184)</f>
        <v>0</v>
      </c>
      <c r="J185" s="50">
        <f t="shared" si="81"/>
        <v>0</v>
      </c>
      <c r="K185" s="322">
        <f t="shared" si="81"/>
        <v>0</v>
      </c>
      <c r="L185" s="50">
        <f t="shared" si="81"/>
        <v>0</v>
      </c>
      <c r="M185" s="322">
        <f t="shared" si="81"/>
        <v>0</v>
      </c>
      <c r="N185" s="50">
        <f t="shared" si="81"/>
        <v>0</v>
      </c>
      <c r="O185" s="50">
        <f t="shared" si="81"/>
        <v>0</v>
      </c>
      <c r="P185" s="322">
        <f t="shared" si="81"/>
        <v>0</v>
      </c>
      <c r="Q185" s="50">
        <f t="shared" si="81"/>
        <v>0</v>
      </c>
      <c r="R185" s="322">
        <f t="shared" si="81"/>
        <v>0</v>
      </c>
      <c r="S185" s="50">
        <f t="shared" si="81"/>
        <v>0</v>
      </c>
      <c r="T185" s="322">
        <f t="shared" si="81"/>
        <v>0</v>
      </c>
      <c r="U185" s="50">
        <f t="shared" si="81"/>
        <v>0</v>
      </c>
      <c r="V185" s="322">
        <f t="shared" si="81"/>
        <v>0</v>
      </c>
      <c r="W185" s="50">
        <f t="shared" si="81"/>
        <v>0</v>
      </c>
      <c r="X185" s="322">
        <f t="shared" si="81"/>
        <v>0</v>
      </c>
      <c r="Y185" s="50">
        <f t="shared" si="81"/>
        <v>0</v>
      </c>
      <c r="Z185" s="50">
        <f t="shared" si="81"/>
        <v>0</v>
      </c>
      <c r="AA185" s="322">
        <f t="shared" si="81"/>
        <v>0</v>
      </c>
      <c r="AB185" s="50">
        <f t="shared" si="81"/>
        <v>0</v>
      </c>
      <c r="AC185" s="322">
        <f t="shared" si="81"/>
        <v>0</v>
      </c>
      <c r="AD185" s="50">
        <f t="shared" si="81"/>
        <v>0</v>
      </c>
      <c r="AE185" s="322">
        <f t="shared" si="81"/>
        <v>0</v>
      </c>
      <c r="AF185" s="50">
        <f t="shared" ref="AF185:AL185" si="82">SUM(AF182:AF184)</f>
        <v>0</v>
      </c>
      <c r="AG185" s="322">
        <f t="shared" si="82"/>
        <v>0</v>
      </c>
      <c r="AH185" s="50">
        <f t="shared" si="82"/>
        <v>0</v>
      </c>
      <c r="AI185" s="322">
        <f t="shared" si="82"/>
        <v>0</v>
      </c>
      <c r="AJ185" s="50">
        <f t="shared" si="82"/>
        <v>0</v>
      </c>
      <c r="AK185" s="322">
        <f t="shared" si="82"/>
        <v>0</v>
      </c>
      <c r="AL185" s="308">
        <f t="shared" si="82"/>
        <v>0</v>
      </c>
      <c r="AM185" s="108">
        <f t="shared" ref="AM185:AX185" si="83">SUM(AM182:AM184)</f>
        <v>0</v>
      </c>
      <c r="AN185" s="50">
        <f t="shared" si="83"/>
        <v>0</v>
      </c>
      <c r="AO185" s="50">
        <f t="shared" si="83"/>
        <v>0</v>
      </c>
      <c r="AP185" s="50">
        <f t="shared" si="83"/>
        <v>0</v>
      </c>
      <c r="AQ185" s="50">
        <f t="shared" si="83"/>
        <v>0</v>
      </c>
      <c r="AR185" s="50">
        <f t="shared" si="83"/>
        <v>0</v>
      </c>
      <c r="AS185" s="50">
        <f t="shared" si="83"/>
        <v>0</v>
      </c>
      <c r="AT185" s="50">
        <f t="shared" si="83"/>
        <v>0</v>
      </c>
      <c r="AU185" s="50">
        <f t="shared" si="83"/>
        <v>0</v>
      </c>
      <c r="AV185" s="50">
        <f t="shared" si="83"/>
        <v>0</v>
      </c>
      <c r="AW185" s="50">
        <f t="shared" si="83"/>
        <v>0</v>
      </c>
      <c r="AX185" s="50">
        <f t="shared" si="83"/>
        <v>0</v>
      </c>
      <c r="AY185" s="50">
        <f t="shared" ref="AY185:BM185" si="84">SUM(AY182:AY184)</f>
        <v>0</v>
      </c>
      <c r="AZ185" s="50">
        <f t="shared" si="84"/>
        <v>0</v>
      </c>
      <c r="BA185" s="50">
        <f t="shared" si="84"/>
        <v>0</v>
      </c>
      <c r="BB185" s="50">
        <f t="shared" si="84"/>
        <v>0</v>
      </c>
      <c r="BC185" s="50">
        <f t="shared" si="84"/>
        <v>0</v>
      </c>
      <c r="BD185" s="50">
        <f t="shared" si="84"/>
        <v>0</v>
      </c>
      <c r="BE185" s="50">
        <f t="shared" si="84"/>
        <v>0</v>
      </c>
      <c r="BF185" s="50">
        <f t="shared" si="84"/>
        <v>0</v>
      </c>
      <c r="BG185" s="50">
        <f t="shared" si="84"/>
        <v>0</v>
      </c>
      <c r="BH185" s="50">
        <f t="shared" si="84"/>
        <v>0</v>
      </c>
      <c r="BI185" s="50">
        <f t="shared" si="84"/>
        <v>0</v>
      </c>
      <c r="BJ185" s="50">
        <f t="shared" si="84"/>
        <v>0</v>
      </c>
      <c r="BK185" s="50">
        <f t="shared" si="84"/>
        <v>0</v>
      </c>
      <c r="BL185" s="50">
        <f t="shared" si="84"/>
        <v>0</v>
      </c>
      <c r="BM185" s="50">
        <f t="shared" si="84"/>
        <v>0</v>
      </c>
    </row>
    <row r="186" spans="2:65" s="110" customFormat="1" ht="15.75" thickBot="1">
      <c r="B186" s="144"/>
      <c r="C186" s="119"/>
      <c r="D186" s="140"/>
      <c r="E186" s="140"/>
      <c r="F186" s="143"/>
      <c r="G186" s="140"/>
      <c r="H186" s="140"/>
      <c r="I186" s="140"/>
      <c r="J186" s="315"/>
      <c r="K186" s="140"/>
      <c r="L186" s="315"/>
      <c r="M186" s="140"/>
      <c r="N186" s="315"/>
      <c r="O186" s="315"/>
      <c r="P186" s="140"/>
      <c r="Q186" s="315"/>
      <c r="R186" s="140"/>
      <c r="S186" s="315"/>
      <c r="T186" s="140"/>
      <c r="U186" s="315"/>
      <c r="V186" s="140"/>
      <c r="W186" s="315"/>
      <c r="X186" s="140"/>
      <c r="Y186" s="315"/>
      <c r="Z186" s="315"/>
      <c r="AA186" s="140"/>
      <c r="AB186" s="315"/>
      <c r="AC186" s="140"/>
      <c r="AD186" s="315"/>
      <c r="AE186" s="140"/>
      <c r="AF186" s="315"/>
      <c r="AG186" s="140"/>
      <c r="AH186" s="315"/>
      <c r="AI186" s="140"/>
      <c r="AJ186" s="315"/>
      <c r="AK186" s="140"/>
      <c r="AL186" s="349"/>
      <c r="AM186" s="350"/>
      <c r="AN186" s="315"/>
      <c r="AO186" s="315"/>
      <c r="AP186" s="315"/>
      <c r="AQ186" s="315"/>
      <c r="AR186" s="315"/>
      <c r="AS186" s="315"/>
      <c r="AT186" s="315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</row>
    <row r="187" spans="2:65">
      <c r="B187" s="456">
        <v>170</v>
      </c>
      <c r="C187" s="453" t="s">
        <v>156</v>
      </c>
      <c r="D187" s="457" t="s">
        <v>76</v>
      </c>
      <c r="E187" s="458"/>
      <c r="F187" s="137">
        <f>SUM(F188:F190)</f>
        <v>27</v>
      </c>
      <c r="G187" s="138">
        <v>27</v>
      </c>
      <c r="H187" s="379"/>
      <c r="I187" s="304"/>
      <c r="J187" s="49"/>
      <c r="K187" s="318"/>
      <c r="L187" s="49"/>
      <c r="M187" s="318"/>
      <c r="N187" s="49"/>
      <c r="O187" s="49"/>
      <c r="P187" s="318"/>
      <c r="Q187" s="49"/>
      <c r="R187" s="318"/>
      <c r="S187" s="49"/>
      <c r="T187" s="318"/>
      <c r="U187" s="49"/>
      <c r="V187" s="318"/>
      <c r="W187" s="49"/>
      <c r="X187" s="318"/>
      <c r="Y187" s="49"/>
      <c r="Z187" s="49"/>
      <c r="AA187" s="318"/>
      <c r="AB187" s="49"/>
      <c r="AC187" s="318"/>
      <c r="AD187" s="49"/>
      <c r="AE187" s="318"/>
      <c r="AF187" s="49"/>
      <c r="AG187" s="318"/>
      <c r="AH187" s="49"/>
      <c r="AI187" s="318"/>
      <c r="AJ187" s="49"/>
      <c r="AK187" s="318"/>
      <c r="AL187" s="304"/>
      <c r="AM187" s="58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</row>
    <row r="188" spans="2:65">
      <c r="B188" s="426"/>
      <c r="C188" s="454"/>
      <c r="D188" s="112" t="s">
        <v>9</v>
      </c>
      <c r="E188" s="462" t="s">
        <v>70</v>
      </c>
      <c r="F188" s="128">
        <f t="shared" ref="F188:F190" si="85">SUM(H188:BQ188)</f>
        <v>0</v>
      </c>
      <c r="G188" s="41"/>
      <c r="H188" s="378">
        <v>0</v>
      </c>
      <c r="I188" s="305"/>
      <c r="J188" s="46"/>
      <c r="K188" s="319"/>
      <c r="L188" s="46"/>
      <c r="M188" s="319"/>
      <c r="N188" s="46"/>
      <c r="O188" s="46"/>
      <c r="P188" s="319"/>
      <c r="Q188" s="46"/>
      <c r="R188" s="319"/>
      <c r="S188" s="46"/>
      <c r="T188" s="319"/>
      <c r="U188" s="46"/>
      <c r="V188" s="319"/>
      <c r="W188" s="46"/>
      <c r="X188" s="319"/>
      <c r="Y188" s="46"/>
      <c r="Z188" s="46"/>
      <c r="AA188" s="319"/>
      <c r="AB188" s="46"/>
      <c r="AC188" s="319"/>
      <c r="AD188" s="46"/>
      <c r="AE188" s="319"/>
      <c r="AF188" s="46"/>
      <c r="AG188" s="319"/>
      <c r="AH188" s="46"/>
      <c r="AI188" s="319"/>
      <c r="AJ188" s="46"/>
      <c r="AK188" s="319"/>
      <c r="AL188" s="305"/>
      <c r="AM188" s="55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</row>
    <row r="189" spans="2:65">
      <c r="B189" s="426"/>
      <c r="C189" s="454"/>
      <c r="D189" s="113" t="s">
        <v>10</v>
      </c>
      <c r="E189" s="462"/>
      <c r="F189" s="128">
        <f t="shared" si="85"/>
        <v>27</v>
      </c>
      <c r="G189" s="132">
        <v>27</v>
      </c>
      <c r="H189" s="378">
        <v>27</v>
      </c>
      <c r="I189" s="306"/>
      <c r="J189" s="47"/>
      <c r="K189" s="320"/>
      <c r="L189" s="47"/>
      <c r="M189" s="320"/>
      <c r="N189" s="47"/>
      <c r="O189" s="47"/>
      <c r="P189" s="320"/>
      <c r="Q189" s="47"/>
      <c r="R189" s="320"/>
      <c r="S189" s="47"/>
      <c r="T189" s="320"/>
      <c r="U189" s="47"/>
      <c r="V189" s="320"/>
      <c r="W189" s="47"/>
      <c r="X189" s="320"/>
      <c r="Y189" s="47"/>
      <c r="Z189" s="47"/>
      <c r="AA189" s="320"/>
      <c r="AB189" s="47"/>
      <c r="AC189" s="320"/>
      <c r="AD189" s="47"/>
      <c r="AE189" s="320"/>
      <c r="AF189" s="47"/>
      <c r="AG189" s="320"/>
      <c r="AH189" s="47"/>
      <c r="AI189" s="320"/>
      <c r="AJ189" s="47"/>
      <c r="AK189" s="320"/>
      <c r="AL189" s="306"/>
      <c r="AM189" s="56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</row>
    <row r="190" spans="2:65" ht="15.75" thickBot="1">
      <c r="B190" s="442"/>
      <c r="C190" s="455"/>
      <c r="D190" s="118" t="s">
        <v>11</v>
      </c>
      <c r="E190" s="463"/>
      <c r="F190" s="128">
        <f t="shared" si="85"/>
        <v>0</v>
      </c>
      <c r="G190" s="45"/>
      <c r="H190" s="378">
        <v>0</v>
      </c>
      <c r="I190" s="307"/>
      <c r="J190" s="48"/>
      <c r="K190" s="321"/>
      <c r="L190" s="48"/>
      <c r="M190" s="321"/>
      <c r="N190" s="48"/>
      <c r="O190" s="48"/>
      <c r="P190" s="321"/>
      <c r="Q190" s="48"/>
      <c r="R190" s="321"/>
      <c r="S190" s="48"/>
      <c r="T190" s="321"/>
      <c r="U190" s="48"/>
      <c r="V190" s="321"/>
      <c r="W190" s="48"/>
      <c r="X190" s="321"/>
      <c r="Y190" s="48"/>
      <c r="Z190" s="48"/>
      <c r="AA190" s="321"/>
      <c r="AB190" s="48"/>
      <c r="AC190" s="321"/>
      <c r="AD190" s="48"/>
      <c r="AE190" s="321"/>
      <c r="AF190" s="48"/>
      <c r="AG190" s="321"/>
      <c r="AH190" s="48"/>
      <c r="AI190" s="321"/>
      <c r="AJ190" s="48"/>
      <c r="AK190" s="321"/>
      <c r="AL190" s="307"/>
      <c r="AM190" s="57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</row>
    <row r="191" spans="2:65" ht="15.75" thickBot="1">
      <c r="B191" s="438" t="s">
        <v>75</v>
      </c>
      <c r="C191" s="439"/>
      <c r="D191" s="116">
        <v>36</v>
      </c>
      <c r="E191" s="116">
        <f>D191-F191</f>
        <v>9</v>
      </c>
      <c r="F191" s="108">
        <f>SUM(F187,)</f>
        <v>27</v>
      </c>
      <c r="G191" s="111">
        <f>G187</f>
        <v>27</v>
      </c>
      <c r="H191" s="111"/>
      <c r="I191" s="308">
        <f t="shared" ref="I191:AE191" si="86">SUM(I188:I190)</f>
        <v>0</v>
      </c>
      <c r="J191" s="50">
        <f t="shared" si="86"/>
        <v>0</v>
      </c>
      <c r="K191" s="322">
        <f t="shared" si="86"/>
        <v>0</v>
      </c>
      <c r="L191" s="50">
        <f t="shared" si="86"/>
        <v>0</v>
      </c>
      <c r="M191" s="322">
        <f t="shared" si="86"/>
        <v>0</v>
      </c>
      <c r="N191" s="50">
        <f t="shared" si="86"/>
        <v>0</v>
      </c>
      <c r="O191" s="50">
        <f t="shared" si="86"/>
        <v>0</v>
      </c>
      <c r="P191" s="322">
        <f t="shared" si="86"/>
        <v>0</v>
      </c>
      <c r="Q191" s="50">
        <f t="shared" si="86"/>
        <v>0</v>
      </c>
      <c r="R191" s="322">
        <f t="shared" si="86"/>
        <v>0</v>
      </c>
      <c r="S191" s="50">
        <f t="shared" si="86"/>
        <v>0</v>
      </c>
      <c r="T191" s="322">
        <f t="shared" si="86"/>
        <v>0</v>
      </c>
      <c r="U191" s="50">
        <f t="shared" si="86"/>
        <v>0</v>
      </c>
      <c r="V191" s="322">
        <f t="shared" si="86"/>
        <v>0</v>
      </c>
      <c r="W191" s="50">
        <f t="shared" si="86"/>
        <v>0</v>
      </c>
      <c r="X191" s="322">
        <f t="shared" si="86"/>
        <v>0</v>
      </c>
      <c r="Y191" s="50">
        <f t="shared" si="86"/>
        <v>0</v>
      </c>
      <c r="Z191" s="50">
        <f t="shared" si="86"/>
        <v>0</v>
      </c>
      <c r="AA191" s="322">
        <f t="shared" si="86"/>
        <v>0</v>
      </c>
      <c r="AB191" s="50">
        <f t="shared" si="86"/>
        <v>0</v>
      </c>
      <c r="AC191" s="322">
        <f t="shared" si="86"/>
        <v>0</v>
      </c>
      <c r="AD191" s="50">
        <f t="shared" si="86"/>
        <v>0</v>
      </c>
      <c r="AE191" s="322">
        <f t="shared" si="86"/>
        <v>0</v>
      </c>
      <c r="AF191" s="50">
        <f t="shared" ref="AF191:AL191" si="87">SUM(AF188:AF190)</f>
        <v>0</v>
      </c>
      <c r="AG191" s="322">
        <f t="shared" si="87"/>
        <v>0</v>
      </c>
      <c r="AH191" s="50">
        <f t="shared" si="87"/>
        <v>0</v>
      </c>
      <c r="AI191" s="322">
        <f t="shared" si="87"/>
        <v>0</v>
      </c>
      <c r="AJ191" s="50">
        <f t="shared" si="87"/>
        <v>0</v>
      </c>
      <c r="AK191" s="322">
        <f t="shared" si="87"/>
        <v>0</v>
      </c>
      <c r="AL191" s="308">
        <f t="shared" si="87"/>
        <v>0</v>
      </c>
      <c r="AM191" s="108">
        <f t="shared" ref="AM191:AX191" si="88">SUM(AM188:AM190)</f>
        <v>0</v>
      </c>
      <c r="AN191" s="50">
        <f t="shared" si="88"/>
        <v>0</v>
      </c>
      <c r="AO191" s="50">
        <f t="shared" si="88"/>
        <v>0</v>
      </c>
      <c r="AP191" s="50">
        <f t="shared" si="88"/>
        <v>0</v>
      </c>
      <c r="AQ191" s="50">
        <f t="shared" si="88"/>
        <v>0</v>
      </c>
      <c r="AR191" s="50">
        <f t="shared" si="88"/>
        <v>0</v>
      </c>
      <c r="AS191" s="50">
        <f t="shared" si="88"/>
        <v>0</v>
      </c>
      <c r="AT191" s="50">
        <f t="shared" si="88"/>
        <v>0</v>
      </c>
      <c r="AU191" s="50">
        <f t="shared" si="88"/>
        <v>0</v>
      </c>
      <c r="AV191" s="50">
        <f t="shared" si="88"/>
        <v>0</v>
      </c>
      <c r="AW191" s="50">
        <f t="shared" si="88"/>
        <v>0</v>
      </c>
      <c r="AX191" s="50">
        <f t="shared" si="88"/>
        <v>0</v>
      </c>
      <c r="AY191" s="50">
        <f t="shared" ref="AY191:BM191" si="89">SUM(AY188:AY190)</f>
        <v>0</v>
      </c>
      <c r="AZ191" s="50">
        <f t="shared" si="89"/>
        <v>0</v>
      </c>
      <c r="BA191" s="50">
        <f t="shared" si="89"/>
        <v>0</v>
      </c>
      <c r="BB191" s="50">
        <f t="shared" si="89"/>
        <v>0</v>
      </c>
      <c r="BC191" s="50">
        <f t="shared" si="89"/>
        <v>0</v>
      </c>
      <c r="BD191" s="50">
        <f t="shared" si="89"/>
        <v>0</v>
      </c>
      <c r="BE191" s="50">
        <f t="shared" si="89"/>
        <v>0</v>
      </c>
      <c r="BF191" s="50">
        <f t="shared" si="89"/>
        <v>0</v>
      </c>
      <c r="BG191" s="50">
        <f t="shared" si="89"/>
        <v>0</v>
      </c>
      <c r="BH191" s="50">
        <f t="shared" si="89"/>
        <v>0</v>
      </c>
      <c r="BI191" s="50">
        <f t="shared" si="89"/>
        <v>0</v>
      </c>
      <c r="BJ191" s="50">
        <f t="shared" si="89"/>
        <v>0</v>
      </c>
      <c r="BK191" s="50">
        <f t="shared" si="89"/>
        <v>0</v>
      </c>
      <c r="BL191" s="50">
        <f t="shared" si="89"/>
        <v>0</v>
      </c>
      <c r="BM191" s="50">
        <f t="shared" si="89"/>
        <v>0</v>
      </c>
    </row>
    <row r="192" spans="2:65" s="344" customFormat="1" ht="16.5" customHeight="1" thickBot="1">
      <c r="B192" s="450" t="s">
        <v>157</v>
      </c>
      <c r="C192" s="451"/>
      <c r="D192" s="339">
        <f>D191+D185</f>
        <v>90</v>
      </c>
      <c r="E192" s="340">
        <f>D192-F192</f>
        <v>9</v>
      </c>
      <c r="F192" s="341">
        <f>SUM(F185,F191)</f>
        <v>81</v>
      </c>
      <c r="G192" s="341">
        <f>SUM(G185,G191)</f>
        <v>81</v>
      </c>
      <c r="H192" s="341"/>
      <c r="I192" s="342">
        <f t="shared" ref="I192:L192" si="90">I191+I185+I63</f>
        <v>0</v>
      </c>
      <c r="J192" s="343">
        <f t="shared" si="90"/>
        <v>0</v>
      </c>
      <c r="K192" s="342">
        <f t="shared" si="90"/>
        <v>0</v>
      </c>
      <c r="L192" s="343">
        <f t="shared" si="90"/>
        <v>0</v>
      </c>
      <c r="M192" s="342">
        <f t="shared" ref="M192:S192" si="91">M191+M185+M63</f>
        <v>0</v>
      </c>
      <c r="N192" s="343">
        <f t="shared" si="91"/>
        <v>0</v>
      </c>
      <c r="O192" s="343">
        <f t="shared" si="91"/>
        <v>0</v>
      </c>
      <c r="P192" s="342">
        <f t="shared" si="91"/>
        <v>0</v>
      </c>
      <c r="Q192" s="343">
        <f t="shared" si="91"/>
        <v>0</v>
      </c>
      <c r="R192" s="342">
        <f t="shared" si="91"/>
        <v>0</v>
      </c>
      <c r="S192" s="343">
        <f t="shared" si="91"/>
        <v>0</v>
      </c>
      <c r="T192" s="342">
        <f>T191+T185</f>
        <v>0</v>
      </c>
      <c r="U192" s="342">
        <f t="shared" ref="U192:AL192" si="92">U191+U185</f>
        <v>0</v>
      </c>
      <c r="V192" s="342">
        <f t="shared" si="92"/>
        <v>0</v>
      </c>
      <c r="W192" s="342">
        <f t="shared" si="92"/>
        <v>0</v>
      </c>
      <c r="X192" s="342">
        <f t="shared" si="92"/>
        <v>0</v>
      </c>
      <c r="Y192" s="342">
        <f t="shared" si="92"/>
        <v>0</v>
      </c>
      <c r="Z192" s="342">
        <f t="shared" si="92"/>
        <v>0</v>
      </c>
      <c r="AA192" s="342">
        <f t="shared" si="92"/>
        <v>0</v>
      </c>
      <c r="AB192" s="342">
        <f t="shared" si="92"/>
        <v>0</v>
      </c>
      <c r="AC192" s="342">
        <f t="shared" si="92"/>
        <v>0</v>
      </c>
      <c r="AD192" s="342">
        <f t="shared" si="92"/>
        <v>0</v>
      </c>
      <c r="AE192" s="342">
        <f t="shared" si="92"/>
        <v>0</v>
      </c>
      <c r="AF192" s="342">
        <f t="shared" si="92"/>
        <v>0</v>
      </c>
      <c r="AG192" s="342">
        <f t="shared" si="92"/>
        <v>0</v>
      </c>
      <c r="AH192" s="342">
        <f t="shared" si="92"/>
        <v>0</v>
      </c>
      <c r="AI192" s="342">
        <f t="shared" si="92"/>
        <v>0</v>
      </c>
      <c r="AJ192" s="342">
        <f t="shared" si="92"/>
        <v>0</v>
      </c>
      <c r="AK192" s="342">
        <f t="shared" si="92"/>
        <v>0</v>
      </c>
      <c r="AL192" s="342">
        <f t="shared" si="92"/>
        <v>0</v>
      </c>
      <c r="AM192" s="354">
        <f t="shared" ref="AM192:AX192" si="93">AM191+AM185</f>
        <v>0</v>
      </c>
      <c r="AN192" s="342">
        <f t="shared" si="93"/>
        <v>0</v>
      </c>
      <c r="AO192" s="342">
        <f t="shared" si="93"/>
        <v>0</v>
      </c>
      <c r="AP192" s="342">
        <f t="shared" si="93"/>
        <v>0</v>
      </c>
      <c r="AQ192" s="342">
        <f t="shared" si="93"/>
        <v>0</v>
      </c>
      <c r="AR192" s="342">
        <f t="shared" si="93"/>
        <v>0</v>
      </c>
      <c r="AS192" s="342">
        <f t="shared" si="93"/>
        <v>0</v>
      </c>
      <c r="AT192" s="342">
        <f t="shared" si="93"/>
        <v>0</v>
      </c>
      <c r="AU192" s="342">
        <f t="shared" si="93"/>
        <v>0</v>
      </c>
      <c r="AV192" s="342">
        <f t="shared" si="93"/>
        <v>0</v>
      </c>
      <c r="AW192" s="342">
        <f t="shared" si="93"/>
        <v>0</v>
      </c>
      <c r="AX192" s="342">
        <f t="shared" si="93"/>
        <v>0</v>
      </c>
      <c r="AY192" s="342">
        <f t="shared" ref="AY192:BM192" si="94">AY191+AY185</f>
        <v>0</v>
      </c>
      <c r="AZ192" s="342">
        <f t="shared" si="94"/>
        <v>0</v>
      </c>
      <c r="BA192" s="342">
        <f t="shared" si="94"/>
        <v>0</v>
      </c>
      <c r="BB192" s="342">
        <f t="shared" si="94"/>
        <v>0</v>
      </c>
      <c r="BC192" s="342">
        <f t="shared" si="94"/>
        <v>0</v>
      </c>
      <c r="BD192" s="342">
        <f t="shared" si="94"/>
        <v>0</v>
      </c>
      <c r="BE192" s="342">
        <f t="shared" si="94"/>
        <v>0</v>
      </c>
      <c r="BF192" s="342">
        <f t="shared" si="94"/>
        <v>0</v>
      </c>
      <c r="BG192" s="342">
        <f t="shared" si="94"/>
        <v>0</v>
      </c>
      <c r="BH192" s="342">
        <f t="shared" si="94"/>
        <v>0</v>
      </c>
      <c r="BI192" s="342">
        <f t="shared" si="94"/>
        <v>0</v>
      </c>
      <c r="BJ192" s="342">
        <f t="shared" si="94"/>
        <v>0</v>
      </c>
      <c r="BK192" s="342">
        <f t="shared" si="94"/>
        <v>0</v>
      </c>
      <c r="BL192" s="342">
        <f t="shared" si="94"/>
        <v>0</v>
      </c>
      <c r="BM192" s="342">
        <f t="shared" si="94"/>
        <v>0</v>
      </c>
    </row>
    <row r="193" spans="2:65" s="205" customFormat="1" ht="27.75" customHeight="1" thickBot="1">
      <c r="B193" s="452" t="s">
        <v>78</v>
      </c>
      <c r="C193" s="452"/>
      <c r="D193" s="203">
        <f>D33+D107+D63</f>
        <v>11097</v>
      </c>
      <c r="E193" s="203">
        <f>E33+E107+E63</f>
        <v>2473</v>
      </c>
      <c r="F193" s="203">
        <f>F33+F107+F63</f>
        <v>8624</v>
      </c>
      <c r="G193" s="203">
        <f>G33+G107+G63</f>
        <v>6358</v>
      </c>
      <c r="H193" s="203"/>
      <c r="I193" s="312">
        <f t="shared" ref="I193:S193" si="95">I107+I33+I192</f>
        <v>0</v>
      </c>
      <c r="J193" s="316">
        <f t="shared" si="95"/>
        <v>87</v>
      </c>
      <c r="K193" s="312">
        <f t="shared" si="95"/>
        <v>63</v>
      </c>
      <c r="L193" s="316">
        <f t="shared" si="95"/>
        <v>54</v>
      </c>
      <c r="M193" s="204">
        <f t="shared" si="95"/>
        <v>42</v>
      </c>
      <c r="N193" s="204">
        <f t="shared" si="95"/>
        <v>61</v>
      </c>
      <c r="O193" s="204">
        <f t="shared" si="95"/>
        <v>49</v>
      </c>
      <c r="P193" s="204">
        <f t="shared" si="95"/>
        <v>49</v>
      </c>
      <c r="Q193" s="204">
        <f t="shared" si="95"/>
        <v>66.5</v>
      </c>
      <c r="R193" s="204">
        <f t="shared" si="95"/>
        <v>59</v>
      </c>
      <c r="S193" s="204">
        <f t="shared" si="95"/>
        <v>53</v>
      </c>
      <c r="T193" s="204">
        <f>T107+T33+T192+T63</f>
        <v>52</v>
      </c>
      <c r="U193" s="204">
        <f t="shared" ref="U193:AL193" si="96">U107+U33+U192+U63</f>
        <v>50</v>
      </c>
      <c r="V193" s="204">
        <f t="shared" si="96"/>
        <v>90</v>
      </c>
      <c r="W193" s="204">
        <f t="shared" si="96"/>
        <v>63</v>
      </c>
      <c r="X193" s="204">
        <f t="shared" si="96"/>
        <v>46</v>
      </c>
      <c r="Y193" s="204">
        <f t="shared" si="96"/>
        <v>59</v>
      </c>
      <c r="Z193" s="204">
        <f t="shared" si="96"/>
        <v>48</v>
      </c>
      <c r="AA193" s="204">
        <f t="shared" si="96"/>
        <v>0</v>
      </c>
      <c r="AB193" s="204">
        <f t="shared" si="96"/>
        <v>78</v>
      </c>
      <c r="AC193" s="204">
        <f t="shared" si="96"/>
        <v>54</v>
      </c>
      <c r="AD193" s="204">
        <f t="shared" si="96"/>
        <v>107</v>
      </c>
      <c r="AE193" s="204">
        <f t="shared" si="96"/>
        <v>70</v>
      </c>
      <c r="AF193" s="204">
        <f t="shared" si="96"/>
        <v>70.5</v>
      </c>
      <c r="AG193" s="204">
        <f t="shared" si="96"/>
        <v>77.5</v>
      </c>
      <c r="AH193" s="204">
        <f t="shared" si="96"/>
        <v>58</v>
      </c>
      <c r="AI193" s="204">
        <f t="shared" si="96"/>
        <v>69.5</v>
      </c>
      <c r="AJ193" s="204">
        <f t="shared" si="96"/>
        <v>54</v>
      </c>
      <c r="AK193" s="204">
        <f t="shared" si="96"/>
        <v>84</v>
      </c>
      <c r="AL193" s="312">
        <f t="shared" si="96"/>
        <v>59</v>
      </c>
      <c r="AM193" s="355">
        <f t="shared" ref="AM193:AX193" si="97">AM107+AM33+AM192+AM63</f>
        <v>63</v>
      </c>
      <c r="AN193" s="204">
        <f t="shared" si="97"/>
        <v>78</v>
      </c>
      <c r="AO193" s="204">
        <f t="shared" si="97"/>
        <v>41</v>
      </c>
      <c r="AP193" s="204">
        <f t="shared" si="97"/>
        <v>110</v>
      </c>
      <c r="AQ193" s="204">
        <f t="shared" si="97"/>
        <v>84</v>
      </c>
      <c r="AR193" s="204">
        <f t="shared" si="97"/>
        <v>90</v>
      </c>
      <c r="AS193" s="204">
        <f t="shared" si="97"/>
        <v>100</v>
      </c>
      <c r="AT193" s="204">
        <f t="shared" si="97"/>
        <v>73</v>
      </c>
      <c r="AU193" s="204">
        <f t="shared" si="97"/>
        <v>114</v>
      </c>
      <c r="AV193" s="204">
        <f t="shared" si="97"/>
        <v>92</v>
      </c>
      <c r="AW193" s="204">
        <f t="shared" si="97"/>
        <v>94</v>
      </c>
      <c r="AX193" s="204">
        <f t="shared" si="97"/>
        <v>0</v>
      </c>
      <c r="AY193" s="204">
        <f t="shared" ref="AY193:BM193" si="98">AY107+AY33+AY192+AY63</f>
        <v>0</v>
      </c>
      <c r="AZ193" s="204">
        <f t="shared" si="98"/>
        <v>0</v>
      </c>
      <c r="BA193" s="204">
        <f t="shared" si="98"/>
        <v>0</v>
      </c>
      <c r="BB193" s="204">
        <f t="shared" si="98"/>
        <v>0</v>
      </c>
      <c r="BC193" s="204">
        <f t="shared" si="98"/>
        <v>0</v>
      </c>
      <c r="BD193" s="204">
        <f t="shared" si="98"/>
        <v>0</v>
      </c>
      <c r="BE193" s="204">
        <f t="shared" si="98"/>
        <v>0</v>
      </c>
      <c r="BF193" s="204">
        <f t="shared" si="98"/>
        <v>0</v>
      </c>
      <c r="BG193" s="204">
        <f t="shared" si="98"/>
        <v>0</v>
      </c>
      <c r="BH193" s="204">
        <f t="shared" si="98"/>
        <v>0</v>
      </c>
      <c r="BI193" s="204">
        <f t="shared" si="98"/>
        <v>0</v>
      </c>
      <c r="BJ193" s="204">
        <f t="shared" si="98"/>
        <v>0</v>
      </c>
      <c r="BK193" s="204">
        <f t="shared" si="98"/>
        <v>0</v>
      </c>
      <c r="BL193" s="204">
        <f t="shared" si="98"/>
        <v>0</v>
      </c>
      <c r="BM193" s="204">
        <f t="shared" si="98"/>
        <v>0</v>
      </c>
    </row>
    <row r="194" spans="2:65" s="115" customFormat="1" ht="27.75" customHeight="1" thickBot="1">
      <c r="B194" s="448" t="s">
        <v>136</v>
      </c>
      <c r="C194" s="448"/>
      <c r="D194" s="201">
        <f>D89+D179</f>
        <v>2868</v>
      </c>
      <c r="E194" s="201">
        <f>E89+E179</f>
        <v>1101</v>
      </c>
      <c r="F194" s="202">
        <f t="shared" ref="F194" si="99">F179+F89</f>
        <v>1767</v>
      </c>
      <c r="G194" s="202">
        <f>G179+G89</f>
        <v>1542.5</v>
      </c>
      <c r="H194" s="202"/>
      <c r="I194" s="313">
        <f t="shared" ref="I194" si="100">I179+I89</f>
        <v>0</v>
      </c>
      <c r="J194" s="317">
        <f t="shared" ref="J194:AL194" si="101">J179+J89</f>
        <v>7</v>
      </c>
      <c r="K194" s="313">
        <f t="shared" si="101"/>
        <v>0</v>
      </c>
      <c r="L194" s="317">
        <f t="shared" si="101"/>
        <v>24</v>
      </c>
      <c r="M194" s="202">
        <f t="shared" si="101"/>
        <v>0</v>
      </c>
      <c r="N194" s="202">
        <f t="shared" si="101"/>
        <v>0</v>
      </c>
      <c r="O194" s="202">
        <f t="shared" si="101"/>
        <v>0</v>
      </c>
      <c r="P194" s="202">
        <f t="shared" si="101"/>
        <v>0</v>
      </c>
      <c r="Q194" s="202">
        <f t="shared" si="101"/>
        <v>0</v>
      </c>
      <c r="R194" s="202">
        <f t="shared" si="101"/>
        <v>84</v>
      </c>
      <c r="S194" s="202">
        <f t="shared" si="101"/>
        <v>19</v>
      </c>
      <c r="T194" s="202">
        <f>T179+T89</f>
        <v>22</v>
      </c>
      <c r="U194" s="202">
        <f t="shared" si="101"/>
        <v>13</v>
      </c>
      <c r="V194" s="202">
        <f t="shared" si="101"/>
        <v>4</v>
      </c>
      <c r="W194" s="202">
        <f t="shared" si="101"/>
        <v>0</v>
      </c>
      <c r="X194" s="202">
        <f t="shared" si="101"/>
        <v>0</v>
      </c>
      <c r="Y194" s="202">
        <f t="shared" si="101"/>
        <v>0</v>
      </c>
      <c r="Z194" s="202">
        <f t="shared" si="101"/>
        <v>0</v>
      </c>
      <c r="AA194" s="202">
        <f t="shared" si="101"/>
        <v>0</v>
      </c>
      <c r="AB194" s="202">
        <f t="shared" si="101"/>
        <v>21</v>
      </c>
      <c r="AC194" s="202">
        <f t="shared" si="101"/>
        <v>0</v>
      </c>
      <c r="AD194" s="202">
        <f t="shared" si="101"/>
        <v>11</v>
      </c>
      <c r="AE194" s="202">
        <f t="shared" si="101"/>
        <v>11</v>
      </c>
      <c r="AF194" s="202">
        <f t="shared" si="101"/>
        <v>5</v>
      </c>
      <c r="AG194" s="202">
        <f t="shared" si="101"/>
        <v>0</v>
      </c>
      <c r="AH194" s="202">
        <f t="shared" si="101"/>
        <v>4</v>
      </c>
      <c r="AI194" s="202">
        <f t="shared" si="101"/>
        <v>0</v>
      </c>
      <c r="AJ194" s="202">
        <f t="shared" si="101"/>
        <v>0</v>
      </c>
      <c r="AK194" s="202">
        <f t="shared" si="101"/>
        <v>0</v>
      </c>
      <c r="AL194" s="313">
        <f t="shared" si="101"/>
        <v>3</v>
      </c>
      <c r="AM194" s="356">
        <f t="shared" ref="AM194:AX194" si="102">AM179+AM89</f>
        <v>0</v>
      </c>
      <c r="AN194" s="202">
        <f t="shared" si="102"/>
        <v>0</v>
      </c>
      <c r="AO194" s="202">
        <f t="shared" si="102"/>
        <v>0</v>
      </c>
      <c r="AP194" s="202">
        <f t="shared" si="102"/>
        <v>3</v>
      </c>
      <c r="AQ194" s="202">
        <f t="shared" si="102"/>
        <v>0</v>
      </c>
      <c r="AR194" s="202">
        <f t="shared" si="102"/>
        <v>15</v>
      </c>
      <c r="AS194" s="202">
        <f t="shared" si="102"/>
        <v>5</v>
      </c>
      <c r="AT194" s="202">
        <f t="shared" si="102"/>
        <v>3</v>
      </c>
      <c r="AU194" s="202">
        <f t="shared" si="102"/>
        <v>0</v>
      </c>
      <c r="AV194" s="202">
        <f t="shared" si="102"/>
        <v>0</v>
      </c>
      <c r="AW194" s="202">
        <f t="shared" si="102"/>
        <v>0</v>
      </c>
      <c r="AX194" s="202">
        <f t="shared" si="102"/>
        <v>0</v>
      </c>
      <c r="AY194" s="202">
        <f t="shared" ref="AY194:BM194" si="103">AY179+AY89</f>
        <v>0</v>
      </c>
      <c r="AZ194" s="202">
        <f t="shared" si="103"/>
        <v>0</v>
      </c>
      <c r="BA194" s="202">
        <f t="shared" si="103"/>
        <v>0</v>
      </c>
      <c r="BB194" s="202">
        <f t="shared" si="103"/>
        <v>0</v>
      </c>
      <c r="BC194" s="202">
        <f t="shared" si="103"/>
        <v>0</v>
      </c>
      <c r="BD194" s="202">
        <f t="shared" si="103"/>
        <v>0</v>
      </c>
      <c r="BE194" s="202">
        <f t="shared" si="103"/>
        <v>0</v>
      </c>
      <c r="BF194" s="202">
        <f t="shared" si="103"/>
        <v>0</v>
      </c>
      <c r="BG194" s="202">
        <f t="shared" si="103"/>
        <v>0</v>
      </c>
      <c r="BH194" s="202">
        <f t="shared" si="103"/>
        <v>0</v>
      </c>
      <c r="BI194" s="202">
        <f t="shared" si="103"/>
        <v>0</v>
      </c>
      <c r="BJ194" s="202">
        <f t="shared" si="103"/>
        <v>0</v>
      </c>
      <c r="BK194" s="202">
        <f t="shared" si="103"/>
        <v>0</v>
      </c>
      <c r="BL194" s="202">
        <f t="shared" si="103"/>
        <v>0</v>
      </c>
      <c r="BM194" s="202">
        <f t="shared" si="103"/>
        <v>0</v>
      </c>
    </row>
    <row r="195" spans="2:65" ht="28.5" customHeight="1" thickBot="1">
      <c r="B195" s="449" t="s">
        <v>4</v>
      </c>
      <c r="C195" s="449"/>
      <c r="D195" s="207">
        <f>D194+D193+D192</f>
        <v>14055</v>
      </c>
    </row>
    <row r="196" spans="2:65" ht="28.5" customHeight="1" thickBot="1">
      <c r="B196" s="449" t="s">
        <v>66</v>
      </c>
      <c r="C196" s="449"/>
      <c r="D196" s="207">
        <f>F194+F193+F192</f>
        <v>10472</v>
      </c>
    </row>
    <row r="197" spans="2:65" ht="32.25" customHeight="1" thickBot="1">
      <c r="B197" s="435" t="s">
        <v>80</v>
      </c>
      <c r="C197" s="435"/>
      <c r="D197" s="208">
        <f>D195-D196</f>
        <v>3583</v>
      </c>
    </row>
    <row r="198" spans="2:65" ht="33.75" customHeight="1" thickBot="1">
      <c r="B198" s="435" t="s">
        <v>81</v>
      </c>
      <c r="C198" s="435"/>
      <c r="D198" s="209">
        <f>D196/D195</f>
        <v>0.74507292778370682</v>
      </c>
    </row>
    <row r="199" spans="2:65" ht="33" customHeight="1" thickBot="1">
      <c r="B199" s="484" t="s">
        <v>82</v>
      </c>
      <c r="C199" s="484"/>
      <c r="D199" s="206">
        <f>G192+G193+G194</f>
        <v>7981.5</v>
      </c>
    </row>
  </sheetData>
  <autoFilter ref="B2:E33" xr:uid="{00000000-0009-0000-0000-000003000000}"/>
  <mergeCells count="164">
    <mergeCell ref="H3:H4"/>
    <mergeCell ref="AM2:BM2"/>
    <mergeCell ref="E139:E141"/>
    <mergeCell ref="C110:C141"/>
    <mergeCell ref="B199:C199"/>
    <mergeCell ref="D187:E187"/>
    <mergeCell ref="E188:E190"/>
    <mergeCell ref="B122:B125"/>
    <mergeCell ref="D122:E122"/>
    <mergeCell ref="E123:E125"/>
    <mergeCell ref="B126:B129"/>
    <mergeCell ref="D126:E126"/>
    <mergeCell ref="E127:E129"/>
    <mergeCell ref="D21:E21"/>
    <mergeCell ref="E22:E24"/>
    <mergeCell ref="D91:E91"/>
    <mergeCell ref="B33:C33"/>
    <mergeCell ref="D17:E17"/>
    <mergeCell ref="B65:B68"/>
    <mergeCell ref="D65:E65"/>
    <mergeCell ref="E66:E68"/>
    <mergeCell ref="F2:H2"/>
    <mergeCell ref="D2:D4"/>
    <mergeCell ref="E2:E4"/>
    <mergeCell ref="B142:C142"/>
    <mergeCell ref="B138:B141"/>
    <mergeCell ref="D138:E138"/>
    <mergeCell ref="B2:B4"/>
    <mergeCell ref="F3:F4"/>
    <mergeCell ref="D5:E5"/>
    <mergeCell ref="E6:E8"/>
    <mergeCell ref="E26:E28"/>
    <mergeCell ref="C2:C4"/>
    <mergeCell ref="D25:E25"/>
    <mergeCell ref="D13:E13"/>
    <mergeCell ref="E14:E16"/>
    <mergeCell ref="C5:C32"/>
    <mergeCell ref="E10:E12"/>
    <mergeCell ref="E18:E20"/>
    <mergeCell ref="D29:E29"/>
    <mergeCell ref="E30:E32"/>
    <mergeCell ref="B5:B8"/>
    <mergeCell ref="B9:B12"/>
    <mergeCell ref="B13:B16"/>
    <mergeCell ref="B17:B20"/>
    <mergeCell ref="B21:B24"/>
    <mergeCell ref="B25:B28"/>
    <mergeCell ref="B29:B32"/>
    <mergeCell ref="B77:B80"/>
    <mergeCell ref="D77:E77"/>
    <mergeCell ref="E78:E80"/>
    <mergeCell ref="B144:B147"/>
    <mergeCell ref="D144:E144"/>
    <mergeCell ref="E145:E147"/>
    <mergeCell ref="B148:C148"/>
    <mergeCell ref="C144:C147"/>
    <mergeCell ref="E104:E106"/>
    <mergeCell ref="D103:E103"/>
    <mergeCell ref="B103:B106"/>
    <mergeCell ref="E92:E94"/>
    <mergeCell ref="B91:B94"/>
    <mergeCell ref="B95:B98"/>
    <mergeCell ref="D95:E95"/>
    <mergeCell ref="E96:E98"/>
    <mergeCell ref="B99:B102"/>
    <mergeCell ref="D99:E99"/>
    <mergeCell ref="E100:E102"/>
    <mergeCell ref="C91:C106"/>
    <mergeCell ref="E115:E117"/>
    <mergeCell ref="B118:B121"/>
    <mergeCell ref="D118:E118"/>
    <mergeCell ref="E119:E121"/>
    <mergeCell ref="D154:E154"/>
    <mergeCell ref="E155:E157"/>
    <mergeCell ref="B158:B161"/>
    <mergeCell ref="B107:C107"/>
    <mergeCell ref="B187:B190"/>
    <mergeCell ref="D158:E158"/>
    <mergeCell ref="E159:E161"/>
    <mergeCell ref="B85:B88"/>
    <mergeCell ref="B59:B62"/>
    <mergeCell ref="D59:E59"/>
    <mergeCell ref="E60:E62"/>
    <mergeCell ref="B150:B153"/>
    <mergeCell ref="C150:C177"/>
    <mergeCell ref="D150:E150"/>
    <mergeCell ref="E151:E153"/>
    <mergeCell ref="B154:B157"/>
    <mergeCell ref="E182:E184"/>
    <mergeCell ref="B130:B133"/>
    <mergeCell ref="D130:E130"/>
    <mergeCell ref="E131:E133"/>
    <mergeCell ref="B69:B72"/>
    <mergeCell ref="D69:E69"/>
    <mergeCell ref="E70:E72"/>
    <mergeCell ref="D73:E73"/>
    <mergeCell ref="E44:E46"/>
    <mergeCell ref="D114:E114"/>
    <mergeCell ref="B81:B84"/>
    <mergeCell ref="D81:E81"/>
    <mergeCell ref="E82:E84"/>
    <mergeCell ref="B73:B76"/>
    <mergeCell ref="C65:C88"/>
    <mergeCell ref="D85:E85"/>
    <mergeCell ref="E86:E88"/>
    <mergeCell ref="E52:E54"/>
    <mergeCell ref="C35:C62"/>
    <mergeCell ref="B35:B38"/>
    <mergeCell ref="D35:E35"/>
    <mergeCell ref="E36:E38"/>
    <mergeCell ref="B63:C63"/>
    <mergeCell ref="B47:B50"/>
    <mergeCell ref="B55:B58"/>
    <mergeCell ref="D55:E55"/>
    <mergeCell ref="E56:E58"/>
    <mergeCell ref="D47:E47"/>
    <mergeCell ref="E48:E50"/>
    <mergeCell ref="B51:B54"/>
    <mergeCell ref="D51:E51"/>
    <mergeCell ref="E74:E76"/>
    <mergeCell ref="B198:C198"/>
    <mergeCell ref="B170:B173"/>
    <mergeCell ref="D170:E170"/>
    <mergeCell ref="E171:E173"/>
    <mergeCell ref="B174:B177"/>
    <mergeCell ref="D174:E174"/>
    <mergeCell ref="E175:E177"/>
    <mergeCell ref="B178:C178"/>
    <mergeCell ref="B179:C179"/>
    <mergeCell ref="B194:C194"/>
    <mergeCell ref="B196:C196"/>
    <mergeCell ref="B192:C192"/>
    <mergeCell ref="B193:C193"/>
    <mergeCell ref="B195:C195"/>
    <mergeCell ref="B191:C191"/>
    <mergeCell ref="B185:C185"/>
    <mergeCell ref="C181:C184"/>
    <mergeCell ref="B181:B184"/>
    <mergeCell ref="C187:C190"/>
    <mergeCell ref="D181:E181"/>
    <mergeCell ref="B134:B137"/>
    <mergeCell ref="E135:E137"/>
    <mergeCell ref="B110:B113"/>
    <mergeCell ref="D110:E110"/>
    <mergeCell ref="E111:E113"/>
    <mergeCell ref="B114:B117"/>
    <mergeCell ref="I2:AL2"/>
    <mergeCell ref="G3:G4"/>
    <mergeCell ref="B197:C197"/>
    <mergeCell ref="D134:E134"/>
    <mergeCell ref="B162:B165"/>
    <mergeCell ref="D162:E162"/>
    <mergeCell ref="E163:E165"/>
    <mergeCell ref="B166:B169"/>
    <mergeCell ref="D166:E166"/>
    <mergeCell ref="E167:E169"/>
    <mergeCell ref="D9:E9"/>
    <mergeCell ref="B108:C108"/>
    <mergeCell ref="B89:C89"/>
    <mergeCell ref="B39:B42"/>
    <mergeCell ref="D39:E39"/>
    <mergeCell ref="E40:E42"/>
    <mergeCell ref="B43:B46"/>
    <mergeCell ref="D43:E43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EJ174"/>
  <sheetViews>
    <sheetView zoomScale="70" zoomScaleNormal="70" workbookViewId="0">
      <pane xSplit="7" ySplit="5" topLeftCell="CA6" activePane="bottomRight" state="frozen"/>
      <selection pane="topRight" activeCell="G1" sqref="G1"/>
      <selection pane="bottomLeft" activeCell="A6" sqref="A6"/>
      <selection pane="bottomRight" activeCell="CA34" sqref="CA34"/>
    </sheetView>
  </sheetViews>
  <sheetFormatPr defaultColWidth="8.85546875" defaultRowHeight="15"/>
  <cols>
    <col min="1" max="1" width="5.5703125" style="60" customWidth="1"/>
    <col min="2" max="2" width="10.140625" style="165" customWidth="1"/>
    <col min="3" max="3" width="9.28515625" style="60" customWidth="1"/>
    <col min="4" max="4" width="8.85546875" style="60" customWidth="1"/>
    <col min="5" max="5" width="10" style="60" customWidth="1"/>
    <col min="6" max="7" width="8" style="60" customWidth="1"/>
    <col min="8" max="37" width="7.7109375" style="61" customWidth="1"/>
    <col min="38" max="38" width="7" style="61" customWidth="1"/>
    <col min="39" max="67" width="9.5703125" style="61" bestFit="1" customWidth="1"/>
    <col min="68" max="68" width="8.85546875" style="61" customWidth="1"/>
    <col min="69" max="99" width="8.85546875" style="61"/>
    <col min="100" max="16384" width="8.85546875" style="60"/>
  </cols>
  <sheetData>
    <row r="1" spans="1:99" ht="18.75" customHeight="1">
      <c r="B1" s="527" t="s">
        <v>83</v>
      </c>
      <c r="C1" s="528"/>
      <c r="D1" s="528"/>
      <c r="E1" s="528"/>
      <c r="F1" s="528"/>
      <c r="G1" s="528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</row>
    <row r="2" spans="1:99" ht="15.75" thickBot="1">
      <c r="B2" s="164"/>
      <c r="C2" s="81"/>
      <c r="D2" s="82"/>
      <c r="E2" s="81"/>
      <c r="F2" s="81"/>
      <c r="G2" s="81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</row>
    <row r="3" spans="1:99" s="63" customFormat="1" ht="16.5" customHeight="1" thickBot="1">
      <c r="A3" s="537" t="s">
        <v>108</v>
      </c>
      <c r="B3" s="542" t="s">
        <v>62</v>
      </c>
      <c r="C3" s="524" t="s">
        <v>61</v>
      </c>
      <c r="D3" s="516"/>
      <c r="E3" s="517"/>
      <c r="F3" s="517"/>
      <c r="G3" s="517"/>
      <c r="H3" s="519" t="s">
        <v>84</v>
      </c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3"/>
      <c r="AM3" s="518" t="s">
        <v>149</v>
      </c>
      <c r="AN3" s="518"/>
      <c r="AO3" s="518"/>
      <c r="AP3" s="518"/>
      <c r="AQ3" s="518"/>
      <c r="AR3" s="518"/>
      <c r="AS3" s="518"/>
      <c r="AT3" s="518"/>
      <c r="AU3" s="518"/>
      <c r="AV3" s="518"/>
      <c r="AW3" s="518"/>
      <c r="AX3" s="518"/>
      <c r="AY3" s="518"/>
      <c r="AZ3" s="518"/>
      <c r="BA3" s="518"/>
      <c r="BB3" s="518"/>
      <c r="BC3" s="518"/>
      <c r="BD3" s="518"/>
      <c r="BE3" s="518"/>
      <c r="BF3" s="518"/>
      <c r="BG3" s="518"/>
      <c r="BH3" s="518"/>
      <c r="BI3" s="518"/>
      <c r="BJ3" s="518"/>
      <c r="BK3" s="518"/>
      <c r="BL3" s="518"/>
      <c r="BM3" s="518"/>
      <c r="BN3" s="518"/>
      <c r="BO3" s="518"/>
      <c r="BP3" s="519"/>
      <c r="BQ3" s="513" t="s">
        <v>160</v>
      </c>
      <c r="BR3" s="514"/>
      <c r="BS3" s="514"/>
      <c r="BT3" s="514"/>
      <c r="BU3" s="514"/>
      <c r="BV3" s="514"/>
      <c r="BW3" s="514"/>
      <c r="BX3" s="514"/>
      <c r="BY3" s="514"/>
      <c r="BZ3" s="514"/>
      <c r="CA3" s="514"/>
      <c r="CB3" s="514"/>
      <c r="CC3" s="514"/>
      <c r="CD3" s="514"/>
      <c r="CE3" s="514"/>
      <c r="CF3" s="514"/>
      <c r="CG3" s="514"/>
      <c r="CH3" s="514"/>
      <c r="CI3" s="514"/>
      <c r="CJ3" s="514"/>
      <c r="CK3" s="514"/>
      <c r="CL3" s="514"/>
      <c r="CM3" s="514"/>
      <c r="CN3" s="514"/>
      <c r="CO3" s="514"/>
      <c r="CP3" s="514"/>
      <c r="CQ3" s="514"/>
      <c r="CR3" s="514"/>
      <c r="CS3" s="514"/>
      <c r="CT3" s="514"/>
      <c r="CU3" s="515"/>
    </row>
    <row r="4" spans="1:99" s="63" customFormat="1" ht="16.5" customHeight="1">
      <c r="A4" s="538"/>
      <c r="B4" s="543"/>
      <c r="C4" s="525"/>
      <c r="D4" s="83" t="s">
        <v>5</v>
      </c>
      <c r="E4" s="520" t="s">
        <v>57</v>
      </c>
      <c r="F4" s="520" t="s">
        <v>82</v>
      </c>
      <c r="G4" s="520" t="s">
        <v>94</v>
      </c>
      <c r="H4" s="84" t="s">
        <v>41</v>
      </c>
      <c r="I4" s="84" t="s">
        <v>42</v>
      </c>
      <c r="J4" s="84" t="s">
        <v>43</v>
      </c>
      <c r="K4" s="84" t="s">
        <v>44</v>
      </c>
      <c r="L4" s="84" t="s">
        <v>45</v>
      </c>
      <c r="M4" s="84" t="s">
        <v>39</v>
      </c>
      <c r="N4" s="84" t="s">
        <v>40</v>
      </c>
      <c r="O4" s="84" t="s">
        <v>41</v>
      </c>
      <c r="P4" s="84" t="s">
        <v>42</v>
      </c>
      <c r="Q4" s="84" t="s">
        <v>43</v>
      </c>
      <c r="R4" s="84" t="s">
        <v>44</v>
      </c>
      <c r="S4" s="84" t="s">
        <v>45</v>
      </c>
      <c r="T4" s="84" t="s">
        <v>39</v>
      </c>
      <c r="U4" s="84" t="s">
        <v>40</v>
      </c>
      <c r="V4" s="84" t="s">
        <v>41</v>
      </c>
      <c r="W4" s="84" t="s">
        <v>42</v>
      </c>
      <c r="X4" s="84" t="s">
        <v>43</v>
      </c>
      <c r="Y4" s="84" t="s">
        <v>44</v>
      </c>
      <c r="Z4" s="84" t="s">
        <v>45</v>
      </c>
      <c r="AA4" s="84" t="s">
        <v>39</v>
      </c>
      <c r="AB4" s="84" t="s">
        <v>40</v>
      </c>
      <c r="AC4" s="84" t="s">
        <v>41</v>
      </c>
      <c r="AD4" s="84" t="s">
        <v>42</v>
      </c>
      <c r="AE4" s="84" t="s">
        <v>43</v>
      </c>
      <c r="AF4" s="84" t="s">
        <v>44</v>
      </c>
      <c r="AG4" s="84" t="s">
        <v>45</v>
      </c>
      <c r="AH4" s="84" t="s">
        <v>39</v>
      </c>
      <c r="AI4" s="84" t="s">
        <v>40</v>
      </c>
      <c r="AJ4" s="84" t="s">
        <v>41</v>
      </c>
      <c r="AK4" s="84" t="s">
        <v>42</v>
      </c>
      <c r="AL4" s="97" t="s">
        <v>43</v>
      </c>
      <c r="AM4" s="290" t="s">
        <v>40</v>
      </c>
      <c r="AN4" s="84" t="s">
        <v>41</v>
      </c>
      <c r="AO4" s="84" t="s">
        <v>41</v>
      </c>
      <c r="AP4" s="84" t="s">
        <v>42</v>
      </c>
      <c r="AQ4" s="84" t="s">
        <v>43</v>
      </c>
      <c r="AR4" s="84" t="s">
        <v>44</v>
      </c>
      <c r="AS4" s="84" t="s">
        <v>45</v>
      </c>
      <c r="AT4" s="84" t="s">
        <v>39</v>
      </c>
      <c r="AU4" s="84" t="s">
        <v>40</v>
      </c>
      <c r="AV4" s="84" t="s">
        <v>41</v>
      </c>
      <c r="AW4" s="84" t="s">
        <v>42</v>
      </c>
      <c r="AX4" s="84" t="s">
        <v>43</v>
      </c>
      <c r="AY4" s="84" t="s">
        <v>44</v>
      </c>
      <c r="AZ4" s="84" t="s">
        <v>45</v>
      </c>
      <c r="BA4" s="84" t="s">
        <v>39</v>
      </c>
      <c r="BB4" s="84" t="s">
        <v>40</v>
      </c>
      <c r="BC4" s="84" t="s">
        <v>41</v>
      </c>
      <c r="BD4" s="84" t="s">
        <v>42</v>
      </c>
      <c r="BE4" s="84" t="s">
        <v>43</v>
      </c>
      <c r="BF4" s="84" t="s">
        <v>44</v>
      </c>
      <c r="BG4" s="84" t="s">
        <v>45</v>
      </c>
      <c r="BH4" s="84" t="s">
        <v>39</v>
      </c>
      <c r="BI4" s="84" t="s">
        <v>40</v>
      </c>
      <c r="BJ4" s="84" t="s">
        <v>41</v>
      </c>
      <c r="BK4" s="84" t="s">
        <v>42</v>
      </c>
      <c r="BL4" s="84" t="s">
        <v>43</v>
      </c>
      <c r="BM4" s="84" t="s">
        <v>44</v>
      </c>
      <c r="BN4" s="84" t="s">
        <v>45</v>
      </c>
      <c r="BO4" s="84" t="s">
        <v>39</v>
      </c>
      <c r="BP4" s="84" t="s">
        <v>40</v>
      </c>
      <c r="BQ4" s="404" t="s">
        <v>39</v>
      </c>
      <c r="BR4" s="404" t="s">
        <v>40</v>
      </c>
      <c r="BS4" s="404" t="s">
        <v>41</v>
      </c>
      <c r="BT4" s="404" t="s">
        <v>42</v>
      </c>
      <c r="BU4" s="404" t="s">
        <v>43</v>
      </c>
      <c r="BV4" s="404" t="s">
        <v>44</v>
      </c>
      <c r="BW4" s="404" t="s">
        <v>45</v>
      </c>
      <c r="BX4" s="404" t="s">
        <v>39</v>
      </c>
      <c r="BY4" s="404" t="s">
        <v>40</v>
      </c>
      <c r="BZ4" s="404" t="s">
        <v>41</v>
      </c>
      <c r="CA4" s="404" t="s">
        <v>42</v>
      </c>
      <c r="CB4" s="404" t="s">
        <v>43</v>
      </c>
      <c r="CC4" s="404" t="s">
        <v>44</v>
      </c>
      <c r="CD4" s="404" t="s">
        <v>45</v>
      </c>
      <c r="CE4" s="404" t="s">
        <v>39</v>
      </c>
      <c r="CF4" s="404" t="s">
        <v>40</v>
      </c>
      <c r="CG4" s="404" t="s">
        <v>41</v>
      </c>
      <c r="CH4" s="404" t="s">
        <v>42</v>
      </c>
      <c r="CI4" s="404" t="s">
        <v>43</v>
      </c>
      <c r="CJ4" s="404" t="s">
        <v>44</v>
      </c>
      <c r="CK4" s="404" t="s">
        <v>45</v>
      </c>
      <c r="CL4" s="404" t="s">
        <v>39</v>
      </c>
      <c r="CM4" s="404" t="s">
        <v>40</v>
      </c>
      <c r="CN4" s="404" t="s">
        <v>41</v>
      </c>
      <c r="CO4" s="404" t="s">
        <v>42</v>
      </c>
      <c r="CP4" s="404" t="s">
        <v>43</v>
      </c>
      <c r="CQ4" s="404" t="s">
        <v>44</v>
      </c>
      <c r="CR4" s="404" t="s">
        <v>45</v>
      </c>
      <c r="CS4" s="96" t="s">
        <v>40</v>
      </c>
      <c r="CT4" s="96" t="s">
        <v>40</v>
      </c>
      <c r="CU4" s="96" t="s">
        <v>40</v>
      </c>
    </row>
    <row r="5" spans="1:99" s="63" customFormat="1" ht="13.5" thickBot="1">
      <c r="A5" s="538"/>
      <c r="B5" s="544"/>
      <c r="C5" s="526"/>
      <c r="D5" s="85" t="s">
        <v>6</v>
      </c>
      <c r="E5" s="521"/>
      <c r="F5" s="521"/>
      <c r="G5" s="521"/>
      <c r="H5" s="86">
        <v>43739</v>
      </c>
      <c r="I5" s="86">
        <f t="shared" ref="I5:AJ5" si="0">H5+1</f>
        <v>43740</v>
      </c>
      <c r="J5" s="86">
        <f t="shared" si="0"/>
        <v>43741</v>
      </c>
      <c r="K5" s="86">
        <f t="shared" si="0"/>
        <v>43742</v>
      </c>
      <c r="L5" s="86">
        <f t="shared" si="0"/>
        <v>43743</v>
      </c>
      <c r="M5" s="86">
        <f t="shared" si="0"/>
        <v>43744</v>
      </c>
      <c r="N5" s="86">
        <f t="shared" si="0"/>
        <v>43745</v>
      </c>
      <c r="O5" s="86">
        <f t="shared" si="0"/>
        <v>43746</v>
      </c>
      <c r="P5" s="86">
        <f t="shared" si="0"/>
        <v>43747</v>
      </c>
      <c r="Q5" s="86">
        <f t="shared" si="0"/>
        <v>43748</v>
      </c>
      <c r="R5" s="86">
        <f t="shared" si="0"/>
        <v>43749</v>
      </c>
      <c r="S5" s="86">
        <f t="shared" si="0"/>
        <v>43750</v>
      </c>
      <c r="T5" s="86">
        <f t="shared" si="0"/>
        <v>43751</v>
      </c>
      <c r="U5" s="86">
        <f t="shared" si="0"/>
        <v>43752</v>
      </c>
      <c r="V5" s="86">
        <f t="shared" si="0"/>
        <v>43753</v>
      </c>
      <c r="W5" s="86">
        <f t="shared" si="0"/>
        <v>43754</v>
      </c>
      <c r="X5" s="86">
        <f t="shared" si="0"/>
        <v>43755</v>
      </c>
      <c r="Y5" s="86">
        <f t="shared" si="0"/>
        <v>43756</v>
      </c>
      <c r="Z5" s="86">
        <f t="shared" si="0"/>
        <v>43757</v>
      </c>
      <c r="AA5" s="86">
        <f t="shared" si="0"/>
        <v>43758</v>
      </c>
      <c r="AB5" s="86">
        <f t="shared" si="0"/>
        <v>43759</v>
      </c>
      <c r="AC5" s="86">
        <f t="shared" si="0"/>
        <v>43760</v>
      </c>
      <c r="AD5" s="86">
        <f t="shared" si="0"/>
        <v>43761</v>
      </c>
      <c r="AE5" s="86">
        <f t="shared" si="0"/>
        <v>43762</v>
      </c>
      <c r="AF5" s="86">
        <f t="shared" si="0"/>
        <v>43763</v>
      </c>
      <c r="AG5" s="86">
        <f t="shared" si="0"/>
        <v>43764</v>
      </c>
      <c r="AH5" s="86">
        <f t="shared" si="0"/>
        <v>43765</v>
      </c>
      <c r="AI5" s="86">
        <f t="shared" si="0"/>
        <v>43766</v>
      </c>
      <c r="AJ5" s="86">
        <f t="shared" si="0"/>
        <v>43767</v>
      </c>
      <c r="AK5" s="86">
        <f>AJ5+1</f>
        <v>43768</v>
      </c>
      <c r="AL5" s="100">
        <f>AK5+1</f>
        <v>43769</v>
      </c>
      <c r="AM5" s="291">
        <v>43709</v>
      </c>
      <c r="AN5" s="86">
        <v>43710</v>
      </c>
      <c r="AO5" s="86">
        <v>43711</v>
      </c>
      <c r="AP5" s="86">
        <v>43712</v>
      </c>
      <c r="AQ5" s="86">
        <v>43713</v>
      </c>
      <c r="AR5" s="86">
        <v>43714</v>
      </c>
      <c r="AS5" s="86">
        <v>43715</v>
      </c>
      <c r="AT5" s="86">
        <v>43716</v>
      </c>
      <c r="AU5" s="86">
        <v>43717</v>
      </c>
      <c r="AV5" s="86">
        <v>43718</v>
      </c>
      <c r="AW5" s="86">
        <v>43719</v>
      </c>
      <c r="AX5" s="86">
        <v>43720</v>
      </c>
      <c r="AY5" s="86">
        <v>43721</v>
      </c>
      <c r="AZ5" s="86">
        <v>43722</v>
      </c>
      <c r="BA5" s="86">
        <v>43723</v>
      </c>
      <c r="BB5" s="86">
        <v>43724</v>
      </c>
      <c r="BC5" s="86">
        <v>43725</v>
      </c>
      <c r="BD5" s="86">
        <v>43726</v>
      </c>
      <c r="BE5" s="86">
        <v>43727</v>
      </c>
      <c r="BF5" s="86">
        <v>43728</v>
      </c>
      <c r="BG5" s="86">
        <v>43729</v>
      </c>
      <c r="BH5" s="86">
        <v>43730</v>
      </c>
      <c r="BI5" s="86">
        <v>43731</v>
      </c>
      <c r="BJ5" s="86">
        <v>43732</v>
      </c>
      <c r="BK5" s="86">
        <v>43733</v>
      </c>
      <c r="BL5" s="86">
        <v>43734</v>
      </c>
      <c r="BM5" s="86">
        <v>43735</v>
      </c>
      <c r="BN5" s="86">
        <v>43736</v>
      </c>
      <c r="BO5" s="86">
        <v>43737</v>
      </c>
      <c r="BP5" s="86">
        <v>43738</v>
      </c>
      <c r="BQ5" s="86">
        <v>43739</v>
      </c>
      <c r="BR5" s="86">
        <v>43740</v>
      </c>
      <c r="BS5" s="86">
        <v>43741</v>
      </c>
      <c r="BT5" s="86">
        <v>43742</v>
      </c>
      <c r="BU5" s="86">
        <v>43743</v>
      </c>
      <c r="BV5" s="86">
        <v>43744</v>
      </c>
      <c r="BW5" s="86">
        <v>43745</v>
      </c>
      <c r="BX5" s="86">
        <v>43746</v>
      </c>
      <c r="BY5" s="86">
        <v>43747</v>
      </c>
      <c r="BZ5" s="86">
        <v>43748</v>
      </c>
      <c r="CA5" s="86">
        <v>43749</v>
      </c>
      <c r="CB5" s="86">
        <v>43750</v>
      </c>
      <c r="CC5" s="86">
        <v>43751</v>
      </c>
      <c r="CD5" s="86">
        <v>43752</v>
      </c>
      <c r="CE5" s="86">
        <v>43753</v>
      </c>
      <c r="CF5" s="86">
        <v>43754</v>
      </c>
      <c r="CG5" s="86">
        <v>43755</v>
      </c>
      <c r="CH5" s="86">
        <v>43756</v>
      </c>
      <c r="CI5" s="86">
        <v>43757</v>
      </c>
      <c r="CJ5" s="86">
        <v>43758</v>
      </c>
      <c r="CK5" s="86">
        <v>43759</v>
      </c>
      <c r="CL5" s="86">
        <v>43760</v>
      </c>
      <c r="CM5" s="86">
        <v>43761</v>
      </c>
      <c r="CN5" s="86">
        <v>43762</v>
      </c>
      <c r="CO5" s="86">
        <v>43763</v>
      </c>
      <c r="CP5" s="86">
        <v>43764</v>
      </c>
      <c r="CQ5" s="86">
        <v>43765</v>
      </c>
      <c r="CR5" s="86">
        <v>43766</v>
      </c>
      <c r="CS5" s="86">
        <v>43767</v>
      </c>
      <c r="CT5" s="86">
        <v>43768</v>
      </c>
      <c r="CU5" s="86">
        <v>43769</v>
      </c>
    </row>
    <row r="6" spans="1:99">
      <c r="A6" s="539" t="s">
        <v>3</v>
      </c>
      <c r="B6" s="529" t="s">
        <v>60</v>
      </c>
      <c r="C6" s="490">
        <v>110</v>
      </c>
      <c r="D6" s="79" t="s">
        <v>5</v>
      </c>
      <c r="E6" s="78">
        <v>620</v>
      </c>
      <c r="F6" s="101"/>
      <c r="G6" s="359"/>
      <c r="H6" s="166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101"/>
      <c r="AM6" s="292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</row>
    <row r="7" spans="1:99">
      <c r="A7" s="540"/>
      <c r="B7" s="530"/>
      <c r="C7" s="495"/>
      <c r="D7" s="77" t="s">
        <v>6</v>
      </c>
      <c r="E7" s="76">
        <f>SUM(G7:CU7)</f>
        <v>620</v>
      </c>
      <c r="F7" s="338">
        <v>620</v>
      </c>
      <c r="G7" s="360">
        <v>620</v>
      </c>
      <c r="H7" s="167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102"/>
      <c r="AM7" s="293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</row>
    <row r="8" spans="1:99">
      <c r="A8" s="540"/>
      <c r="B8" s="530"/>
      <c r="C8" s="494">
        <v>120</v>
      </c>
      <c r="D8" s="74" t="s">
        <v>5</v>
      </c>
      <c r="E8" s="72">
        <v>1400</v>
      </c>
      <c r="F8" s="103"/>
      <c r="G8" s="361"/>
      <c r="H8" s="168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103"/>
      <c r="AM8" s="294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</row>
    <row r="9" spans="1:99">
      <c r="A9" s="540"/>
      <c r="B9" s="530"/>
      <c r="C9" s="495"/>
      <c r="D9" s="77" t="s">
        <v>6</v>
      </c>
      <c r="E9" s="76">
        <f>SUM(G9:CU9)</f>
        <v>1400</v>
      </c>
      <c r="F9" s="338">
        <v>1400</v>
      </c>
      <c r="G9" s="360">
        <v>1400</v>
      </c>
      <c r="H9" s="167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102"/>
      <c r="AM9" s="293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</row>
    <row r="10" spans="1:99">
      <c r="A10" s="540"/>
      <c r="B10" s="530"/>
      <c r="C10" s="494">
        <v>130</v>
      </c>
      <c r="D10" s="74" t="s">
        <v>5</v>
      </c>
      <c r="E10" s="72">
        <v>3035</v>
      </c>
      <c r="F10" s="103"/>
      <c r="G10" s="361"/>
      <c r="H10" s="168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103"/>
      <c r="AM10" s="294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</row>
    <row r="11" spans="1:99">
      <c r="A11" s="540"/>
      <c r="B11" s="530"/>
      <c r="C11" s="495"/>
      <c r="D11" s="77" t="s">
        <v>6</v>
      </c>
      <c r="E11" s="76">
        <f>SUM(G11:CU11)</f>
        <v>3035</v>
      </c>
      <c r="F11" s="338">
        <v>3035</v>
      </c>
      <c r="G11" s="360">
        <v>3035</v>
      </c>
      <c r="H11" s="167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102"/>
      <c r="AM11" s="293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</row>
    <row r="12" spans="1:99">
      <c r="A12" s="540"/>
      <c r="B12" s="530"/>
      <c r="C12" s="494">
        <v>140</v>
      </c>
      <c r="D12" s="74" t="s">
        <v>5</v>
      </c>
      <c r="E12" s="72">
        <v>25025</v>
      </c>
      <c r="F12" s="103"/>
      <c r="G12" s="361"/>
      <c r="H12" s="168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103"/>
      <c r="AM12" s="294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</row>
    <row r="13" spans="1:99">
      <c r="A13" s="540"/>
      <c r="B13" s="530"/>
      <c r="C13" s="495"/>
      <c r="D13" s="77" t="s">
        <v>6</v>
      </c>
      <c r="E13" s="76">
        <f>SUM(G13:CU13)</f>
        <v>24725</v>
      </c>
      <c r="F13" s="338">
        <v>18050</v>
      </c>
      <c r="G13" s="360">
        <v>23035</v>
      </c>
      <c r="H13" s="167">
        <v>510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102"/>
      <c r="AM13" s="293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>
        <v>690</v>
      </c>
      <c r="BS13" s="75">
        <v>270</v>
      </c>
      <c r="BT13" s="75"/>
      <c r="BU13" s="75"/>
      <c r="BV13" s="75"/>
      <c r="BW13" s="75"/>
      <c r="BX13" s="75">
        <v>220</v>
      </c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</row>
    <row r="14" spans="1:99">
      <c r="A14" s="540"/>
      <c r="B14" s="530"/>
      <c r="C14" s="494">
        <v>150</v>
      </c>
      <c r="D14" s="74" t="s">
        <v>5</v>
      </c>
      <c r="E14" s="72">
        <v>3875</v>
      </c>
      <c r="F14" s="103"/>
      <c r="G14" s="361"/>
      <c r="H14" s="243"/>
      <c r="I14" s="73"/>
      <c r="J14" s="73"/>
      <c r="K14" s="73"/>
      <c r="L14" s="73"/>
      <c r="M14" s="73"/>
      <c r="N14" s="73"/>
      <c r="O14" s="73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103"/>
      <c r="AM14" s="294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</row>
    <row r="15" spans="1:99">
      <c r="A15" s="540"/>
      <c r="B15" s="530"/>
      <c r="C15" s="510"/>
      <c r="D15" s="71" t="s">
        <v>6</v>
      </c>
      <c r="E15" s="76">
        <f>SUM(G15:CU15)</f>
        <v>3875</v>
      </c>
      <c r="F15" s="357">
        <v>1500</v>
      </c>
      <c r="G15" s="362">
        <v>3875</v>
      </c>
      <c r="H15" s="244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104"/>
      <c r="AM15" s="295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</row>
    <row r="16" spans="1:99">
      <c r="A16" s="540"/>
      <c r="B16" s="530"/>
      <c r="C16" s="494">
        <v>160</v>
      </c>
      <c r="D16" s="74" t="s">
        <v>5</v>
      </c>
      <c r="E16" s="72">
        <v>5965</v>
      </c>
      <c r="F16" s="103"/>
      <c r="G16" s="361"/>
      <c r="H16" s="168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103"/>
      <c r="AM16" s="294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</row>
    <row r="17" spans="1:99">
      <c r="A17" s="540"/>
      <c r="B17" s="530"/>
      <c r="C17" s="495"/>
      <c r="D17" s="77" t="s">
        <v>6</v>
      </c>
      <c r="E17" s="76">
        <f>SUM(G17:CU17)</f>
        <v>5765</v>
      </c>
      <c r="F17" s="338">
        <v>3880</v>
      </c>
      <c r="G17" s="360">
        <v>5765</v>
      </c>
      <c r="H17" s="167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102"/>
      <c r="AM17" s="293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</row>
    <row r="18" spans="1:99">
      <c r="A18" s="540"/>
      <c r="B18" s="530"/>
      <c r="C18" s="494">
        <v>170</v>
      </c>
      <c r="D18" s="74" t="s">
        <v>5</v>
      </c>
      <c r="E18" s="72">
        <v>1050</v>
      </c>
      <c r="F18" s="103"/>
      <c r="G18" s="361"/>
      <c r="H18" s="168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103"/>
      <c r="AM18" s="294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</row>
    <row r="19" spans="1:99">
      <c r="A19" s="540"/>
      <c r="B19" s="530"/>
      <c r="C19" s="495"/>
      <c r="D19" s="77" t="s">
        <v>6</v>
      </c>
      <c r="E19" s="76">
        <f>SUM(G19:CU19)</f>
        <v>1050</v>
      </c>
      <c r="F19" s="338">
        <v>1050</v>
      </c>
      <c r="G19" s="360">
        <v>850</v>
      </c>
      <c r="H19" s="167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>
        <v>200</v>
      </c>
      <c r="AH19" s="75"/>
      <c r="AI19" s="75"/>
      <c r="AJ19" s="75"/>
      <c r="AK19" s="75"/>
      <c r="AL19" s="102"/>
      <c r="AM19" s="293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</row>
    <row r="20" spans="1:99">
      <c r="A20" s="540"/>
      <c r="B20" s="530"/>
      <c r="C20" s="494">
        <v>180</v>
      </c>
      <c r="D20" s="74" t="s">
        <v>5</v>
      </c>
      <c r="E20" s="72">
        <v>0</v>
      </c>
      <c r="F20" s="103"/>
      <c r="G20" s="361"/>
      <c r="H20" s="168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103"/>
      <c r="AM20" s="294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</row>
    <row r="21" spans="1:99">
      <c r="A21" s="540"/>
      <c r="B21" s="530"/>
      <c r="C21" s="495"/>
      <c r="D21" s="77" t="s">
        <v>6</v>
      </c>
      <c r="E21" s="76">
        <f>SUM(G21:CU21)</f>
        <v>0</v>
      </c>
      <c r="F21" s="338"/>
      <c r="G21" s="360"/>
      <c r="H21" s="167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102"/>
      <c r="AM21" s="293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</row>
    <row r="22" spans="1:99">
      <c r="A22" s="540"/>
      <c r="B22" s="530"/>
      <c r="C22" s="494">
        <v>190</v>
      </c>
      <c r="D22" s="74" t="s">
        <v>5</v>
      </c>
      <c r="E22" s="72">
        <v>0</v>
      </c>
      <c r="F22" s="103"/>
      <c r="G22" s="361"/>
      <c r="H22" s="243"/>
      <c r="I22" s="73"/>
      <c r="J22" s="73"/>
      <c r="K22" s="73"/>
      <c r="L22" s="73"/>
      <c r="M22" s="73"/>
      <c r="N22" s="73"/>
      <c r="O22" s="73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103"/>
      <c r="AM22" s="294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</row>
    <row r="23" spans="1:99">
      <c r="A23" s="540"/>
      <c r="B23" s="530"/>
      <c r="C23" s="510"/>
      <c r="D23" s="71" t="s">
        <v>6</v>
      </c>
      <c r="E23" s="76">
        <f>SUM(G23:CU23)</f>
        <v>0</v>
      </c>
      <c r="F23" s="357"/>
      <c r="G23" s="362"/>
      <c r="H23" s="244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104"/>
      <c r="AM23" s="295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</row>
    <row r="24" spans="1:99">
      <c r="A24" s="540"/>
      <c r="B24" s="530"/>
      <c r="C24" s="532" t="s">
        <v>38</v>
      </c>
      <c r="D24" s="69" t="s">
        <v>5</v>
      </c>
      <c r="E24" s="64">
        <f>E22+E2+E20+E18+E16+E14+E12+E10+E8+E6</f>
        <v>40970</v>
      </c>
      <c r="F24" s="106"/>
      <c r="G24" s="363"/>
      <c r="H24" s="90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105"/>
      <c r="AM24" s="296">
        <f t="shared" ref="AM24:BP24" si="1">AM6+AM16+AM18+AM20+AM22</f>
        <v>0</v>
      </c>
      <c r="AN24" s="68">
        <f t="shared" si="1"/>
        <v>0</v>
      </c>
      <c r="AO24" s="68">
        <f t="shared" si="1"/>
        <v>0</v>
      </c>
      <c r="AP24" s="68">
        <f t="shared" si="1"/>
        <v>0</v>
      </c>
      <c r="AQ24" s="68">
        <f t="shared" si="1"/>
        <v>0</v>
      </c>
      <c r="AR24" s="68">
        <f t="shared" si="1"/>
        <v>0</v>
      </c>
      <c r="AS24" s="68">
        <f t="shared" si="1"/>
        <v>0</v>
      </c>
      <c r="AT24" s="68">
        <f t="shared" si="1"/>
        <v>0</v>
      </c>
      <c r="AU24" s="68">
        <f t="shared" si="1"/>
        <v>0</v>
      </c>
      <c r="AV24" s="68">
        <f t="shared" si="1"/>
        <v>0</v>
      </c>
      <c r="AW24" s="68">
        <f t="shared" si="1"/>
        <v>0</v>
      </c>
      <c r="AX24" s="68">
        <f t="shared" si="1"/>
        <v>0</v>
      </c>
      <c r="AY24" s="68">
        <f t="shared" si="1"/>
        <v>0</v>
      </c>
      <c r="AZ24" s="68">
        <f t="shared" si="1"/>
        <v>0</v>
      </c>
      <c r="BA24" s="68">
        <f t="shared" si="1"/>
        <v>0</v>
      </c>
      <c r="BB24" s="68">
        <f t="shared" si="1"/>
        <v>0</v>
      </c>
      <c r="BC24" s="68">
        <f t="shared" si="1"/>
        <v>0</v>
      </c>
      <c r="BD24" s="68">
        <f t="shared" si="1"/>
        <v>0</v>
      </c>
      <c r="BE24" s="68">
        <f t="shared" si="1"/>
        <v>0</v>
      </c>
      <c r="BF24" s="68">
        <f t="shared" si="1"/>
        <v>0</v>
      </c>
      <c r="BG24" s="68">
        <f t="shared" si="1"/>
        <v>0</v>
      </c>
      <c r="BH24" s="68">
        <f t="shared" si="1"/>
        <v>0</v>
      </c>
      <c r="BI24" s="68">
        <f t="shared" si="1"/>
        <v>0</v>
      </c>
      <c r="BJ24" s="68">
        <f t="shared" si="1"/>
        <v>0</v>
      </c>
      <c r="BK24" s="68">
        <f t="shared" si="1"/>
        <v>0</v>
      </c>
      <c r="BL24" s="68">
        <f t="shared" si="1"/>
        <v>0</v>
      </c>
      <c r="BM24" s="68">
        <f t="shared" si="1"/>
        <v>0</v>
      </c>
      <c r="BN24" s="68">
        <f t="shared" si="1"/>
        <v>0</v>
      </c>
      <c r="BO24" s="68">
        <f t="shared" si="1"/>
        <v>0</v>
      </c>
      <c r="BP24" s="68">
        <f t="shared" si="1"/>
        <v>0</v>
      </c>
      <c r="BQ24" s="68">
        <f t="shared" ref="BQ24:CI24" si="2">BQ6+BQ16+BQ18+BQ20+BQ22</f>
        <v>0</v>
      </c>
      <c r="BR24" s="68">
        <f t="shared" si="2"/>
        <v>0</v>
      </c>
      <c r="BS24" s="68">
        <f t="shared" si="2"/>
        <v>0</v>
      </c>
      <c r="BT24" s="68">
        <f t="shared" si="2"/>
        <v>0</v>
      </c>
      <c r="BU24" s="68">
        <f t="shared" si="2"/>
        <v>0</v>
      </c>
      <c r="BV24" s="68">
        <f t="shared" si="2"/>
        <v>0</v>
      </c>
      <c r="BW24" s="68">
        <f t="shared" si="2"/>
        <v>0</v>
      </c>
      <c r="BX24" s="68">
        <f t="shared" si="2"/>
        <v>0</v>
      </c>
      <c r="BY24" s="68">
        <f t="shared" si="2"/>
        <v>0</v>
      </c>
      <c r="BZ24" s="68">
        <f t="shared" si="2"/>
        <v>0</v>
      </c>
      <c r="CA24" s="68">
        <f t="shared" si="2"/>
        <v>0</v>
      </c>
      <c r="CB24" s="68">
        <f t="shared" si="2"/>
        <v>0</v>
      </c>
      <c r="CC24" s="68">
        <f t="shared" si="2"/>
        <v>0</v>
      </c>
      <c r="CD24" s="68">
        <f t="shared" si="2"/>
        <v>0</v>
      </c>
      <c r="CE24" s="68">
        <f t="shared" si="2"/>
        <v>0</v>
      </c>
      <c r="CF24" s="68">
        <f t="shared" si="2"/>
        <v>0</v>
      </c>
      <c r="CG24" s="68">
        <f t="shared" si="2"/>
        <v>0</v>
      </c>
      <c r="CH24" s="68">
        <f t="shared" si="2"/>
        <v>0</v>
      </c>
      <c r="CI24" s="68">
        <f t="shared" si="2"/>
        <v>0</v>
      </c>
      <c r="CJ24" s="68">
        <f t="shared" ref="CJ24:CU24" si="3">CJ6+CJ16+CJ18+CJ20+CJ22</f>
        <v>0</v>
      </c>
      <c r="CK24" s="68">
        <f t="shared" si="3"/>
        <v>0</v>
      </c>
      <c r="CL24" s="68">
        <f t="shared" si="3"/>
        <v>0</v>
      </c>
      <c r="CM24" s="68">
        <f t="shared" si="3"/>
        <v>0</v>
      </c>
      <c r="CN24" s="68">
        <f t="shared" si="3"/>
        <v>0</v>
      </c>
      <c r="CO24" s="68">
        <f t="shared" si="3"/>
        <v>0</v>
      </c>
      <c r="CP24" s="68">
        <f t="shared" si="3"/>
        <v>0</v>
      </c>
      <c r="CQ24" s="68">
        <f t="shared" si="3"/>
        <v>0</v>
      </c>
      <c r="CR24" s="68">
        <f t="shared" si="3"/>
        <v>0</v>
      </c>
      <c r="CS24" s="68">
        <f t="shared" si="3"/>
        <v>0</v>
      </c>
      <c r="CT24" s="68">
        <f t="shared" si="3"/>
        <v>0</v>
      </c>
      <c r="CU24" s="68">
        <f t="shared" si="3"/>
        <v>0</v>
      </c>
    </row>
    <row r="25" spans="1:99" ht="15.75" thickBot="1">
      <c r="A25" s="540"/>
      <c r="B25" s="531"/>
      <c r="C25" s="533"/>
      <c r="D25" s="87" t="s">
        <v>6</v>
      </c>
      <c r="E25" s="88">
        <f>E23+E21+E19+E17+E15+E13+E11+E9+E7</f>
        <v>40470</v>
      </c>
      <c r="F25" s="283">
        <f t="shared" ref="F25" si="4">F23+F21+F19+F17+F15+F13+F11+F9+F7</f>
        <v>29535</v>
      </c>
      <c r="G25" s="364">
        <f t="shared" ref="G25:AL25" si="5">G23+G21+G19+G17+G15+G13+G11+G9+G7</f>
        <v>38580</v>
      </c>
      <c r="H25" s="358">
        <f t="shared" si="5"/>
        <v>510</v>
      </c>
      <c r="I25" s="88">
        <f t="shared" si="5"/>
        <v>0</v>
      </c>
      <c r="J25" s="88">
        <f t="shared" si="5"/>
        <v>0</v>
      </c>
      <c r="K25" s="88">
        <f t="shared" si="5"/>
        <v>0</v>
      </c>
      <c r="L25" s="88">
        <f t="shared" si="5"/>
        <v>0</v>
      </c>
      <c r="M25" s="88">
        <f t="shared" si="5"/>
        <v>0</v>
      </c>
      <c r="N25" s="88">
        <f t="shared" si="5"/>
        <v>0</v>
      </c>
      <c r="O25" s="88">
        <f t="shared" si="5"/>
        <v>0</v>
      </c>
      <c r="P25" s="88">
        <f t="shared" si="5"/>
        <v>0</v>
      </c>
      <c r="Q25" s="88">
        <f t="shared" si="5"/>
        <v>0</v>
      </c>
      <c r="R25" s="88">
        <f t="shared" si="5"/>
        <v>0</v>
      </c>
      <c r="S25" s="88">
        <f t="shared" si="5"/>
        <v>0</v>
      </c>
      <c r="T25" s="88">
        <f t="shared" si="5"/>
        <v>0</v>
      </c>
      <c r="U25" s="88">
        <f t="shared" si="5"/>
        <v>0</v>
      </c>
      <c r="V25" s="88">
        <f t="shared" si="5"/>
        <v>0</v>
      </c>
      <c r="W25" s="88">
        <f t="shared" si="5"/>
        <v>0</v>
      </c>
      <c r="X25" s="88">
        <f t="shared" si="5"/>
        <v>0</v>
      </c>
      <c r="Y25" s="88">
        <f t="shared" si="5"/>
        <v>0</v>
      </c>
      <c r="Z25" s="88">
        <f t="shared" si="5"/>
        <v>0</v>
      </c>
      <c r="AA25" s="88">
        <f t="shared" si="5"/>
        <v>0</v>
      </c>
      <c r="AB25" s="88">
        <f t="shared" si="5"/>
        <v>0</v>
      </c>
      <c r="AC25" s="88">
        <f t="shared" si="5"/>
        <v>0</v>
      </c>
      <c r="AD25" s="88">
        <f t="shared" si="5"/>
        <v>0</v>
      </c>
      <c r="AE25" s="88">
        <f t="shared" si="5"/>
        <v>0</v>
      </c>
      <c r="AF25" s="88">
        <f t="shared" si="5"/>
        <v>0</v>
      </c>
      <c r="AG25" s="88">
        <f t="shared" si="5"/>
        <v>200</v>
      </c>
      <c r="AH25" s="88">
        <f t="shared" si="5"/>
        <v>0</v>
      </c>
      <c r="AI25" s="88">
        <f t="shared" si="5"/>
        <v>0</v>
      </c>
      <c r="AJ25" s="88">
        <f t="shared" si="5"/>
        <v>0</v>
      </c>
      <c r="AK25" s="88">
        <f t="shared" si="5"/>
        <v>0</v>
      </c>
      <c r="AL25" s="283">
        <f t="shared" si="5"/>
        <v>0</v>
      </c>
      <c r="AM25" s="297">
        <f t="shared" ref="AM25:BP25" si="6">AM7+AM17+AM19+AM21+AM23</f>
        <v>0</v>
      </c>
      <c r="AN25" s="89">
        <f t="shared" si="6"/>
        <v>0</v>
      </c>
      <c r="AO25" s="89">
        <f t="shared" si="6"/>
        <v>0</v>
      </c>
      <c r="AP25" s="89">
        <f t="shared" si="6"/>
        <v>0</v>
      </c>
      <c r="AQ25" s="89">
        <f t="shared" si="6"/>
        <v>0</v>
      </c>
      <c r="AR25" s="89">
        <f t="shared" si="6"/>
        <v>0</v>
      </c>
      <c r="AS25" s="89">
        <f t="shared" si="6"/>
        <v>0</v>
      </c>
      <c r="AT25" s="89">
        <f t="shared" si="6"/>
        <v>0</v>
      </c>
      <c r="AU25" s="89">
        <f t="shared" si="6"/>
        <v>0</v>
      </c>
      <c r="AV25" s="89">
        <f t="shared" si="6"/>
        <v>0</v>
      </c>
      <c r="AW25" s="89">
        <f t="shared" si="6"/>
        <v>0</v>
      </c>
      <c r="AX25" s="89">
        <f t="shared" si="6"/>
        <v>0</v>
      </c>
      <c r="AY25" s="89">
        <f t="shared" si="6"/>
        <v>0</v>
      </c>
      <c r="AZ25" s="89">
        <f t="shared" si="6"/>
        <v>0</v>
      </c>
      <c r="BA25" s="89">
        <f t="shared" si="6"/>
        <v>0</v>
      </c>
      <c r="BB25" s="89">
        <f t="shared" si="6"/>
        <v>0</v>
      </c>
      <c r="BC25" s="89">
        <f t="shared" si="6"/>
        <v>0</v>
      </c>
      <c r="BD25" s="89">
        <f t="shared" si="6"/>
        <v>0</v>
      </c>
      <c r="BE25" s="89">
        <f t="shared" si="6"/>
        <v>0</v>
      </c>
      <c r="BF25" s="89">
        <f t="shared" si="6"/>
        <v>0</v>
      </c>
      <c r="BG25" s="89">
        <f t="shared" si="6"/>
        <v>0</v>
      </c>
      <c r="BH25" s="89">
        <f t="shared" si="6"/>
        <v>0</v>
      </c>
      <c r="BI25" s="89">
        <f t="shared" si="6"/>
        <v>0</v>
      </c>
      <c r="BJ25" s="89">
        <f t="shared" si="6"/>
        <v>0</v>
      </c>
      <c r="BK25" s="89">
        <f t="shared" si="6"/>
        <v>0</v>
      </c>
      <c r="BL25" s="89">
        <f t="shared" si="6"/>
        <v>0</v>
      </c>
      <c r="BM25" s="89">
        <f t="shared" si="6"/>
        <v>0</v>
      </c>
      <c r="BN25" s="89">
        <f t="shared" si="6"/>
        <v>0</v>
      </c>
      <c r="BO25" s="89">
        <f t="shared" si="6"/>
        <v>0</v>
      </c>
      <c r="BP25" s="89">
        <f t="shared" si="6"/>
        <v>0</v>
      </c>
      <c r="BQ25" s="89">
        <f t="shared" ref="BQ25" si="7">BQ7+BQ17+BQ19+BQ21+BQ23</f>
        <v>0</v>
      </c>
      <c r="BR25" s="89">
        <f>BR7+BR17+BR19+BR21+BR23+BR9+BR11+BR13+BR15</f>
        <v>690</v>
      </c>
      <c r="BS25" s="89">
        <f t="shared" ref="BS25:CI25" si="8">BS7+BS17+BS19+BS21+BS23+BS9+BS11+BS13+BS15</f>
        <v>270</v>
      </c>
      <c r="BT25" s="89">
        <f t="shared" si="8"/>
        <v>0</v>
      </c>
      <c r="BU25" s="89">
        <f t="shared" si="8"/>
        <v>0</v>
      </c>
      <c r="BV25" s="89">
        <f t="shared" si="8"/>
        <v>0</v>
      </c>
      <c r="BW25" s="89">
        <f t="shared" si="8"/>
        <v>0</v>
      </c>
      <c r="BX25" s="89">
        <f t="shared" si="8"/>
        <v>220</v>
      </c>
      <c r="BY25" s="89">
        <f t="shared" si="8"/>
        <v>0</v>
      </c>
      <c r="BZ25" s="89">
        <f t="shared" si="8"/>
        <v>0</v>
      </c>
      <c r="CA25" s="89">
        <f t="shared" si="8"/>
        <v>0</v>
      </c>
      <c r="CB25" s="89">
        <f t="shared" si="8"/>
        <v>0</v>
      </c>
      <c r="CC25" s="89">
        <f t="shared" si="8"/>
        <v>0</v>
      </c>
      <c r="CD25" s="89">
        <f t="shared" si="8"/>
        <v>0</v>
      </c>
      <c r="CE25" s="89">
        <f t="shared" si="8"/>
        <v>0</v>
      </c>
      <c r="CF25" s="89">
        <f t="shared" si="8"/>
        <v>0</v>
      </c>
      <c r="CG25" s="89">
        <f t="shared" si="8"/>
        <v>0</v>
      </c>
      <c r="CH25" s="89">
        <f t="shared" si="8"/>
        <v>0</v>
      </c>
      <c r="CI25" s="89">
        <f t="shared" si="8"/>
        <v>0</v>
      </c>
      <c r="CJ25" s="89">
        <f t="shared" ref="CJ25:CU25" si="9">CJ7+CJ17+CJ19+CJ21+CJ23+CJ9+CJ11+CJ13+CJ15</f>
        <v>0</v>
      </c>
      <c r="CK25" s="89">
        <f t="shared" si="9"/>
        <v>0</v>
      </c>
      <c r="CL25" s="89">
        <f t="shared" si="9"/>
        <v>0</v>
      </c>
      <c r="CM25" s="89">
        <f t="shared" si="9"/>
        <v>0</v>
      </c>
      <c r="CN25" s="89">
        <f t="shared" si="9"/>
        <v>0</v>
      </c>
      <c r="CO25" s="89">
        <f t="shared" si="9"/>
        <v>0</v>
      </c>
      <c r="CP25" s="89">
        <f t="shared" si="9"/>
        <v>0</v>
      </c>
      <c r="CQ25" s="89">
        <f t="shared" si="9"/>
        <v>0</v>
      </c>
      <c r="CR25" s="89">
        <f t="shared" si="9"/>
        <v>0</v>
      </c>
      <c r="CS25" s="89">
        <f t="shared" si="9"/>
        <v>0</v>
      </c>
      <c r="CT25" s="89">
        <f t="shared" si="9"/>
        <v>0</v>
      </c>
      <c r="CU25" s="89">
        <f t="shared" si="9"/>
        <v>0</v>
      </c>
    </row>
    <row r="26" spans="1:99">
      <c r="A26" s="540"/>
      <c r="B26" s="529" t="s">
        <v>59</v>
      </c>
      <c r="C26" s="490">
        <v>110</v>
      </c>
      <c r="D26" s="79" t="s">
        <v>5</v>
      </c>
      <c r="E26" s="78">
        <v>2330</v>
      </c>
      <c r="F26" s="101"/>
      <c r="G26" s="359"/>
      <c r="H26" s="166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101"/>
      <c r="AM26" s="292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</row>
    <row r="27" spans="1:99">
      <c r="A27" s="540"/>
      <c r="B27" s="530"/>
      <c r="C27" s="495"/>
      <c r="D27" s="77" t="s">
        <v>6</v>
      </c>
      <c r="E27" s="76">
        <f>SUM(G27:CU27)</f>
        <v>1680</v>
      </c>
      <c r="F27" s="338">
        <v>1610</v>
      </c>
      <c r="G27" s="360">
        <v>310</v>
      </c>
      <c r="H27" s="167"/>
      <c r="I27" s="75"/>
      <c r="J27" s="75"/>
      <c r="K27" s="75"/>
      <c r="L27" s="75">
        <v>200</v>
      </c>
      <c r="M27" s="75"/>
      <c r="N27" s="75"/>
      <c r="O27" s="75"/>
      <c r="P27" s="75"/>
      <c r="Q27" s="75"/>
      <c r="R27" s="75"/>
      <c r="S27" s="75"/>
      <c r="T27" s="75"/>
      <c r="U27" s="75">
        <v>300</v>
      </c>
      <c r="V27" s="75"/>
      <c r="W27" s="75"/>
      <c r="X27" s="75"/>
      <c r="Y27" s="75">
        <v>60</v>
      </c>
      <c r="Z27" s="75"/>
      <c r="AA27" s="75"/>
      <c r="AB27" s="75"/>
      <c r="AC27" s="75"/>
      <c r="AD27" s="75"/>
      <c r="AE27" s="75"/>
      <c r="AF27" s="75"/>
      <c r="AG27" s="75">
        <v>260</v>
      </c>
      <c r="AH27" s="75"/>
      <c r="AI27" s="75"/>
      <c r="AJ27" s="75"/>
      <c r="AK27" s="75"/>
      <c r="AL27" s="102"/>
      <c r="AM27" s="293"/>
      <c r="AN27" s="75"/>
      <c r="AO27" s="75"/>
      <c r="AP27" s="75"/>
      <c r="AQ27" s="75"/>
      <c r="AR27" s="75"/>
      <c r="AS27" s="75">
        <v>180</v>
      </c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>
        <v>270</v>
      </c>
      <c r="BG27" s="75">
        <v>30</v>
      </c>
      <c r="BH27" s="75"/>
      <c r="BI27" s="75">
        <v>70</v>
      </c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</row>
    <row r="28" spans="1:99">
      <c r="A28" s="540"/>
      <c r="B28" s="530"/>
      <c r="C28" s="494">
        <v>120</v>
      </c>
      <c r="D28" s="74" t="s">
        <v>5</v>
      </c>
      <c r="E28" s="72">
        <v>1550</v>
      </c>
      <c r="F28" s="103"/>
      <c r="G28" s="361"/>
      <c r="H28" s="168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103"/>
      <c r="AM28" s="294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</row>
    <row r="29" spans="1:99">
      <c r="A29" s="540"/>
      <c r="B29" s="530"/>
      <c r="C29" s="495"/>
      <c r="D29" s="77" t="s">
        <v>6</v>
      </c>
      <c r="E29" s="76">
        <f>SUM(G29:CU29)</f>
        <v>1350</v>
      </c>
      <c r="F29" s="338">
        <v>950</v>
      </c>
      <c r="G29" s="360">
        <v>30</v>
      </c>
      <c r="H29" s="167"/>
      <c r="I29" s="75"/>
      <c r="J29" s="75"/>
      <c r="K29" s="75"/>
      <c r="L29" s="75"/>
      <c r="M29" s="75">
        <v>290</v>
      </c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>
        <v>80</v>
      </c>
      <c r="Y29" s="75">
        <v>40</v>
      </c>
      <c r="Z29" s="75"/>
      <c r="AA29" s="75"/>
      <c r="AB29" s="75"/>
      <c r="AC29" s="75"/>
      <c r="AD29" s="75"/>
      <c r="AE29" s="75">
        <v>290</v>
      </c>
      <c r="AF29" s="75"/>
      <c r="AG29" s="75"/>
      <c r="AH29" s="75"/>
      <c r="AI29" s="75"/>
      <c r="AJ29" s="75"/>
      <c r="AK29" s="75"/>
      <c r="AL29" s="102"/>
      <c r="AM29" s="293"/>
      <c r="AN29" s="75"/>
      <c r="AO29" s="75"/>
      <c r="AP29" s="75"/>
      <c r="AQ29" s="75">
        <v>140</v>
      </c>
      <c r="AR29" s="75"/>
      <c r="AS29" s="75">
        <v>100</v>
      </c>
      <c r="AT29" s="75">
        <v>80</v>
      </c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>
        <v>240</v>
      </c>
      <c r="BH29" s="75"/>
      <c r="BI29" s="75">
        <v>60</v>
      </c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</row>
    <row r="30" spans="1:99">
      <c r="A30" s="540"/>
      <c r="B30" s="530"/>
      <c r="C30" s="494">
        <v>130</v>
      </c>
      <c r="D30" s="74" t="s">
        <v>5</v>
      </c>
      <c r="E30" s="72">
        <v>700</v>
      </c>
      <c r="F30" s="103"/>
      <c r="G30" s="361"/>
      <c r="H30" s="168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103"/>
      <c r="AM30" s="294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</row>
    <row r="31" spans="1:99">
      <c r="A31" s="540"/>
      <c r="B31" s="530"/>
      <c r="C31" s="495"/>
      <c r="D31" s="77" t="s">
        <v>6</v>
      </c>
      <c r="E31" s="76">
        <f>SUM(G31:CU31)</f>
        <v>690</v>
      </c>
      <c r="F31" s="338">
        <v>630</v>
      </c>
      <c r="G31" s="360">
        <v>40</v>
      </c>
      <c r="H31" s="167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>
        <v>10</v>
      </c>
      <c r="Y31" s="75"/>
      <c r="Z31" s="75"/>
      <c r="AA31" s="75"/>
      <c r="AB31" s="75"/>
      <c r="AC31" s="75"/>
      <c r="AD31" s="75"/>
      <c r="AE31" s="75">
        <v>90</v>
      </c>
      <c r="AF31" s="75"/>
      <c r="AG31" s="75"/>
      <c r="AH31" s="75"/>
      <c r="AI31" s="75"/>
      <c r="AJ31" s="75"/>
      <c r="AK31" s="75"/>
      <c r="AL31" s="102"/>
      <c r="AM31" s="293"/>
      <c r="AN31" s="75">
        <v>150</v>
      </c>
      <c r="AO31" s="75"/>
      <c r="AP31" s="75"/>
      <c r="AQ31" s="75"/>
      <c r="AR31" s="75"/>
      <c r="AS31" s="75">
        <v>70</v>
      </c>
      <c r="AT31" s="75">
        <v>40</v>
      </c>
      <c r="AU31" s="75"/>
      <c r="AV31" s="75">
        <v>160</v>
      </c>
      <c r="AW31" s="75">
        <v>70</v>
      </c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>
        <v>60</v>
      </c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</row>
    <row r="32" spans="1:99">
      <c r="A32" s="540"/>
      <c r="B32" s="530"/>
      <c r="C32" s="494">
        <v>140</v>
      </c>
      <c r="D32" s="74" t="s">
        <v>5</v>
      </c>
      <c r="E32" s="72">
        <v>19800</v>
      </c>
      <c r="F32" s="103"/>
      <c r="G32" s="361"/>
      <c r="H32" s="168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103"/>
      <c r="AM32" s="294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</row>
    <row r="33" spans="1:140">
      <c r="A33" s="540"/>
      <c r="B33" s="530"/>
      <c r="C33" s="495"/>
      <c r="D33" s="77" t="s">
        <v>6</v>
      </c>
      <c r="E33" s="76">
        <f>SUM(G33:CU33)</f>
        <v>4020</v>
      </c>
      <c r="F33" s="338">
        <v>610</v>
      </c>
      <c r="G33" s="360"/>
      <c r="H33" s="167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102"/>
      <c r="AM33" s="293"/>
      <c r="AN33" s="75"/>
      <c r="AO33" s="75"/>
      <c r="AP33" s="75"/>
      <c r="AQ33" s="75"/>
      <c r="AR33" s="75"/>
      <c r="AS33" s="75">
        <v>50</v>
      </c>
      <c r="AT33" s="75">
        <v>110</v>
      </c>
      <c r="AU33" s="75">
        <v>460</v>
      </c>
      <c r="AV33" s="75">
        <v>140</v>
      </c>
      <c r="AW33" s="75">
        <v>130</v>
      </c>
      <c r="AX33" s="75">
        <v>140</v>
      </c>
      <c r="AY33" s="75">
        <v>410</v>
      </c>
      <c r="AZ33" s="75"/>
      <c r="BA33" s="75"/>
      <c r="BB33" s="75"/>
      <c r="BC33" s="75">
        <v>240</v>
      </c>
      <c r="BD33" s="75">
        <v>180</v>
      </c>
      <c r="BE33" s="75"/>
      <c r="BF33" s="75">
        <v>80</v>
      </c>
      <c r="BG33" s="75"/>
      <c r="BH33" s="75">
        <v>300</v>
      </c>
      <c r="BI33" s="75"/>
      <c r="BJ33" s="75">
        <v>110</v>
      </c>
      <c r="BK33" s="75">
        <v>120</v>
      </c>
      <c r="BL33" s="75">
        <v>200</v>
      </c>
      <c r="BM33" s="75">
        <v>130</v>
      </c>
      <c r="BN33" s="75"/>
      <c r="BO33" s="75"/>
      <c r="BP33" s="75">
        <v>70</v>
      </c>
      <c r="BQ33" s="75">
        <v>40</v>
      </c>
      <c r="BR33" s="75"/>
      <c r="BS33" s="75"/>
      <c r="BT33" s="75">
        <v>50</v>
      </c>
      <c r="BU33" s="75">
        <v>60</v>
      </c>
      <c r="BV33" s="75"/>
      <c r="BW33" s="75"/>
      <c r="BX33" s="75"/>
      <c r="BY33" s="75">
        <v>270</v>
      </c>
      <c r="BZ33" s="75">
        <v>360</v>
      </c>
      <c r="CA33" s="75">
        <v>370</v>
      </c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</row>
    <row r="34" spans="1:140">
      <c r="A34" s="540"/>
      <c r="B34" s="530"/>
      <c r="C34" s="494">
        <v>150</v>
      </c>
      <c r="D34" s="74" t="s">
        <v>5</v>
      </c>
      <c r="E34" s="72">
        <v>4950</v>
      </c>
      <c r="F34" s="103"/>
      <c r="G34" s="361"/>
      <c r="H34" s="243"/>
      <c r="I34" s="73"/>
      <c r="J34" s="73"/>
      <c r="K34" s="73"/>
      <c r="L34" s="73"/>
      <c r="M34" s="73"/>
      <c r="N34" s="73"/>
      <c r="O34" s="73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103"/>
      <c r="AM34" s="294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</row>
    <row r="35" spans="1:140">
      <c r="A35" s="540"/>
      <c r="B35" s="530"/>
      <c r="C35" s="510"/>
      <c r="D35" s="71" t="s">
        <v>6</v>
      </c>
      <c r="E35" s="76">
        <f>SUM(G35:CU35)</f>
        <v>880</v>
      </c>
      <c r="F35" s="357"/>
      <c r="G35" s="362"/>
      <c r="H35" s="244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104"/>
      <c r="AM35" s="295"/>
      <c r="AN35" s="70"/>
      <c r="AO35" s="70"/>
      <c r="AP35" s="70"/>
      <c r="AQ35" s="70"/>
      <c r="AR35" s="70"/>
      <c r="AS35" s="70"/>
      <c r="AT35" s="70"/>
      <c r="AU35" s="70"/>
      <c r="AV35" s="70">
        <v>70</v>
      </c>
      <c r="AW35" s="70"/>
      <c r="AX35" s="70"/>
      <c r="AY35" s="70"/>
      <c r="AZ35" s="70"/>
      <c r="BA35" s="70"/>
      <c r="BB35" s="70">
        <v>60</v>
      </c>
      <c r="BC35" s="70"/>
      <c r="BD35" s="70"/>
      <c r="BE35" s="70"/>
      <c r="BF35" s="70"/>
      <c r="BG35" s="70"/>
      <c r="BH35" s="70"/>
      <c r="BI35" s="70"/>
      <c r="BJ35" s="70">
        <v>80</v>
      </c>
      <c r="BK35" s="70"/>
      <c r="BL35" s="70"/>
      <c r="BM35" s="70"/>
      <c r="BN35" s="70">
        <v>250</v>
      </c>
      <c r="BO35" s="70">
        <v>150</v>
      </c>
      <c r="BP35" s="70">
        <v>40</v>
      </c>
      <c r="BQ35" s="70"/>
      <c r="BR35" s="70"/>
      <c r="BS35" s="70"/>
      <c r="BT35" s="70"/>
      <c r="BU35" s="70"/>
      <c r="BV35" s="70">
        <v>230</v>
      </c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</row>
    <row r="36" spans="1:140">
      <c r="A36" s="540"/>
      <c r="B36" s="530"/>
      <c r="C36" s="494">
        <v>160</v>
      </c>
      <c r="D36" s="74" t="s">
        <v>5</v>
      </c>
      <c r="E36" s="72">
        <v>9010</v>
      </c>
      <c r="F36" s="103"/>
      <c r="G36" s="361"/>
      <c r="H36" s="168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103"/>
      <c r="AM36" s="294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</row>
    <row r="37" spans="1:140">
      <c r="A37" s="540"/>
      <c r="B37" s="530"/>
      <c r="C37" s="495"/>
      <c r="D37" s="77" t="s">
        <v>6</v>
      </c>
      <c r="E37" s="76">
        <f>SUM(G37:CU37)</f>
        <v>2960</v>
      </c>
      <c r="F37" s="338">
        <v>1180</v>
      </c>
      <c r="G37" s="360">
        <v>103</v>
      </c>
      <c r="H37" s="167">
        <v>120</v>
      </c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>
        <v>487</v>
      </c>
      <c r="Z37" s="75"/>
      <c r="AA37" s="75"/>
      <c r="AB37" s="75"/>
      <c r="AC37" s="75"/>
      <c r="AD37" s="75"/>
      <c r="AE37" s="75"/>
      <c r="AF37" s="75"/>
      <c r="AG37" s="75"/>
      <c r="AH37" s="75"/>
      <c r="AI37" s="75">
        <v>240</v>
      </c>
      <c r="AJ37" s="75">
        <v>40</v>
      </c>
      <c r="AK37" s="75"/>
      <c r="AL37" s="102"/>
      <c r="AM37" s="293"/>
      <c r="AN37" s="75">
        <v>160</v>
      </c>
      <c r="AO37" s="75">
        <v>420</v>
      </c>
      <c r="AP37" s="75">
        <v>110</v>
      </c>
      <c r="AQ37" s="75"/>
      <c r="AR37" s="75"/>
      <c r="AS37" s="75">
        <v>130</v>
      </c>
      <c r="AT37" s="75">
        <v>240</v>
      </c>
      <c r="AU37" s="75"/>
      <c r="AV37" s="75"/>
      <c r="AW37" s="75"/>
      <c r="AX37" s="75"/>
      <c r="AY37" s="75"/>
      <c r="AZ37" s="75"/>
      <c r="BA37" s="75"/>
      <c r="BB37" s="75">
        <v>100</v>
      </c>
      <c r="BC37" s="75">
        <v>160</v>
      </c>
      <c r="BD37" s="75"/>
      <c r="BE37" s="75"/>
      <c r="BF37" s="75"/>
      <c r="BG37" s="75">
        <v>60</v>
      </c>
      <c r="BH37" s="75"/>
      <c r="BI37" s="75"/>
      <c r="BJ37" s="75"/>
      <c r="BK37" s="75"/>
      <c r="BL37" s="75"/>
      <c r="BM37" s="75"/>
      <c r="BN37" s="75"/>
      <c r="BO37" s="75"/>
      <c r="BP37" s="75">
        <v>50</v>
      </c>
      <c r="BQ37" s="75">
        <v>20</v>
      </c>
      <c r="BR37" s="75"/>
      <c r="BS37" s="75"/>
      <c r="BT37" s="75"/>
      <c r="BU37" s="75">
        <v>90</v>
      </c>
      <c r="BV37" s="75">
        <v>80</v>
      </c>
      <c r="BW37" s="75">
        <v>300</v>
      </c>
      <c r="BX37" s="75">
        <v>50</v>
      </c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</row>
    <row r="38" spans="1:140">
      <c r="A38" s="540"/>
      <c r="B38" s="530"/>
      <c r="C38" s="494">
        <v>170</v>
      </c>
      <c r="D38" s="74" t="s">
        <v>5</v>
      </c>
      <c r="E38" s="72">
        <v>280</v>
      </c>
      <c r="F38" s="103"/>
      <c r="G38" s="361"/>
      <c r="H38" s="168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103"/>
      <c r="AM38" s="294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</row>
    <row r="39" spans="1:140">
      <c r="A39" s="540"/>
      <c r="B39" s="530"/>
      <c r="C39" s="495"/>
      <c r="D39" s="77" t="s">
        <v>6</v>
      </c>
      <c r="E39" s="76">
        <f>SUM(G39:CU39)</f>
        <v>280</v>
      </c>
      <c r="F39" s="338">
        <v>60</v>
      </c>
      <c r="G39" s="360">
        <v>60</v>
      </c>
      <c r="H39" s="167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>
        <v>220</v>
      </c>
      <c r="AH39" s="75"/>
      <c r="AI39" s="75"/>
      <c r="AJ39" s="75"/>
      <c r="AK39" s="75"/>
      <c r="AL39" s="102"/>
      <c r="AM39" s="293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</row>
    <row r="40" spans="1:140">
      <c r="A40" s="540"/>
      <c r="B40" s="530"/>
      <c r="C40" s="494">
        <v>180</v>
      </c>
      <c r="D40" s="74" t="s">
        <v>5</v>
      </c>
      <c r="E40" s="72"/>
      <c r="F40" s="103"/>
      <c r="G40" s="361"/>
      <c r="H40" s="168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103"/>
      <c r="AM40" s="294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</row>
    <row r="41" spans="1:140">
      <c r="A41" s="540"/>
      <c r="B41" s="530"/>
      <c r="C41" s="495"/>
      <c r="D41" s="77" t="s">
        <v>6</v>
      </c>
      <c r="E41" s="76">
        <f>SUM(G41:CU41)</f>
        <v>0</v>
      </c>
      <c r="F41" s="338"/>
      <c r="G41" s="360"/>
      <c r="H41" s="167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102"/>
      <c r="AM41" s="293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</row>
    <row r="42" spans="1:140">
      <c r="A42" s="540"/>
      <c r="B42" s="530"/>
      <c r="C42" s="494">
        <v>190</v>
      </c>
      <c r="D42" s="74" t="s">
        <v>5</v>
      </c>
      <c r="E42" s="72">
        <v>0</v>
      </c>
      <c r="F42" s="103"/>
      <c r="G42" s="361"/>
      <c r="H42" s="243"/>
      <c r="I42" s="73"/>
      <c r="J42" s="73"/>
      <c r="K42" s="73"/>
      <c r="L42" s="73"/>
      <c r="M42" s="73"/>
      <c r="N42" s="73"/>
      <c r="O42" s="73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103"/>
      <c r="AM42" s="294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</row>
    <row r="43" spans="1:140">
      <c r="A43" s="540"/>
      <c r="B43" s="530"/>
      <c r="C43" s="510"/>
      <c r="D43" s="71" t="s">
        <v>6</v>
      </c>
      <c r="E43" s="76">
        <f>SUM(G43:CU43)</f>
        <v>0</v>
      </c>
      <c r="F43" s="357"/>
      <c r="G43" s="362"/>
      <c r="H43" s="244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104"/>
      <c r="AM43" s="295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</row>
    <row r="44" spans="1:140">
      <c r="A44" s="540"/>
      <c r="B44" s="530"/>
      <c r="C44" s="532" t="s">
        <v>38</v>
      </c>
      <c r="D44" s="69" t="s">
        <v>5</v>
      </c>
      <c r="E44" s="68">
        <f>E42+E40+E38+E36+E34+E32+E30+E28+E26</f>
        <v>38620</v>
      </c>
      <c r="F44" s="105"/>
      <c r="G44" s="365"/>
      <c r="H44" s="90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105"/>
      <c r="AM44" s="296">
        <f t="shared" ref="AM44:BP44" si="10">AM26+AM36+AM38+AM40+AM42+AM28+AM30+AM32+AM34</f>
        <v>0</v>
      </c>
      <c r="AN44" s="68">
        <f t="shared" si="10"/>
        <v>0</v>
      </c>
      <c r="AO44" s="68">
        <f t="shared" si="10"/>
        <v>0</v>
      </c>
      <c r="AP44" s="68">
        <f t="shared" si="10"/>
        <v>0</v>
      </c>
      <c r="AQ44" s="68">
        <f t="shared" si="10"/>
        <v>0</v>
      </c>
      <c r="AR44" s="68">
        <f t="shared" si="10"/>
        <v>0</v>
      </c>
      <c r="AS44" s="68">
        <f t="shared" si="10"/>
        <v>0</v>
      </c>
      <c r="AT44" s="68">
        <f t="shared" si="10"/>
        <v>0</v>
      </c>
      <c r="AU44" s="68">
        <f t="shared" si="10"/>
        <v>0</v>
      </c>
      <c r="AV44" s="68">
        <f t="shared" si="10"/>
        <v>0</v>
      </c>
      <c r="AW44" s="68">
        <f t="shared" si="10"/>
        <v>0</v>
      </c>
      <c r="AX44" s="68">
        <f t="shared" si="10"/>
        <v>0</v>
      </c>
      <c r="AY44" s="68">
        <f t="shared" si="10"/>
        <v>0</v>
      </c>
      <c r="AZ44" s="68">
        <f t="shared" si="10"/>
        <v>0</v>
      </c>
      <c r="BA44" s="68">
        <f t="shared" si="10"/>
        <v>0</v>
      </c>
      <c r="BB44" s="68">
        <f t="shared" si="10"/>
        <v>0</v>
      </c>
      <c r="BC44" s="68">
        <f t="shared" si="10"/>
        <v>0</v>
      </c>
      <c r="BD44" s="68">
        <f t="shared" si="10"/>
        <v>0</v>
      </c>
      <c r="BE44" s="68">
        <f t="shared" si="10"/>
        <v>0</v>
      </c>
      <c r="BF44" s="68">
        <f t="shared" si="10"/>
        <v>0</v>
      </c>
      <c r="BG44" s="68">
        <f t="shared" si="10"/>
        <v>0</v>
      </c>
      <c r="BH44" s="68">
        <f t="shared" si="10"/>
        <v>0</v>
      </c>
      <c r="BI44" s="68">
        <f t="shared" si="10"/>
        <v>0</v>
      </c>
      <c r="BJ44" s="68">
        <f t="shared" si="10"/>
        <v>0</v>
      </c>
      <c r="BK44" s="68">
        <f t="shared" si="10"/>
        <v>0</v>
      </c>
      <c r="BL44" s="68">
        <f t="shared" si="10"/>
        <v>0</v>
      </c>
      <c r="BM44" s="68">
        <f t="shared" si="10"/>
        <v>0</v>
      </c>
      <c r="BN44" s="68">
        <f t="shared" si="10"/>
        <v>0</v>
      </c>
      <c r="BO44" s="68">
        <f t="shared" si="10"/>
        <v>0</v>
      </c>
      <c r="BP44" s="68">
        <f t="shared" si="10"/>
        <v>0</v>
      </c>
      <c r="BQ44" s="68">
        <f t="shared" ref="BQ44:CI44" si="11">BQ26+BQ36+BQ38+BQ40+BQ42+BQ28+BQ30+BQ32+BQ34</f>
        <v>0</v>
      </c>
      <c r="BR44" s="68">
        <f t="shared" si="11"/>
        <v>0</v>
      </c>
      <c r="BS44" s="68">
        <f t="shared" si="11"/>
        <v>0</v>
      </c>
      <c r="BT44" s="68">
        <f t="shared" si="11"/>
        <v>0</v>
      </c>
      <c r="BU44" s="68">
        <f t="shared" si="11"/>
        <v>0</v>
      </c>
      <c r="BV44" s="68">
        <f t="shared" si="11"/>
        <v>0</v>
      </c>
      <c r="BW44" s="68">
        <f t="shared" si="11"/>
        <v>0</v>
      </c>
      <c r="BX44" s="68">
        <f t="shared" si="11"/>
        <v>0</v>
      </c>
      <c r="BY44" s="68">
        <f t="shared" si="11"/>
        <v>0</v>
      </c>
      <c r="BZ44" s="68">
        <f t="shared" si="11"/>
        <v>0</v>
      </c>
      <c r="CA44" s="68">
        <f t="shared" si="11"/>
        <v>0</v>
      </c>
      <c r="CB44" s="68">
        <f t="shared" si="11"/>
        <v>0</v>
      </c>
      <c r="CC44" s="68">
        <f t="shared" si="11"/>
        <v>0</v>
      </c>
      <c r="CD44" s="68">
        <f t="shared" si="11"/>
        <v>0</v>
      </c>
      <c r="CE44" s="68">
        <f t="shared" si="11"/>
        <v>0</v>
      </c>
      <c r="CF44" s="68">
        <f t="shared" si="11"/>
        <v>0</v>
      </c>
      <c r="CG44" s="68">
        <f t="shared" si="11"/>
        <v>0</v>
      </c>
      <c r="CH44" s="68">
        <f t="shared" si="11"/>
        <v>0</v>
      </c>
      <c r="CI44" s="68">
        <f t="shared" si="11"/>
        <v>0</v>
      </c>
      <c r="CJ44" s="68">
        <f t="shared" ref="CJ44:CU44" si="12">CJ26+CJ36+CJ38+CJ40+CJ42+CJ28+CJ30+CJ32+CJ34</f>
        <v>0</v>
      </c>
      <c r="CK44" s="68">
        <f t="shared" si="12"/>
        <v>0</v>
      </c>
      <c r="CL44" s="68">
        <f t="shared" si="12"/>
        <v>0</v>
      </c>
      <c r="CM44" s="68">
        <f t="shared" si="12"/>
        <v>0</v>
      </c>
      <c r="CN44" s="68">
        <f t="shared" si="12"/>
        <v>0</v>
      </c>
      <c r="CO44" s="68">
        <f t="shared" si="12"/>
        <v>0</v>
      </c>
      <c r="CP44" s="68">
        <f t="shared" si="12"/>
        <v>0</v>
      </c>
      <c r="CQ44" s="68">
        <f t="shared" si="12"/>
        <v>0</v>
      </c>
      <c r="CR44" s="68">
        <f t="shared" si="12"/>
        <v>0</v>
      </c>
      <c r="CS44" s="68">
        <f t="shared" si="12"/>
        <v>0</v>
      </c>
      <c r="CT44" s="68">
        <f t="shared" si="12"/>
        <v>0</v>
      </c>
      <c r="CU44" s="68">
        <f t="shared" si="12"/>
        <v>0</v>
      </c>
    </row>
    <row r="45" spans="1:140" ht="15.75" thickBot="1">
      <c r="A45" s="540"/>
      <c r="B45" s="531"/>
      <c r="C45" s="533"/>
      <c r="D45" s="87" t="s">
        <v>6</v>
      </c>
      <c r="E45" s="76">
        <f>SUM(G45:CI45)</f>
        <v>11860</v>
      </c>
      <c r="F45" s="283">
        <f t="shared" ref="F45" si="13">F43+F41+F39+F37+F35+F33+F31+F29+F27</f>
        <v>5040</v>
      </c>
      <c r="G45" s="364">
        <f t="shared" ref="G45:H45" si="14">G43+G41+G39+G37+G35+G33+G31+G29+G27</f>
        <v>543</v>
      </c>
      <c r="H45" s="358">
        <f t="shared" si="14"/>
        <v>120</v>
      </c>
      <c r="I45" s="89">
        <f t="shared" ref="I45:AM45" si="15">I27+I37+I39+I41+I43+I29+I31+I33+I35</f>
        <v>0</v>
      </c>
      <c r="J45" s="89">
        <f t="shared" si="15"/>
        <v>0</v>
      </c>
      <c r="K45" s="89">
        <f t="shared" si="15"/>
        <v>0</v>
      </c>
      <c r="L45" s="89">
        <f t="shared" si="15"/>
        <v>200</v>
      </c>
      <c r="M45" s="89">
        <f t="shared" si="15"/>
        <v>290</v>
      </c>
      <c r="N45" s="89">
        <f t="shared" si="15"/>
        <v>0</v>
      </c>
      <c r="O45" s="89">
        <f t="shared" si="15"/>
        <v>0</v>
      </c>
      <c r="P45" s="89">
        <f t="shared" si="15"/>
        <v>0</v>
      </c>
      <c r="Q45" s="89">
        <f t="shared" si="15"/>
        <v>0</v>
      </c>
      <c r="R45" s="89">
        <f t="shared" si="15"/>
        <v>0</v>
      </c>
      <c r="S45" s="89">
        <f t="shared" si="15"/>
        <v>0</v>
      </c>
      <c r="T45" s="89">
        <f t="shared" si="15"/>
        <v>0</v>
      </c>
      <c r="U45" s="89">
        <f t="shared" si="15"/>
        <v>300</v>
      </c>
      <c r="V45" s="89">
        <f t="shared" si="15"/>
        <v>0</v>
      </c>
      <c r="W45" s="89">
        <f t="shared" si="15"/>
        <v>0</v>
      </c>
      <c r="X45" s="89">
        <f t="shared" si="15"/>
        <v>90</v>
      </c>
      <c r="Y45" s="89">
        <f t="shared" si="15"/>
        <v>587</v>
      </c>
      <c r="Z45" s="89">
        <f t="shared" si="15"/>
        <v>0</v>
      </c>
      <c r="AA45" s="89">
        <f t="shared" si="15"/>
        <v>0</v>
      </c>
      <c r="AB45" s="89">
        <f t="shared" si="15"/>
        <v>0</v>
      </c>
      <c r="AC45" s="89">
        <f t="shared" si="15"/>
        <v>0</v>
      </c>
      <c r="AD45" s="89">
        <f t="shared" si="15"/>
        <v>0</v>
      </c>
      <c r="AE45" s="89">
        <f t="shared" si="15"/>
        <v>380</v>
      </c>
      <c r="AF45" s="89">
        <f t="shared" si="15"/>
        <v>0</v>
      </c>
      <c r="AG45" s="89">
        <f t="shared" si="15"/>
        <v>480</v>
      </c>
      <c r="AH45" s="89">
        <f t="shared" si="15"/>
        <v>0</v>
      </c>
      <c r="AI45" s="89">
        <f t="shared" si="15"/>
        <v>240</v>
      </c>
      <c r="AJ45" s="89">
        <f t="shared" si="15"/>
        <v>40</v>
      </c>
      <c r="AK45" s="89">
        <f t="shared" si="15"/>
        <v>0</v>
      </c>
      <c r="AL45" s="89">
        <f t="shared" si="15"/>
        <v>0</v>
      </c>
      <c r="AM45" s="89">
        <f t="shared" si="15"/>
        <v>0</v>
      </c>
      <c r="AN45" s="89">
        <f>AN27+AN37+AN39+AN41+AN43+AN29+AN31+AN33+AN35</f>
        <v>310</v>
      </c>
      <c r="AO45" s="89">
        <f t="shared" ref="AO45:BP45" si="16">AO27+AO37+AO39+AO41+AO43+AO29+AO31+AO33+AO35</f>
        <v>420</v>
      </c>
      <c r="AP45" s="89">
        <f t="shared" si="16"/>
        <v>110</v>
      </c>
      <c r="AQ45" s="89">
        <f t="shared" si="16"/>
        <v>140</v>
      </c>
      <c r="AR45" s="89">
        <f t="shared" si="16"/>
        <v>0</v>
      </c>
      <c r="AS45" s="89">
        <f t="shared" si="16"/>
        <v>530</v>
      </c>
      <c r="AT45" s="89">
        <f t="shared" si="16"/>
        <v>470</v>
      </c>
      <c r="AU45" s="89">
        <f t="shared" si="16"/>
        <v>460</v>
      </c>
      <c r="AV45" s="89">
        <f t="shared" si="16"/>
        <v>370</v>
      </c>
      <c r="AW45" s="89">
        <f t="shared" si="16"/>
        <v>200</v>
      </c>
      <c r="AX45" s="89">
        <f t="shared" si="16"/>
        <v>140</v>
      </c>
      <c r="AY45" s="89">
        <f t="shared" si="16"/>
        <v>410</v>
      </c>
      <c r="AZ45" s="89">
        <f t="shared" si="16"/>
        <v>0</v>
      </c>
      <c r="BA45" s="89">
        <f t="shared" si="16"/>
        <v>0</v>
      </c>
      <c r="BB45" s="89">
        <f t="shared" si="16"/>
        <v>160</v>
      </c>
      <c r="BC45" s="89">
        <f t="shared" si="16"/>
        <v>400</v>
      </c>
      <c r="BD45" s="89">
        <f t="shared" si="16"/>
        <v>180</v>
      </c>
      <c r="BE45" s="89">
        <f t="shared" si="16"/>
        <v>0</v>
      </c>
      <c r="BF45" s="89">
        <f t="shared" si="16"/>
        <v>350</v>
      </c>
      <c r="BG45" s="89">
        <f t="shared" si="16"/>
        <v>330</v>
      </c>
      <c r="BH45" s="89">
        <f t="shared" si="16"/>
        <v>300</v>
      </c>
      <c r="BI45" s="89">
        <f t="shared" si="16"/>
        <v>190</v>
      </c>
      <c r="BJ45" s="89">
        <f t="shared" si="16"/>
        <v>190</v>
      </c>
      <c r="BK45" s="89">
        <f t="shared" si="16"/>
        <v>120</v>
      </c>
      <c r="BL45" s="89">
        <f t="shared" si="16"/>
        <v>200</v>
      </c>
      <c r="BM45" s="89">
        <f t="shared" si="16"/>
        <v>130</v>
      </c>
      <c r="BN45" s="89">
        <f t="shared" si="16"/>
        <v>250</v>
      </c>
      <c r="BO45" s="89">
        <f t="shared" si="16"/>
        <v>150</v>
      </c>
      <c r="BP45" s="89">
        <f t="shared" si="16"/>
        <v>160</v>
      </c>
      <c r="BQ45" s="89">
        <f t="shared" ref="BQ45:CI45" si="17">BQ27+BQ37+BQ39+BQ41+BQ43+BQ29+BQ31+BQ33+BQ35</f>
        <v>60</v>
      </c>
      <c r="BR45" s="89">
        <f t="shared" si="17"/>
        <v>0</v>
      </c>
      <c r="BS45" s="89">
        <f t="shared" si="17"/>
        <v>0</v>
      </c>
      <c r="BT45" s="89">
        <f t="shared" si="17"/>
        <v>50</v>
      </c>
      <c r="BU45" s="89">
        <f t="shared" si="17"/>
        <v>150</v>
      </c>
      <c r="BV45" s="89">
        <f t="shared" si="17"/>
        <v>310</v>
      </c>
      <c r="BW45" s="89">
        <f t="shared" si="17"/>
        <v>300</v>
      </c>
      <c r="BX45" s="89">
        <f t="shared" si="17"/>
        <v>50</v>
      </c>
      <c r="BY45" s="89">
        <f t="shared" si="17"/>
        <v>270</v>
      </c>
      <c r="BZ45" s="89">
        <f t="shared" si="17"/>
        <v>360</v>
      </c>
      <c r="CA45" s="89">
        <f t="shared" si="17"/>
        <v>370</v>
      </c>
      <c r="CB45" s="89">
        <f t="shared" si="17"/>
        <v>0</v>
      </c>
      <c r="CC45" s="89">
        <f t="shared" si="17"/>
        <v>0</v>
      </c>
      <c r="CD45" s="89">
        <f t="shared" si="17"/>
        <v>0</v>
      </c>
      <c r="CE45" s="89">
        <f t="shared" si="17"/>
        <v>0</v>
      </c>
      <c r="CF45" s="89">
        <f t="shared" si="17"/>
        <v>0</v>
      </c>
      <c r="CG45" s="89">
        <f t="shared" si="17"/>
        <v>0</v>
      </c>
      <c r="CH45" s="89">
        <f t="shared" si="17"/>
        <v>0</v>
      </c>
      <c r="CI45" s="89">
        <f t="shared" si="17"/>
        <v>0</v>
      </c>
      <c r="CJ45" s="89">
        <f t="shared" ref="CJ45:CU45" si="18">CJ27+CJ37+CJ39+CJ41+CJ43+CJ29+CJ31+CJ33+CJ35</f>
        <v>0</v>
      </c>
      <c r="CK45" s="89">
        <f t="shared" si="18"/>
        <v>0</v>
      </c>
      <c r="CL45" s="89">
        <f t="shared" si="18"/>
        <v>0</v>
      </c>
      <c r="CM45" s="89">
        <f t="shared" si="18"/>
        <v>0</v>
      </c>
      <c r="CN45" s="89">
        <f t="shared" si="18"/>
        <v>0</v>
      </c>
      <c r="CO45" s="89">
        <f t="shared" si="18"/>
        <v>0</v>
      </c>
      <c r="CP45" s="89">
        <f t="shared" si="18"/>
        <v>0</v>
      </c>
      <c r="CQ45" s="89">
        <f t="shared" si="18"/>
        <v>0</v>
      </c>
      <c r="CR45" s="89">
        <f t="shared" si="18"/>
        <v>0</v>
      </c>
      <c r="CS45" s="89">
        <f t="shared" si="18"/>
        <v>0</v>
      </c>
      <c r="CT45" s="89">
        <f t="shared" si="18"/>
        <v>0</v>
      </c>
      <c r="CU45" s="89">
        <f t="shared" si="18"/>
        <v>0</v>
      </c>
    </row>
    <row r="46" spans="1:140">
      <c r="A46" s="540"/>
      <c r="B46" s="545" t="s">
        <v>118</v>
      </c>
      <c r="C46" s="490">
        <v>170</v>
      </c>
      <c r="D46" s="79" t="s">
        <v>5</v>
      </c>
      <c r="E46" s="78">
        <v>6491</v>
      </c>
      <c r="F46" s="101"/>
      <c r="G46" s="359"/>
      <c r="H46" s="166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101"/>
      <c r="AM46" s="292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</row>
    <row r="47" spans="1:140" ht="15.75" thickBot="1">
      <c r="A47" s="540"/>
      <c r="B47" s="546"/>
      <c r="C47" s="491"/>
      <c r="D47" s="87" t="s">
        <v>6</v>
      </c>
      <c r="E47" s="76">
        <f>SUM(G47:CU47)</f>
        <v>6491</v>
      </c>
      <c r="F47" s="283">
        <v>6491</v>
      </c>
      <c r="G47" s="364">
        <v>6426</v>
      </c>
      <c r="H47" s="257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>
        <v>65</v>
      </c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161"/>
      <c r="AM47" s="297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</row>
    <row r="48" spans="1:140" s="158" customFormat="1" ht="13.5" customHeight="1">
      <c r="A48" s="540"/>
      <c r="B48" s="529" t="s">
        <v>96</v>
      </c>
      <c r="C48" s="490">
        <v>130</v>
      </c>
      <c r="D48" s="79" t="s">
        <v>5</v>
      </c>
      <c r="E48" s="78">
        <v>80</v>
      </c>
      <c r="F48" s="101"/>
      <c r="G48" s="359"/>
      <c r="H48" s="166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101"/>
      <c r="AM48" s="292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</row>
    <row r="49" spans="1:140" s="159" customFormat="1">
      <c r="A49" s="540"/>
      <c r="B49" s="547"/>
      <c r="C49" s="495"/>
      <c r="D49" s="77" t="s">
        <v>6</v>
      </c>
      <c r="E49" s="76">
        <f>SUM(G49:CU49)</f>
        <v>80</v>
      </c>
      <c r="F49" s="338"/>
      <c r="G49" s="360"/>
      <c r="H49" s="167"/>
      <c r="I49" s="75"/>
      <c r="J49" s="75"/>
      <c r="K49" s="75"/>
      <c r="L49" s="75"/>
      <c r="M49" s="75"/>
      <c r="N49" s="75">
        <v>80</v>
      </c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102"/>
      <c r="AM49" s="293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</row>
    <row r="50" spans="1:140" s="159" customFormat="1">
      <c r="A50" s="540"/>
      <c r="B50" s="547"/>
      <c r="C50" s="494">
        <v>140</v>
      </c>
      <c r="D50" s="74" t="s">
        <v>5</v>
      </c>
      <c r="E50" s="72">
        <v>320</v>
      </c>
      <c r="F50" s="103"/>
      <c r="G50" s="361"/>
      <c r="H50" s="168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103"/>
      <c r="AM50" s="294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</row>
    <row r="51" spans="1:140" s="159" customFormat="1">
      <c r="A51" s="540"/>
      <c r="B51" s="547"/>
      <c r="C51" s="495"/>
      <c r="D51" s="77" t="s">
        <v>6</v>
      </c>
      <c r="E51" s="76">
        <f>SUM(G51:CU51)</f>
        <v>320</v>
      </c>
      <c r="F51" s="338"/>
      <c r="G51" s="360"/>
      <c r="H51" s="167"/>
      <c r="I51" s="75"/>
      <c r="J51" s="75"/>
      <c r="K51" s="75"/>
      <c r="L51" s="75"/>
      <c r="M51" s="75"/>
      <c r="N51" s="75">
        <v>80</v>
      </c>
      <c r="O51" s="75">
        <v>160</v>
      </c>
      <c r="P51" s="75">
        <v>40</v>
      </c>
      <c r="Q51" s="75"/>
      <c r="R51" s="75"/>
      <c r="S51" s="75"/>
      <c r="T51" s="75">
        <v>40</v>
      </c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102"/>
      <c r="AM51" s="293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</row>
    <row r="52" spans="1:140" s="159" customFormat="1">
      <c r="A52" s="540"/>
      <c r="B52" s="547"/>
      <c r="C52" s="494">
        <v>160</v>
      </c>
      <c r="D52" s="74" t="s">
        <v>5</v>
      </c>
      <c r="E52" s="72">
        <v>160</v>
      </c>
      <c r="F52" s="103"/>
      <c r="G52" s="361"/>
      <c r="H52" s="168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103"/>
      <c r="AM52" s="294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</row>
    <row r="53" spans="1:140" s="159" customFormat="1">
      <c r="A53" s="540"/>
      <c r="B53" s="547"/>
      <c r="C53" s="495"/>
      <c r="D53" s="77" t="s">
        <v>6</v>
      </c>
      <c r="E53" s="76">
        <f>SUM(G53:CU53)</f>
        <v>160</v>
      </c>
      <c r="F53" s="338"/>
      <c r="G53" s="360"/>
      <c r="H53" s="167"/>
      <c r="I53" s="75"/>
      <c r="J53" s="75"/>
      <c r="K53" s="75"/>
      <c r="L53" s="75"/>
      <c r="M53" s="75"/>
      <c r="N53" s="75"/>
      <c r="O53" s="75">
        <v>160</v>
      </c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102"/>
      <c r="AM53" s="293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</row>
    <row r="54" spans="1:140" s="159" customFormat="1">
      <c r="A54" s="540"/>
      <c r="B54" s="547"/>
      <c r="C54" s="532" t="s">
        <v>38</v>
      </c>
      <c r="D54" s="69" t="s">
        <v>5</v>
      </c>
      <c r="E54" s="68">
        <f>E52+E50+E48</f>
        <v>560</v>
      </c>
      <c r="F54" s="105"/>
      <c r="G54" s="365"/>
      <c r="H54" s="90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105"/>
      <c r="AM54" s="296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</row>
    <row r="55" spans="1:140" s="160" customFormat="1" ht="15.75" thickBot="1">
      <c r="A55" s="540"/>
      <c r="B55" s="548"/>
      <c r="C55" s="533"/>
      <c r="D55" s="87" t="s">
        <v>6</v>
      </c>
      <c r="E55" s="88">
        <f>SUM(E53,E51,E49)</f>
        <v>560</v>
      </c>
      <c r="F55" s="283">
        <f t="shared" ref="F55" si="19">SUM(F53,F51,F49)</f>
        <v>0</v>
      </c>
      <c r="G55" s="364">
        <f t="shared" ref="G55:BP55" si="20">SUM(G53,G51,G49)</f>
        <v>0</v>
      </c>
      <c r="H55" s="358">
        <f t="shared" si="20"/>
        <v>0</v>
      </c>
      <c r="I55" s="88">
        <f t="shared" si="20"/>
        <v>0</v>
      </c>
      <c r="J55" s="88">
        <f t="shared" si="20"/>
        <v>0</v>
      </c>
      <c r="K55" s="88">
        <f t="shared" si="20"/>
        <v>0</v>
      </c>
      <c r="L55" s="88">
        <f t="shared" si="20"/>
        <v>0</v>
      </c>
      <c r="M55" s="88">
        <f t="shared" si="20"/>
        <v>0</v>
      </c>
      <c r="N55" s="88">
        <f t="shared" si="20"/>
        <v>160</v>
      </c>
      <c r="O55" s="88">
        <f t="shared" si="20"/>
        <v>320</v>
      </c>
      <c r="P55" s="88">
        <f t="shared" si="20"/>
        <v>40</v>
      </c>
      <c r="Q55" s="88">
        <f t="shared" si="20"/>
        <v>0</v>
      </c>
      <c r="R55" s="88">
        <f t="shared" si="20"/>
        <v>0</v>
      </c>
      <c r="S55" s="88">
        <f t="shared" si="20"/>
        <v>0</v>
      </c>
      <c r="T55" s="88">
        <f t="shared" si="20"/>
        <v>40</v>
      </c>
      <c r="U55" s="88">
        <f t="shared" si="20"/>
        <v>0</v>
      </c>
      <c r="V55" s="88">
        <f t="shared" si="20"/>
        <v>0</v>
      </c>
      <c r="W55" s="88">
        <f t="shared" si="20"/>
        <v>0</v>
      </c>
      <c r="X55" s="88">
        <f t="shared" si="20"/>
        <v>0</v>
      </c>
      <c r="Y55" s="88">
        <f t="shared" si="20"/>
        <v>0</v>
      </c>
      <c r="Z55" s="88">
        <f t="shared" si="20"/>
        <v>0</v>
      </c>
      <c r="AA55" s="88">
        <f t="shared" si="20"/>
        <v>0</v>
      </c>
      <c r="AB55" s="88">
        <f t="shared" si="20"/>
        <v>0</v>
      </c>
      <c r="AC55" s="88">
        <f t="shared" si="20"/>
        <v>0</v>
      </c>
      <c r="AD55" s="88">
        <f t="shared" si="20"/>
        <v>0</v>
      </c>
      <c r="AE55" s="88">
        <f t="shared" si="20"/>
        <v>0</v>
      </c>
      <c r="AF55" s="88">
        <f t="shared" si="20"/>
        <v>0</v>
      </c>
      <c r="AG55" s="88">
        <f t="shared" si="20"/>
        <v>0</v>
      </c>
      <c r="AH55" s="88">
        <f t="shared" si="20"/>
        <v>0</v>
      </c>
      <c r="AI55" s="88">
        <f t="shared" si="20"/>
        <v>0</v>
      </c>
      <c r="AJ55" s="88">
        <f t="shared" si="20"/>
        <v>0</v>
      </c>
      <c r="AK55" s="88">
        <f t="shared" si="20"/>
        <v>0</v>
      </c>
      <c r="AL55" s="283">
        <f t="shared" si="20"/>
        <v>0</v>
      </c>
      <c r="AM55" s="283">
        <f t="shared" si="20"/>
        <v>0</v>
      </c>
      <c r="AN55" s="283">
        <f t="shared" si="20"/>
        <v>0</v>
      </c>
      <c r="AO55" s="283">
        <f t="shared" si="20"/>
        <v>0</v>
      </c>
      <c r="AP55" s="283">
        <f t="shared" si="20"/>
        <v>0</v>
      </c>
      <c r="AQ55" s="283">
        <f t="shared" si="20"/>
        <v>0</v>
      </c>
      <c r="AR55" s="283">
        <f t="shared" si="20"/>
        <v>0</v>
      </c>
      <c r="AS55" s="283">
        <f t="shared" si="20"/>
        <v>0</v>
      </c>
      <c r="AT55" s="283">
        <f t="shared" si="20"/>
        <v>0</v>
      </c>
      <c r="AU55" s="283">
        <f t="shared" si="20"/>
        <v>0</v>
      </c>
      <c r="AV55" s="283">
        <f t="shared" si="20"/>
        <v>0</v>
      </c>
      <c r="AW55" s="283">
        <f t="shared" si="20"/>
        <v>0</v>
      </c>
      <c r="AX55" s="283">
        <f t="shared" si="20"/>
        <v>0</v>
      </c>
      <c r="AY55" s="283">
        <f t="shared" si="20"/>
        <v>0</v>
      </c>
      <c r="AZ55" s="283">
        <f t="shared" si="20"/>
        <v>0</v>
      </c>
      <c r="BA55" s="283">
        <f t="shared" si="20"/>
        <v>0</v>
      </c>
      <c r="BB55" s="283">
        <f t="shared" si="20"/>
        <v>0</v>
      </c>
      <c r="BC55" s="283">
        <f t="shared" si="20"/>
        <v>0</v>
      </c>
      <c r="BD55" s="283">
        <f t="shared" si="20"/>
        <v>0</v>
      </c>
      <c r="BE55" s="283">
        <f t="shared" si="20"/>
        <v>0</v>
      </c>
      <c r="BF55" s="283">
        <f t="shared" si="20"/>
        <v>0</v>
      </c>
      <c r="BG55" s="283">
        <f t="shared" si="20"/>
        <v>0</v>
      </c>
      <c r="BH55" s="283">
        <f t="shared" si="20"/>
        <v>0</v>
      </c>
      <c r="BI55" s="283">
        <f t="shared" si="20"/>
        <v>0</v>
      </c>
      <c r="BJ55" s="283">
        <f t="shared" si="20"/>
        <v>0</v>
      </c>
      <c r="BK55" s="283">
        <f t="shared" si="20"/>
        <v>0</v>
      </c>
      <c r="BL55" s="283">
        <f t="shared" si="20"/>
        <v>0</v>
      </c>
      <c r="BM55" s="283">
        <f t="shared" si="20"/>
        <v>0</v>
      </c>
      <c r="BN55" s="283">
        <f t="shared" si="20"/>
        <v>0</v>
      </c>
      <c r="BO55" s="283">
        <f t="shared" si="20"/>
        <v>0</v>
      </c>
      <c r="BP55" s="283">
        <f t="shared" si="20"/>
        <v>0</v>
      </c>
      <c r="BQ55" s="283">
        <f t="shared" ref="BQ55:CI55" si="21">SUM(BQ53,BQ51,BQ49)</f>
        <v>0</v>
      </c>
      <c r="BR55" s="283">
        <f t="shared" si="21"/>
        <v>0</v>
      </c>
      <c r="BS55" s="283">
        <f t="shared" si="21"/>
        <v>0</v>
      </c>
      <c r="BT55" s="283">
        <f t="shared" si="21"/>
        <v>0</v>
      </c>
      <c r="BU55" s="283">
        <f t="shared" si="21"/>
        <v>0</v>
      </c>
      <c r="BV55" s="283">
        <f t="shared" si="21"/>
        <v>0</v>
      </c>
      <c r="BW55" s="283">
        <f t="shared" si="21"/>
        <v>0</v>
      </c>
      <c r="BX55" s="283">
        <f t="shared" si="21"/>
        <v>0</v>
      </c>
      <c r="BY55" s="283">
        <f t="shared" si="21"/>
        <v>0</v>
      </c>
      <c r="BZ55" s="283">
        <f t="shared" si="21"/>
        <v>0</v>
      </c>
      <c r="CA55" s="283">
        <f t="shared" si="21"/>
        <v>0</v>
      </c>
      <c r="CB55" s="283">
        <f t="shared" si="21"/>
        <v>0</v>
      </c>
      <c r="CC55" s="283">
        <f t="shared" si="21"/>
        <v>0</v>
      </c>
      <c r="CD55" s="283">
        <f t="shared" si="21"/>
        <v>0</v>
      </c>
      <c r="CE55" s="283">
        <f t="shared" si="21"/>
        <v>0</v>
      </c>
      <c r="CF55" s="283">
        <f t="shared" si="21"/>
        <v>0</v>
      </c>
      <c r="CG55" s="283">
        <f t="shared" si="21"/>
        <v>0</v>
      </c>
      <c r="CH55" s="283">
        <f t="shared" si="21"/>
        <v>0</v>
      </c>
      <c r="CI55" s="283">
        <f t="shared" si="21"/>
        <v>0</v>
      </c>
      <c r="CJ55" s="283">
        <f t="shared" ref="CJ55:CU55" si="22">SUM(CJ53,CJ51,CJ49)</f>
        <v>0</v>
      </c>
      <c r="CK55" s="283">
        <f t="shared" si="22"/>
        <v>0</v>
      </c>
      <c r="CL55" s="283">
        <f t="shared" si="22"/>
        <v>0</v>
      </c>
      <c r="CM55" s="283">
        <f t="shared" si="22"/>
        <v>0</v>
      </c>
      <c r="CN55" s="283">
        <f t="shared" si="22"/>
        <v>0</v>
      </c>
      <c r="CO55" s="283">
        <f t="shared" si="22"/>
        <v>0</v>
      </c>
      <c r="CP55" s="283">
        <f t="shared" si="22"/>
        <v>0</v>
      </c>
      <c r="CQ55" s="283">
        <f t="shared" si="22"/>
        <v>0</v>
      </c>
      <c r="CR55" s="283">
        <f t="shared" si="22"/>
        <v>0</v>
      </c>
      <c r="CS55" s="283">
        <f t="shared" si="22"/>
        <v>0</v>
      </c>
      <c r="CT55" s="283">
        <f t="shared" si="22"/>
        <v>0</v>
      </c>
      <c r="CU55" s="283">
        <f t="shared" si="22"/>
        <v>0</v>
      </c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</row>
    <row r="56" spans="1:140" s="158" customFormat="1">
      <c r="A56" s="540"/>
      <c r="B56" s="545" t="s">
        <v>95</v>
      </c>
      <c r="C56" s="490">
        <v>170</v>
      </c>
      <c r="D56" s="79" t="s">
        <v>5</v>
      </c>
      <c r="E56" s="78">
        <v>47</v>
      </c>
      <c r="F56" s="101"/>
      <c r="G56" s="359"/>
      <c r="H56" s="166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101"/>
      <c r="AM56" s="292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</row>
    <row r="57" spans="1:140" s="159" customFormat="1" ht="15.75" thickBot="1">
      <c r="A57" s="540"/>
      <c r="B57" s="546"/>
      <c r="C57" s="491"/>
      <c r="D57" s="87" t="s">
        <v>6</v>
      </c>
      <c r="E57" s="76">
        <f>SUM(G57:CU57)</f>
        <v>47</v>
      </c>
      <c r="F57" s="283">
        <v>47</v>
      </c>
      <c r="G57" s="364"/>
      <c r="H57" s="257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>
        <v>47</v>
      </c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161"/>
      <c r="AM57" s="297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</row>
    <row r="58" spans="1:140" s="158" customFormat="1">
      <c r="A58" s="558" t="s">
        <v>3</v>
      </c>
      <c r="B58" s="569" t="s">
        <v>107</v>
      </c>
      <c r="C58" s="572">
        <v>130</v>
      </c>
      <c r="D58" s="214" t="s">
        <v>5</v>
      </c>
      <c r="E58" s="215">
        <v>1140</v>
      </c>
      <c r="F58" s="284"/>
      <c r="G58" s="367"/>
      <c r="H58" s="247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84"/>
      <c r="AM58" s="298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215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</row>
    <row r="59" spans="1:140" s="159" customFormat="1">
      <c r="A59" s="559"/>
      <c r="B59" s="570"/>
      <c r="C59" s="573"/>
      <c r="D59" s="212" t="s">
        <v>6</v>
      </c>
      <c r="E59" s="76">
        <f>SUM(G59:CU59)</f>
        <v>1140</v>
      </c>
      <c r="F59" s="337"/>
      <c r="G59" s="368">
        <v>715</v>
      </c>
      <c r="H59" s="248"/>
      <c r="I59" s="213"/>
      <c r="J59" s="213">
        <v>425</v>
      </c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85"/>
      <c r="AM59" s="299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</row>
    <row r="60" spans="1:140" s="159" customFormat="1">
      <c r="A60" s="559"/>
      <c r="B60" s="570"/>
      <c r="C60" s="573">
        <v>140</v>
      </c>
      <c r="D60" s="210" t="s">
        <v>5</v>
      </c>
      <c r="E60" s="211">
        <v>275</v>
      </c>
      <c r="F60" s="286"/>
      <c r="G60" s="369"/>
      <c r="H60" s="249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86"/>
      <c r="AM60" s="300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211"/>
      <c r="CI60" s="211"/>
      <c r="CJ60" s="211"/>
      <c r="CK60" s="211"/>
      <c r="CL60" s="211"/>
      <c r="CM60" s="211"/>
      <c r="CN60" s="211"/>
      <c r="CO60" s="211"/>
      <c r="CP60" s="211"/>
      <c r="CQ60" s="211"/>
      <c r="CR60" s="211"/>
      <c r="CS60" s="211"/>
      <c r="CT60" s="211"/>
      <c r="CU60" s="211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</row>
    <row r="61" spans="1:140" s="159" customFormat="1">
      <c r="A61" s="559"/>
      <c r="B61" s="570"/>
      <c r="C61" s="573"/>
      <c r="D61" s="212" t="s">
        <v>6</v>
      </c>
      <c r="E61" s="76">
        <f>SUM(G61:CU61)</f>
        <v>275</v>
      </c>
      <c r="F61" s="337"/>
      <c r="G61" s="368"/>
      <c r="H61" s="248">
        <v>275</v>
      </c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85"/>
      <c r="AM61" s="299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3"/>
      <c r="BK61" s="213"/>
      <c r="BL61" s="213"/>
      <c r="BM61" s="213"/>
      <c r="BN61" s="213"/>
      <c r="BO61" s="213"/>
      <c r="BP61" s="213"/>
      <c r="BQ61" s="213"/>
      <c r="BR61" s="213"/>
      <c r="BS61" s="213"/>
      <c r="BT61" s="213"/>
      <c r="BU61" s="213"/>
      <c r="BV61" s="213"/>
      <c r="BW61" s="213"/>
      <c r="BX61" s="213"/>
      <c r="BY61" s="213"/>
      <c r="BZ61" s="213"/>
      <c r="CA61" s="213"/>
      <c r="CB61" s="213"/>
      <c r="CC61" s="213"/>
      <c r="CD61" s="213"/>
      <c r="CE61" s="213"/>
      <c r="CF61" s="213"/>
      <c r="CG61" s="213"/>
      <c r="CH61" s="213"/>
      <c r="CI61" s="213"/>
      <c r="CJ61" s="213"/>
      <c r="CK61" s="213"/>
      <c r="CL61" s="213"/>
      <c r="CM61" s="213"/>
      <c r="CN61" s="213"/>
      <c r="CO61" s="213"/>
      <c r="CP61" s="213"/>
      <c r="CQ61" s="213"/>
      <c r="CR61" s="213"/>
      <c r="CS61" s="213"/>
      <c r="CT61" s="213"/>
      <c r="CU61" s="213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</row>
    <row r="62" spans="1:140" s="159" customFormat="1">
      <c r="A62" s="559"/>
      <c r="B62" s="570"/>
      <c r="C62" s="573">
        <v>180</v>
      </c>
      <c r="D62" s="210" t="s">
        <v>5</v>
      </c>
      <c r="E62" s="211">
        <v>1620</v>
      </c>
      <c r="F62" s="286"/>
      <c r="G62" s="369"/>
      <c r="H62" s="249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86"/>
      <c r="AM62" s="300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  <c r="CQ62" s="211"/>
      <c r="CR62" s="211"/>
      <c r="CS62" s="211"/>
      <c r="CT62" s="211"/>
      <c r="CU62" s="211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</row>
    <row r="63" spans="1:140" s="159" customFormat="1">
      <c r="A63" s="559"/>
      <c r="B63" s="570"/>
      <c r="C63" s="573"/>
      <c r="D63" s="212" t="s">
        <v>6</v>
      </c>
      <c r="E63" s="76">
        <f>SUM(G63:CU63)</f>
        <v>1620</v>
      </c>
      <c r="F63" s="337"/>
      <c r="G63" s="368"/>
      <c r="H63" s="248">
        <v>220</v>
      </c>
      <c r="I63" s="213">
        <v>1400</v>
      </c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85"/>
      <c r="AM63" s="299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  <c r="BI63" s="213"/>
      <c r="BJ63" s="213"/>
      <c r="BK63" s="213"/>
      <c r="BL63" s="213"/>
      <c r="BM63" s="213"/>
      <c r="BN63" s="213"/>
      <c r="BO63" s="213"/>
      <c r="BP63" s="213"/>
      <c r="BQ63" s="213"/>
      <c r="BR63" s="213"/>
      <c r="BS63" s="213"/>
      <c r="BT63" s="213"/>
      <c r="BU63" s="213"/>
      <c r="BV63" s="213"/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213"/>
      <c r="CK63" s="213"/>
      <c r="CL63" s="213"/>
      <c r="CM63" s="213"/>
      <c r="CN63" s="213"/>
      <c r="CO63" s="213"/>
      <c r="CP63" s="213"/>
      <c r="CQ63" s="213"/>
      <c r="CR63" s="213"/>
      <c r="CS63" s="213"/>
      <c r="CT63" s="213"/>
      <c r="CU63" s="213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</row>
    <row r="64" spans="1:140" s="159" customFormat="1">
      <c r="A64" s="559"/>
      <c r="B64" s="570"/>
      <c r="C64" s="573" t="s">
        <v>38</v>
      </c>
      <c r="D64" s="210" t="s">
        <v>5</v>
      </c>
      <c r="E64" s="211">
        <f>E58+E60+E62</f>
        <v>3035</v>
      </c>
      <c r="F64" s="286"/>
      <c r="G64" s="369"/>
      <c r="H64" s="249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86"/>
      <c r="AM64" s="300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  <c r="CQ64" s="211"/>
      <c r="CR64" s="211"/>
      <c r="CS64" s="211"/>
      <c r="CT64" s="211"/>
      <c r="CU64" s="211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</row>
    <row r="65" spans="1:140" s="160" customFormat="1" ht="15.75" thickBot="1">
      <c r="A65" s="559"/>
      <c r="B65" s="571"/>
      <c r="C65" s="574"/>
      <c r="D65" s="216" t="s">
        <v>6</v>
      </c>
      <c r="E65" s="217">
        <f>SUM(E63,E61,E59)</f>
        <v>3035</v>
      </c>
      <c r="F65" s="287">
        <f t="shared" ref="F65:AL65" si="23">SUM(F63,F61,F59)</f>
        <v>0</v>
      </c>
      <c r="G65" s="370">
        <f t="shared" si="23"/>
        <v>715</v>
      </c>
      <c r="H65" s="250">
        <f t="shared" si="23"/>
        <v>495</v>
      </c>
      <c r="I65" s="217">
        <f t="shared" si="23"/>
        <v>1400</v>
      </c>
      <c r="J65" s="217">
        <f t="shared" si="23"/>
        <v>425</v>
      </c>
      <c r="K65" s="217">
        <f t="shared" si="23"/>
        <v>0</v>
      </c>
      <c r="L65" s="217">
        <f t="shared" si="23"/>
        <v>0</v>
      </c>
      <c r="M65" s="217">
        <f t="shared" si="23"/>
        <v>0</v>
      </c>
      <c r="N65" s="217">
        <f t="shared" si="23"/>
        <v>0</v>
      </c>
      <c r="O65" s="217">
        <f t="shared" si="23"/>
        <v>0</v>
      </c>
      <c r="P65" s="217">
        <f t="shared" si="23"/>
        <v>0</v>
      </c>
      <c r="Q65" s="217">
        <f t="shared" si="23"/>
        <v>0</v>
      </c>
      <c r="R65" s="217">
        <f t="shared" si="23"/>
        <v>0</v>
      </c>
      <c r="S65" s="217">
        <f t="shared" si="23"/>
        <v>0</v>
      </c>
      <c r="T65" s="217">
        <f t="shared" si="23"/>
        <v>0</v>
      </c>
      <c r="U65" s="217">
        <f t="shared" si="23"/>
        <v>0</v>
      </c>
      <c r="V65" s="217">
        <f t="shared" si="23"/>
        <v>0</v>
      </c>
      <c r="W65" s="217">
        <f t="shared" si="23"/>
        <v>0</v>
      </c>
      <c r="X65" s="217">
        <f t="shared" si="23"/>
        <v>0</v>
      </c>
      <c r="Y65" s="217">
        <f t="shared" si="23"/>
        <v>0</v>
      </c>
      <c r="Z65" s="217">
        <f t="shared" si="23"/>
        <v>0</v>
      </c>
      <c r="AA65" s="217">
        <f t="shared" si="23"/>
        <v>0</v>
      </c>
      <c r="AB65" s="217">
        <f t="shared" si="23"/>
        <v>0</v>
      </c>
      <c r="AC65" s="217">
        <f t="shared" si="23"/>
        <v>0</v>
      </c>
      <c r="AD65" s="217">
        <f t="shared" si="23"/>
        <v>0</v>
      </c>
      <c r="AE65" s="217">
        <f t="shared" si="23"/>
        <v>0</v>
      </c>
      <c r="AF65" s="217">
        <f t="shared" si="23"/>
        <v>0</v>
      </c>
      <c r="AG65" s="217">
        <f t="shared" si="23"/>
        <v>0</v>
      </c>
      <c r="AH65" s="217">
        <f t="shared" si="23"/>
        <v>0</v>
      </c>
      <c r="AI65" s="217">
        <f t="shared" si="23"/>
        <v>0</v>
      </c>
      <c r="AJ65" s="217">
        <f t="shared" si="23"/>
        <v>0</v>
      </c>
      <c r="AK65" s="217">
        <f t="shared" si="23"/>
        <v>0</v>
      </c>
      <c r="AL65" s="287">
        <f t="shared" si="23"/>
        <v>0</v>
      </c>
      <c r="AM65" s="301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8"/>
      <c r="BR65" s="218"/>
      <c r="BS65" s="218"/>
      <c r="BT65" s="218"/>
      <c r="BU65" s="218"/>
      <c r="BV65" s="218"/>
      <c r="BW65" s="218"/>
      <c r="BX65" s="218"/>
      <c r="BY65" s="218"/>
      <c r="BZ65" s="218"/>
      <c r="CA65" s="218"/>
      <c r="CB65" s="218"/>
      <c r="CC65" s="218"/>
      <c r="CD65" s="218"/>
      <c r="CE65" s="218"/>
      <c r="CF65" s="218"/>
      <c r="CG65" s="218"/>
      <c r="CH65" s="218"/>
      <c r="CI65" s="218"/>
      <c r="CJ65" s="218"/>
      <c r="CK65" s="218"/>
      <c r="CL65" s="218"/>
      <c r="CM65" s="218"/>
      <c r="CN65" s="218"/>
      <c r="CO65" s="218"/>
      <c r="CP65" s="218"/>
      <c r="CQ65" s="218"/>
      <c r="CR65" s="218"/>
      <c r="CS65" s="218"/>
      <c r="CT65" s="218"/>
      <c r="CU65" s="218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</row>
    <row r="66" spans="1:140" ht="15" customHeight="1">
      <c r="A66" s="559"/>
      <c r="B66" s="549" t="s">
        <v>90</v>
      </c>
      <c r="C66" s="490">
        <v>130</v>
      </c>
      <c r="D66" s="79" t="s">
        <v>5</v>
      </c>
      <c r="E66" s="78">
        <v>70</v>
      </c>
      <c r="F66" s="101"/>
      <c r="G66" s="359"/>
      <c r="H66" s="166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101"/>
      <c r="AM66" s="292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</row>
    <row r="67" spans="1:140" ht="15.75" customHeight="1" thickBot="1">
      <c r="A67" s="559"/>
      <c r="B67" s="550"/>
      <c r="C67" s="491"/>
      <c r="D67" s="87" t="s">
        <v>6</v>
      </c>
      <c r="E67" s="76">
        <f>SUM(G67:CU67)</f>
        <v>70</v>
      </c>
      <c r="F67" s="283"/>
      <c r="G67" s="364"/>
      <c r="H67" s="257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161"/>
      <c r="AM67" s="297"/>
      <c r="AN67" s="89"/>
      <c r="AO67" s="89"/>
      <c r="AP67" s="89"/>
      <c r="AQ67" s="89"/>
      <c r="AR67" s="89"/>
      <c r="AS67" s="89"/>
      <c r="AT67" s="89"/>
      <c r="AU67" s="89"/>
      <c r="AV67" s="89">
        <v>30</v>
      </c>
      <c r="AW67" s="89"/>
      <c r="AX67" s="89"/>
      <c r="AY67" s="89"/>
      <c r="AZ67" s="89"/>
      <c r="BA67" s="89">
        <v>40</v>
      </c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</row>
    <row r="68" spans="1:140" ht="15" customHeight="1">
      <c r="A68" s="559"/>
      <c r="B68" s="550"/>
      <c r="C68" s="490">
        <v>170</v>
      </c>
      <c r="D68" s="79" t="s">
        <v>5</v>
      </c>
      <c r="E68" s="78">
        <v>1139</v>
      </c>
      <c r="F68" s="101"/>
      <c r="G68" s="359"/>
      <c r="H68" s="166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101"/>
      <c r="AM68" s="292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</row>
    <row r="69" spans="1:140" ht="15.75" customHeight="1" thickBot="1">
      <c r="A69" s="559"/>
      <c r="B69" s="551"/>
      <c r="C69" s="491"/>
      <c r="D69" s="87" t="s">
        <v>6</v>
      </c>
      <c r="E69" s="76">
        <f>SUM(G69:CU69)</f>
        <v>1139</v>
      </c>
      <c r="F69" s="283">
        <v>1139</v>
      </c>
      <c r="G69" s="364">
        <v>25</v>
      </c>
      <c r="H69" s="257">
        <v>80</v>
      </c>
      <c r="I69" s="89">
        <v>200</v>
      </c>
      <c r="J69" s="89"/>
      <c r="K69" s="89">
        <v>160</v>
      </c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>
        <v>30</v>
      </c>
      <c r="AC69" s="89"/>
      <c r="AD69" s="89"/>
      <c r="AE69" s="89"/>
      <c r="AF69" s="89">
        <v>64</v>
      </c>
      <c r="AG69" s="89"/>
      <c r="AH69" s="89"/>
      <c r="AI69" s="89">
        <v>41</v>
      </c>
      <c r="AJ69" s="89">
        <v>56</v>
      </c>
      <c r="AK69" s="89">
        <v>57</v>
      </c>
      <c r="AL69" s="161">
        <v>63</v>
      </c>
      <c r="AM69" s="297"/>
      <c r="AN69" s="89">
        <v>81</v>
      </c>
      <c r="AO69" s="89">
        <v>103</v>
      </c>
      <c r="AP69" s="89">
        <v>36</v>
      </c>
      <c r="AQ69" s="89">
        <v>36</v>
      </c>
      <c r="AR69" s="89">
        <v>50</v>
      </c>
      <c r="AS69" s="89"/>
      <c r="AT69" s="89">
        <v>27</v>
      </c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>
        <v>30</v>
      </c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</row>
    <row r="70" spans="1:140" s="158" customFormat="1">
      <c r="A70" s="559"/>
      <c r="B70" s="549" t="s">
        <v>106</v>
      </c>
      <c r="C70" s="490">
        <v>130</v>
      </c>
      <c r="D70" s="79" t="s">
        <v>5</v>
      </c>
      <c r="E70" s="78">
        <v>1280</v>
      </c>
      <c r="F70" s="101"/>
      <c r="G70" s="359"/>
      <c r="H70" s="166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101"/>
      <c r="AM70" s="292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</row>
    <row r="71" spans="1:140" s="159" customFormat="1" ht="15.75" thickBot="1">
      <c r="A71" s="559"/>
      <c r="B71" s="551"/>
      <c r="C71" s="491"/>
      <c r="D71" s="87" t="s">
        <v>6</v>
      </c>
      <c r="E71" s="76">
        <f>SUM(G71:CU71)</f>
        <v>1280</v>
      </c>
      <c r="F71" s="283"/>
      <c r="G71" s="364">
        <v>780</v>
      </c>
      <c r="H71" s="257">
        <v>500</v>
      </c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161"/>
      <c r="AM71" s="297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</row>
    <row r="72" spans="1:140" s="158" customFormat="1">
      <c r="A72" s="559"/>
      <c r="B72" s="564" t="s">
        <v>105</v>
      </c>
      <c r="C72" s="490">
        <v>130</v>
      </c>
      <c r="D72" s="79" t="s">
        <v>5</v>
      </c>
      <c r="E72" s="78">
        <v>100</v>
      </c>
      <c r="F72" s="101"/>
      <c r="G72" s="359"/>
      <c r="H72" s="166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101"/>
      <c r="AM72" s="292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</row>
    <row r="73" spans="1:140" s="159" customFormat="1">
      <c r="A73" s="559"/>
      <c r="B73" s="565"/>
      <c r="C73" s="495"/>
      <c r="D73" s="77" t="s">
        <v>6</v>
      </c>
      <c r="E73" s="76">
        <f>SUM(G73:CU73)</f>
        <v>100</v>
      </c>
      <c r="F73" s="338"/>
      <c r="G73" s="360"/>
      <c r="H73" s="167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102"/>
      <c r="AM73" s="293"/>
      <c r="AN73" s="75"/>
      <c r="AO73" s="75"/>
      <c r="AP73" s="75"/>
      <c r="AQ73" s="75"/>
      <c r="AR73" s="75"/>
      <c r="AS73" s="75"/>
      <c r="AT73" s="75"/>
      <c r="AU73" s="75"/>
      <c r="AV73" s="75">
        <v>70</v>
      </c>
      <c r="AW73" s="75"/>
      <c r="AX73" s="75"/>
      <c r="AY73" s="75"/>
      <c r="AZ73" s="75"/>
      <c r="BA73" s="75">
        <v>30</v>
      </c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</row>
    <row r="74" spans="1:140" s="159" customFormat="1">
      <c r="A74" s="559"/>
      <c r="B74" s="565"/>
      <c r="C74" s="494">
        <v>170</v>
      </c>
      <c r="D74" s="74" t="s">
        <v>5</v>
      </c>
      <c r="E74" s="72">
        <v>595</v>
      </c>
      <c r="F74" s="103"/>
      <c r="G74" s="361"/>
      <c r="H74" s="168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103"/>
      <c r="AM74" s="294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</row>
    <row r="75" spans="1:140" s="159" customFormat="1">
      <c r="A75" s="559"/>
      <c r="B75" s="565"/>
      <c r="C75" s="495"/>
      <c r="D75" s="77" t="s">
        <v>6</v>
      </c>
      <c r="E75" s="76">
        <f>SUM(G75:CU75)</f>
        <v>595</v>
      </c>
      <c r="F75" s="338">
        <v>595</v>
      </c>
      <c r="G75" s="360">
        <v>579</v>
      </c>
      <c r="H75" s="167">
        <v>16</v>
      </c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102"/>
      <c r="AM75" s="293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</row>
    <row r="76" spans="1:140" s="159" customFormat="1">
      <c r="A76" s="559"/>
      <c r="B76" s="565"/>
      <c r="C76" s="532" t="s">
        <v>38</v>
      </c>
      <c r="D76" s="69" t="s">
        <v>5</v>
      </c>
      <c r="E76" s="68">
        <f>E72+E74</f>
        <v>695</v>
      </c>
      <c r="F76" s="105"/>
      <c r="G76" s="365"/>
      <c r="H76" s="90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105"/>
      <c r="AM76" s="296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</row>
    <row r="77" spans="1:140" s="160" customFormat="1" ht="15.75" thickBot="1">
      <c r="A77" s="560"/>
      <c r="B77" s="566"/>
      <c r="C77" s="533"/>
      <c r="D77" s="87" t="s">
        <v>6</v>
      </c>
      <c r="E77" s="62">
        <f>E73+E75</f>
        <v>695</v>
      </c>
      <c r="F77" s="288">
        <f t="shared" ref="F77:AL77" si="24">F73+F75</f>
        <v>595</v>
      </c>
      <c r="G77" s="371">
        <f t="shared" si="24"/>
        <v>579</v>
      </c>
      <c r="H77" s="226">
        <f t="shared" si="24"/>
        <v>16</v>
      </c>
      <c r="I77" s="62">
        <f t="shared" si="24"/>
        <v>0</v>
      </c>
      <c r="J77" s="62">
        <f t="shared" si="24"/>
        <v>0</v>
      </c>
      <c r="K77" s="62">
        <f t="shared" si="24"/>
        <v>0</v>
      </c>
      <c r="L77" s="62">
        <f t="shared" si="24"/>
        <v>0</v>
      </c>
      <c r="M77" s="62">
        <f t="shared" si="24"/>
        <v>0</v>
      </c>
      <c r="N77" s="62">
        <f t="shared" si="24"/>
        <v>0</v>
      </c>
      <c r="O77" s="62">
        <f t="shared" si="24"/>
        <v>0</v>
      </c>
      <c r="P77" s="62">
        <f t="shared" si="24"/>
        <v>0</v>
      </c>
      <c r="Q77" s="62">
        <f t="shared" si="24"/>
        <v>0</v>
      </c>
      <c r="R77" s="62">
        <f t="shared" si="24"/>
        <v>0</v>
      </c>
      <c r="S77" s="62">
        <f t="shared" si="24"/>
        <v>0</v>
      </c>
      <c r="T77" s="62">
        <f t="shared" si="24"/>
        <v>0</v>
      </c>
      <c r="U77" s="62">
        <f t="shared" si="24"/>
        <v>0</v>
      </c>
      <c r="V77" s="62">
        <f t="shared" si="24"/>
        <v>0</v>
      </c>
      <c r="W77" s="62">
        <f t="shared" si="24"/>
        <v>0</v>
      </c>
      <c r="X77" s="62">
        <f t="shared" si="24"/>
        <v>0</v>
      </c>
      <c r="Y77" s="62">
        <f t="shared" si="24"/>
        <v>0</v>
      </c>
      <c r="Z77" s="62">
        <f t="shared" si="24"/>
        <v>0</v>
      </c>
      <c r="AA77" s="62">
        <f t="shared" si="24"/>
        <v>0</v>
      </c>
      <c r="AB77" s="62">
        <f t="shared" si="24"/>
        <v>0</v>
      </c>
      <c r="AC77" s="62">
        <f t="shared" si="24"/>
        <v>0</v>
      </c>
      <c r="AD77" s="62">
        <f t="shared" si="24"/>
        <v>0</v>
      </c>
      <c r="AE77" s="62">
        <f t="shared" si="24"/>
        <v>0</v>
      </c>
      <c r="AF77" s="62">
        <f t="shared" si="24"/>
        <v>0</v>
      </c>
      <c r="AG77" s="62">
        <f t="shared" si="24"/>
        <v>0</v>
      </c>
      <c r="AH77" s="62">
        <f t="shared" si="24"/>
        <v>0</v>
      </c>
      <c r="AI77" s="62">
        <f t="shared" si="24"/>
        <v>0</v>
      </c>
      <c r="AJ77" s="62">
        <f t="shared" si="24"/>
        <v>0</v>
      </c>
      <c r="AK77" s="62">
        <f t="shared" si="24"/>
        <v>0</v>
      </c>
      <c r="AL77" s="288">
        <f t="shared" si="24"/>
        <v>0</v>
      </c>
      <c r="AM77" s="229">
        <f>AM73+AM75</f>
        <v>0</v>
      </c>
      <c r="AN77" s="62">
        <f>AN73+AN75</f>
        <v>0</v>
      </c>
      <c r="AO77" s="62">
        <f>AO73+AO75</f>
        <v>0</v>
      </c>
      <c r="AP77" s="62">
        <f t="shared" ref="AP77:BP77" si="25">AP73+AP75</f>
        <v>0</v>
      </c>
      <c r="AQ77" s="62">
        <f t="shared" si="25"/>
        <v>0</v>
      </c>
      <c r="AR77" s="62">
        <f t="shared" si="25"/>
        <v>0</v>
      </c>
      <c r="AS77" s="62">
        <f t="shared" si="25"/>
        <v>0</v>
      </c>
      <c r="AT77" s="62">
        <f t="shared" si="25"/>
        <v>0</v>
      </c>
      <c r="AU77" s="62">
        <f t="shared" si="25"/>
        <v>0</v>
      </c>
      <c r="AV77" s="62">
        <f t="shared" si="25"/>
        <v>70</v>
      </c>
      <c r="AW77" s="62">
        <f t="shared" si="25"/>
        <v>0</v>
      </c>
      <c r="AX77" s="62">
        <f t="shared" si="25"/>
        <v>0</v>
      </c>
      <c r="AY77" s="62">
        <f t="shared" si="25"/>
        <v>0</v>
      </c>
      <c r="AZ77" s="62">
        <f t="shared" si="25"/>
        <v>0</v>
      </c>
      <c r="BA77" s="62">
        <f t="shared" si="25"/>
        <v>30</v>
      </c>
      <c r="BB77" s="62">
        <f t="shared" si="25"/>
        <v>0</v>
      </c>
      <c r="BC77" s="62">
        <f t="shared" si="25"/>
        <v>0</v>
      </c>
      <c r="BD77" s="62">
        <f t="shared" si="25"/>
        <v>0</v>
      </c>
      <c r="BE77" s="62">
        <f t="shared" si="25"/>
        <v>0</v>
      </c>
      <c r="BF77" s="62">
        <f t="shared" si="25"/>
        <v>0</v>
      </c>
      <c r="BG77" s="62">
        <f t="shared" si="25"/>
        <v>0</v>
      </c>
      <c r="BH77" s="62">
        <f t="shared" si="25"/>
        <v>0</v>
      </c>
      <c r="BI77" s="62">
        <f t="shared" si="25"/>
        <v>0</v>
      </c>
      <c r="BJ77" s="62">
        <f t="shared" si="25"/>
        <v>0</v>
      </c>
      <c r="BK77" s="62">
        <f t="shared" si="25"/>
        <v>0</v>
      </c>
      <c r="BL77" s="62">
        <f t="shared" si="25"/>
        <v>0</v>
      </c>
      <c r="BM77" s="62">
        <f t="shared" si="25"/>
        <v>0</v>
      </c>
      <c r="BN77" s="62">
        <f t="shared" si="25"/>
        <v>0</v>
      </c>
      <c r="BO77" s="62">
        <f t="shared" si="25"/>
        <v>0</v>
      </c>
      <c r="BP77" s="62">
        <f t="shared" si="25"/>
        <v>0</v>
      </c>
      <c r="BQ77" s="62">
        <f t="shared" ref="BQ77:CI77" si="26">BQ73+BQ75</f>
        <v>0</v>
      </c>
      <c r="BR77" s="62">
        <f t="shared" si="26"/>
        <v>0</v>
      </c>
      <c r="BS77" s="62">
        <f t="shared" si="26"/>
        <v>0</v>
      </c>
      <c r="BT77" s="62">
        <f t="shared" si="26"/>
        <v>0</v>
      </c>
      <c r="BU77" s="62">
        <f t="shared" si="26"/>
        <v>0</v>
      </c>
      <c r="BV77" s="62">
        <f t="shared" si="26"/>
        <v>0</v>
      </c>
      <c r="BW77" s="62">
        <f t="shared" si="26"/>
        <v>0</v>
      </c>
      <c r="BX77" s="62">
        <f t="shared" si="26"/>
        <v>0</v>
      </c>
      <c r="BY77" s="62">
        <f t="shared" si="26"/>
        <v>0</v>
      </c>
      <c r="BZ77" s="62">
        <f t="shared" si="26"/>
        <v>0</v>
      </c>
      <c r="CA77" s="62">
        <f t="shared" si="26"/>
        <v>0</v>
      </c>
      <c r="CB77" s="62">
        <f t="shared" si="26"/>
        <v>0</v>
      </c>
      <c r="CC77" s="62">
        <f t="shared" si="26"/>
        <v>0</v>
      </c>
      <c r="CD77" s="62">
        <f t="shared" si="26"/>
        <v>0</v>
      </c>
      <c r="CE77" s="62">
        <f t="shared" si="26"/>
        <v>0</v>
      </c>
      <c r="CF77" s="62">
        <f t="shared" si="26"/>
        <v>0</v>
      </c>
      <c r="CG77" s="62">
        <f t="shared" si="26"/>
        <v>0</v>
      </c>
      <c r="CH77" s="62">
        <f t="shared" si="26"/>
        <v>0</v>
      </c>
      <c r="CI77" s="62">
        <f t="shared" si="26"/>
        <v>0</v>
      </c>
      <c r="CJ77" s="62">
        <f t="shared" ref="CJ77:CU77" si="27">CJ73+CJ75</f>
        <v>0</v>
      </c>
      <c r="CK77" s="62">
        <f t="shared" si="27"/>
        <v>0</v>
      </c>
      <c r="CL77" s="62">
        <f t="shared" si="27"/>
        <v>0</v>
      </c>
      <c r="CM77" s="62">
        <f t="shared" si="27"/>
        <v>0</v>
      </c>
      <c r="CN77" s="62">
        <f t="shared" si="27"/>
        <v>0</v>
      </c>
      <c r="CO77" s="62">
        <f t="shared" si="27"/>
        <v>0</v>
      </c>
      <c r="CP77" s="62">
        <f t="shared" si="27"/>
        <v>0</v>
      </c>
      <c r="CQ77" s="62">
        <f t="shared" si="27"/>
        <v>0</v>
      </c>
      <c r="CR77" s="62">
        <f t="shared" si="27"/>
        <v>0</v>
      </c>
      <c r="CS77" s="62">
        <f t="shared" si="27"/>
        <v>0</v>
      </c>
      <c r="CT77" s="62">
        <f t="shared" si="27"/>
        <v>0</v>
      </c>
      <c r="CU77" s="62">
        <f t="shared" si="27"/>
        <v>0</v>
      </c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</row>
    <row r="78" spans="1:140" s="159" customFormat="1">
      <c r="A78" s="503" t="s">
        <v>93</v>
      </c>
      <c r="B78" s="504"/>
      <c r="C78" s="505"/>
      <c r="D78" s="268" t="s">
        <v>5</v>
      </c>
      <c r="E78" s="219">
        <f>E24+E64+E70</f>
        <v>45285</v>
      </c>
      <c r="F78" s="269">
        <f t="shared" ref="F78:BP78" si="28">F24+F64+F70</f>
        <v>0</v>
      </c>
      <c r="G78" s="372">
        <f t="shared" si="28"/>
        <v>0</v>
      </c>
      <c r="H78" s="259">
        <f t="shared" si="28"/>
        <v>0</v>
      </c>
      <c r="I78" s="219">
        <f t="shared" si="28"/>
        <v>0</v>
      </c>
      <c r="J78" s="219">
        <f t="shared" si="28"/>
        <v>0</v>
      </c>
      <c r="K78" s="219">
        <f t="shared" si="28"/>
        <v>0</v>
      </c>
      <c r="L78" s="219">
        <f t="shared" si="28"/>
        <v>0</v>
      </c>
      <c r="M78" s="219">
        <f t="shared" si="28"/>
        <v>0</v>
      </c>
      <c r="N78" s="219">
        <f t="shared" si="28"/>
        <v>0</v>
      </c>
      <c r="O78" s="219">
        <f t="shared" si="28"/>
        <v>0</v>
      </c>
      <c r="P78" s="219">
        <f t="shared" si="28"/>
        <v>0</v>
      </c>
      <c r="Q78" s="219">
        <f t="shared" si="28"/>
        <v>0</v>
      </c>
      <c r="R78" s="219">
        <f t="shared" si="28"/>
        <v>0</v>
      </c>
      <c r="S78" s="219">
        <f t="shared" si="28"/>
        <v>0</v>
      </c>
      <c r="T78" s="219">
        <f t="shared" si="28"/>
        <v>0</v>
      </c>
      <c r="U78" s="219">
        <f t="shared" si="28"/>
        <v>0</v>
      </c>
      <c r="V78" s="219">
        <f t="shared" si="28"/>
        <v>0</v>
      </c>
      <c r="W78" s="219">
        <f t="shared" si="28"/>
        <v>0</v>
      </c>
      <c r="X78" s="219">
        <f t="shared" si="28"/>
        <v>0</v>
      </c>
      <c r="Y78" s="219">
        <f t="shared" si="28"/>
        <v>0</v>
      </c>
      <c r="Z78" s="219">
        <f t="shared" si="28"/>
        <v>0</v>
      </c>
      <c r="AA78" s="219">
        <f t="shared" si="28"/>
        <v>0</v>
      </c>
      <c r="AB78" s="219">
        <f t="shared" si="28"/>
        <v>0</v>
      </c>
      <c r="AC78" s="219">
        <f t="shared" si="28"/>
        <v>0</v>
      </c>
      <c r="AD78" s="219">
        <f t="shared" si="28"/>
        <v>0</v>
      </c>
      <c r="AE78" s="219">
        <f t="shared" si="28"/>
        <v>0</v>
      </c>
      <c r="AF78" s="219">
        <f t="shared" si="28"/>
        <v>0</v>
      </c>
      <c r="AG78" s="219">
        <f t="shared" si="28"/>
        <v>0</v>
      </c>
      <c r="AH78" s="219">
        <f t="shared" si="28"/>
        <v>0</v>
      </c>
      <c r="AI78" s="219">
        <f t="shared" si="28"/>
        <v>0</v>
      </c>
      <c r="AJ78" s="219">
        <f t="shared" si="28"/>
        <v>0</v>
      </c>
      <c r="AK78" s="219">
        <f t="shared" si="28"/>
        <v>0</v>
      </c>
      <c r="AL78" s="219">
        <f t="shared" si="28"/>
        <v>0</v>
      </c>
      <c r="AM78" s="219">
        <f t="shared" si="28"/>
        <v>0</v>
      </c>
      <c r="AN78" s="219">
        <f t="shared" si="28"/>
        <v>0</v>
      </c>
      <c r="AO78" s="219">
        <f t="shared" si="28"/>
        <v>0</v>
      </c>
      <c r="AP78" s="219">
        <f t="shared" si="28"/>
        <v>0</v>
      </c>
      <c r="AQ78" s="219">
        <f t="shared" si="28"/>
        <v>0</v>
      </c>
      <c r="AR78" s="219">
        <f t="shared" si="28"/>
        <v>0</v>
      </c>
      <c r="AS78" s="219">
        <f t="shared" si="28"/>
        <v>0</v>
      </c>
      <c r="AT78" s="219">
        <f t="shared" si="28"/>
        <v>0</v>
      </c>
      <c r="AU78" s="219">
        <f t="shared" si="28"/>
        <v>0</v>
      </c>
      <c r="AV78" s="219">
        <f t="shared" si="28"/>
        <v>0</v>
      </c>
      <c r="AW78" s="219">
        <f t="shared" si="28"/>
        <v>0</v>
      </c>
      <c r="AX78" s="219">
        <f t="shared" si="28"/>
        <v>0</v>
      </c>
      <c r="AY78" s="219">
        <f t="shared" si="28"/>
        <v>0</v>
      </c>
      <c r="AZ78" s="219">
        <f t="shared" si="28"/>
        <v>0</v>
      </c>
      <c r="BA78" s="219">
        <f t="shared" si="28"/>
        <v>0</v>
      </c>
      <c r="BB78" s="219">
        <f t="shared" si="28"/>
        <v>0</v>
      </c>
      <c r="BC78" s="219">
        <f t="shared" si="28"/>
        <v>0</v>
      </c>
      <c r="BD78" s="219">
        <f t="shared" si="28"/>
        <v>0</v>
      </c>
      <c r="BE78" s="219">
        <f t="shared" si="28"/>
        <v>0</v>
      </c>
      <c r="BF78" s="219">
        <f t="shared" si="28"/>
        <v>0</v>
      </c>
      <c r="BG78" s="219">
        <f t="shared" si="28"/>
        <v>0</v>
      </c>
      <c r="BH78" s="219">
        <f t="shared" si="28"/>
        <v>0</v>
      </c>
      <c r="BI78" s="219">
        <f t="shared" si="28"/>
        <v>0</v>
      </c>
      <c r="BJ78" s="219">
        <f t="shared" si="28"/>
        <v>0</v>
      </c>
      <c r="BK78" s="219">
        <f t="shared" si="28"/>
        <v>0</v>
      </c>
      <c r="BL78" s="219">
        <f t="shared" si="28"/>
        <v>0</v>
      </c>
      <c r="BM78" s="219">
        <f t="shared" si="28"/>
        <v>0</v>
      </c>
      <c r="BN78" s="219">
        <f t="shared" si="28"/>
        <v>0</v>
      </c>
      <c r="BO78" s="219">
        <f t="shared" si="28"/>
        <v>0</v>
      </c>
      <c r="BP78" s="219">
        <f t="shared" si="28"/>
        <v>0</v>
      </c>
      <c r="BQ78" s="219">
        <f t="shared" ref="BQ78:CI78" si="29">BQ24+BQ64+BQ70</f>
        <v>0</v>
      </c>
      <c r="BR78" s="219">
        <f t="shared" si="29"/>
        <v>0</v>
      </c>
      <c r="BS78" s="219">
        <f t="shared" si="29"/>
        <v>0</v>
      </c>
      <c r="BT78" s="219">
        <f t="shared" si="29"/>
        <v>0</v>
      </c>
      <c r="BU78" s="219">
        <f t="shared" si="29"/>
        <v>0</v>
      </c>
      <c r="BV78" s="219">
        <f t="shared" si="29"/>
        <v>0</v>
      </c>
      <c r="BW78" s="219">
        <f t="shared" si="29"/>
        <v>0</v>
      </c>
      <c r="BX78" s="219">
        <f t="shared" si="29"/>
        <v>0</v>
      </c>
      <c r="BY78" s="219">
        <f t="shared" si="29"/>
        <v>0</v>
      </c>
      <c r="BZ78" s="219">
        <f t="shared" si="29"/>
        <v>0</v>
      </c>
      <c r="CA78" s="219">
        <f t="shared" si="29"/>
        <v>0</v>
      </c>
      <c r="CB78" s="219">
        <f t="shared" si="29"/>
        <v>0</v>
      </c>
      <c r="CC78" s="219">
        <f t="shared" si="29"/>
        <v>0</v>
      </c>
      <c r="CD78" s="219">
        <f t="shared" si="29"/>
        <v>0</v>
      </c>
      <c r="CE78" s="219">
        <f t="shared" si="29"/>
        <v>0</v>
      </c>
      <c r="CF78" s="219">
        <f t="shared" si="29"/>
        <v>0</v>
      </c>
      <c r="CG78" s="219">
        <f t="shared" si="29"/>
        <v>0</v>
      </c>
      <c r="CH78" s="219">
        <f t="shared" si="29"/>
        <v>0</v>
      </c>
      <c r="CI78" s="219">
        <f t="shared" si="29"/>
        <v>0</v>
      </c>
      <c r="CJ78" s="219">
        <f t="shared" ref="CJ78:CU78" si="30">CJ24+CJ64+CJ70</f>
        <v>0</v>
      </c>
      <c r="CK78" s="219">
        <f t="shared" si="30"/>
        <v>0</v>
      </c>
      <c r="CL78" s="219">
        <f t="shared" si="30"/>
        <v>0</v>
      </c>
      <c r="CM78" s="219">
        <f t="shared" si="30"/>
        <v>0</v>
      </c>
      <c r="CN78" s="219">
        <f t="shared" si="30"/>
        <v>0</v>
      </c>
      <c r="CO78" s="219">
        <f t="shared" si="30"/>
        <v>0</v>
      </c>
      <c r="CP78" s="219">
        <f t="shared" si="30"/>
        <v>0</v>
      </c>
      <c r="CQ78" s="219">
        <f t="shared" si="30"/>
        <v>0</v>
      </c>
      <c r="CR78" s="219">
        <f t="shared" si="30"/>
        <v>0</v>
      </c>
      <c r="CS78" s="219">
        <f t="shared" si="30"/>
        <v>0</v>
      </c>
      <c r="CT78" s="219">
        <f t="shared" si="30"/>
        <v>0</v>
      </c>
      <c r="CU78" s="219">
        <f t="shared" si="30"/>
        <v>0</v>
      </c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</row>
    <row r="79" spans="1:140" s="159" customFormat="1" ht="15.75" thickBot="1">
      <c r="A79" s="506"/>
      <c r="B79" s="507"/>
      <c r="C79" s="508"/>
      <c r="D79" s="270" t="s">
        <v>6</v>
      </c>
      <c r="E79" s="62">
        <f>E25+E65+E71</f>
        <v>44785</v>
      </c>
      <c r="F79" s="288">
        <f>F25+F65+F71</f>
        <v>29535</v>
      </c>
      <c r="G79" s="371">
        <f>G25+G65+G71</f>
        <v>40075</v>
      </c>
      <c r="H79" s="226">
        <f>H25+H65+H71</f>
        <v>1505</v>
      </c>
      <c r="I79" s="62">
        <f t="shared" ref="I79:BP79" si="31">I25+I65+I71</f>
        <v>1400</v>
      </c>
      <c r="J79" s="62">
        <f t="shared" si="31"/>
        <v>425</v>
      </c>
      <c r="K79" s="62">
        <f t="shared" si="31"/>
        <v>0</v>
      </c>
      <c r="L79" s="62">
        <f t="shared" si="31"/>
        <v>0</v>
      </c>
      <c r="M79" s="62">
        <f t="shared" si="31"/>
        <v>0</v>
      </c>
      <c r="N79" s="62">
        <f t="shared" si="31"/>
        <v>0</v>
      </c>
      <c r="O79" s="62">
        <f t="shared" si="31"/>
        <v>0</v>
      </c>
      <c r="P79" s="62">
        <f t="shared" si="31"/>
        <v>0</v>
      </c>
      <c r="Q79" s="62">
        <f t="shared" si="31"/>
        <v>0</v>
      </c>
      <c r="R79" s="62">
        <f t="shared" si="31"/>
        <v>0</v>
      </c>
      <c r="S79" s="62">
        <f t="shared" si="31"/>
        <v>0</v>
      </c>
      <c r="T79" s="62">
        <f t="shared" si="31"/>
        <v>0</v>
      </c>
      <c r="U79" s="62">
        <f t="shared" si="31"/>
        <v>0</v>
      </c>
      <c r="V79" s="62">
        <f t="shared" si="31"/>
        <v>0</v>
      </c>
      <c r="W79" s="62">
        <f t="shared" si="31"/>
        <v>0</v>
      </c>
      <c r="X79" s="62">
        <f t="shared" si="31"/>
        <v>0</v>
      </c>
      <c r="Y79" s="62">
        <f t="shared" si="31"/>
        <v>0</v>
      </c>
      <c r="Z79" s="62">
        <f t="shared" si="31"/>
        <v>0</v>
      </c>
      <c r="AA79" s="62">
        <f t="shared" si="31"/>
        <v>0</v>
      </c>
      <c r="AB79" s="62">
        <f t="shared" si="31"/>
        <v>0</v>
      </c>
      <c r="AC79" s="62">
        <f t="shared" si="31"/>
        <v>0</v>
      </c>
      <c r="AD79" s="62">
        <f t="shared" si="31"/>
        <v>0</v>
      </c>
      <c r="AE79" s="62">
        <f t="shared" si="31"/>
        <v>0</v>
      </c>
      <c r="AF79" s="62">
        <f t="shared" si="31"/>
        <v>0</v>
      </c>
      <c r="AG79" s="62">
        <f t="shared" si="31"/>
        <v>200</v>
      </c>
      <c r="AH79" s="62">
        <f t="shared" si="31"/>
        <v>0</v>
      </c>
      <c r="AI79" s="62">
        <f t="shared" si="31"/>
        <v>0</v>
      </c>
      <c r="AJ79" s="62">
        <f t="shared" si="31"/>
        <v>0</v>
      </c>
      <c r="AK79" s="62">
        <f t="shared" si="31"/>
        <v>0</v>
      </c>
      <c r="AL79" s="62">
        <f t="shared" si="31"/>
        <v>0</v>
      </c>
      <c r="AM79" s="62">
        <f t="shared" si="31"/>
        <v>0</v>
      </c>
      <c r="AN79" s="62">
        <f t="shared" si="31"/>
        <v>0</v>
      </c>
      <c r="AO79" s="62">
        <f t="shared" si="31"/>
        <v>0</v>
      </c>
      <c r="AP79" s="62">
        <f t="shared" si="31"/>
        <v>0</v>
      </c>
      <c r="AQ79" s="62">
        <f t="shared" si="31"/>
        <v>0</v>
      </c>
      <c r="AR79" s="62">
        <f t="shared" si="31"/>
        <v>0</v>
      </c>
      <c r="AS79" s="62">
        <f t="shared" si="31"/>
        <v>0</v>
      </c>
      <c r="AT79" s="62">
        <f t="shared" si="31"/>
        <v>0</v>
      </c>
      <c r="AU79" s="62">
        <f t="shared" si="31"/>
        <v>0</v>
      </c>
      <c r="AV79" s="62">
        <f t="shared" si="31"/>
        <v>0</v>
      </c>
      <c r="AW79" s="62">
        <f t="shared" si="31"/>
        <v>0</v>
      </c>
      <c r="AX79" s="62">
        <f t="shared" si="31"/>
        <v>0</v>
      </c>
      <c r="AY79" s="62">
        <f t="shared" si="31"/>
        <v>0</v>
      </c>
      <c r="AZ79" s="62">
        <f t="shared" si="31"/>
        <v>0</v>
      </c>
      <c r="BA79" s="62">
        <f t="shared" si="31"/>
        <v>0</v>
      </c>
      <c r="BB79" s="62">
        <f t="shared" si="31"/>
        <v>0</v>
      </c>
      <c r="BC79" s="62">
        <f t="shared" si="31"/>
        <v>0</v>
      </c>
      <c r="BD79" s="62">
        <f t="shared" si="31"/>
        <v>0</v>
      </c>
      <c r="BE79" s="62">
        <f t="shared" si="31"/>
        <v>0</v>
      </c>
      <c r="BF79" s="62">
        <f t="shared" si="31"/>
        <v>0</v>
      </c>
      <c r="BG79" s="62">
        <f t="shared" si="31"/>
        <v>0</v>
      </c>
      <c r="BH79" s="62">
        <f t="shared" si="31"/>
        <v>0</v>
      </c>
      <c r="BI79" s="62">
        <f t="shared" si="31"/>
        <v>0</v>
      </c>
      <c r="BJ79" s="62">
        <f t="shared" si="31"/>
        <v>0</v>
      </c>
      <c r="BK79" s="62">
        <f t="shared" si="31"/>
        <v>0</v>
      </c>
      <c r="BL79" s="62">
        <f t="shared" si="31"/>
        <v>0</v>
      </c>
      <c r="BM79" s="62">
        <f t="shared" si="31"/>
        <v>0</v>
      </c>
      <c r="BN79" s="62">
        <f t="shared" si="31"/>
        <v>0</v>
      </c>
      <c r="BO79" s="62">
        <f t="shared" si="31"/>
        <v>0</v>
      </c>
      <c r="BP79" s="62">
        <f t="shared" si="31"/>
        <v>0</v>
      </c>
      <c r="BQ79" s="62">
        <f t="shared" ref="BQ79:CI79" si="32">BQ25+BQ65+BQ71</f>
        <v>0</v>
      </c>
      <c r="BR79" s="62">
        <f t="shared" si="32"/>
        <v>690</v>
      </c>
      <c r="BS79" s="62">
        <f t="shared" si="32"/>
        <v>270</v>
      </c>
      <c r="BT79" s="62">
        <f t="shared" si="32"/>
        <v>0</v>
      </c>
      <c r="BU79" s="62">
        <f t="shared" si="32"/>
        <v>0</v>
      </c>
      <c r="BV79" s="62">
        <f t="shared" si="32"/>
        <v>0</v>
      </c>
      <c r="BW79" s="62">
        <f t="shared" si="32"/>
        <v>0</v>
      </c>
      <c r="BX79" s="62">
        <f t="shared" si="32"/>
        <v>220</v>
      </c>
      <c r="BY79" s="62">
        <f t="shared" si="32"/>
        <v>0</v>
      </c>
      <c r="BZ79" s="62">
        <f t="shared" si="32"/>
        <v>0</v>
      </c>
      <c r="CA79" s="62">
        <f t="shared" si="32"/>
        <v>0</v>
      </c>
      <c r="CB79" s="62">
        <f t="shared" si="32"/>
        <v>0</v>
      </c>
      <c r="CC79" s="62">
        <f t="shared" si="32"/>
        <v>0</v>
      </c>
      <c r="CD79" s="62">
        <f t="shared" si="32"/>
        <v>0</v>
      </c>
      <c r="CE79" s="62">
        <f t="shared" si="32"/>
        <v>0</v>
      </c>
      <c r="CF79" s="62">
        <f t="shared" si="32"/>
        <v>0</v>
      </c>
      <c r="CG79" s="62">
        <f t="shared" si="32"/>
        <v>0</v>
      </c>
      <c r="CH79" s="62">
        <f t="shared" si="32"/>
        <v>0</v>
      </c>
      <c r="CI79" s="62">
        <f t="shared" si="32"/>
        <v>0</v>
      </c>
      <c r="CJ79" s="62">
        <f t="shared" ref="CJ79:CU79" si="33">CJ25+CJ65+CJ71</f>
        <v>0</v>
      </c>
      <c r="CK79" s="62">
        <f t="shared" si="33"/>
        <v>0</v>
      </c>
      <c r="CL79" s="62">
        <f t="shared" si="33"/>
        <v>0</v>
      </c>
      <c r="CM79" s="62">
        <f t="shared" si="33"/>
        <v>0</v>
      </c>
      <c r="CN79" s="62">
        <f t="shared" si="33"/>
        <v>0</v>
      </c>
      <c r="CO79" s="62">
        <f t="shared" si="33"/>
        <v>0</v>
      </c>
      <c r="CP79" s="62">
        <f t="shared" si="33"/>
        <v>0</v>
      </c>
      <c r="CQ79" s="62">
        <f t="shared" si="33"/>
        <v>0</v>
      </c>
      <c r="CR79" s="62">
        <f t="shared" si="33"/>
        <v>0</v>
      </c>
      <c r="CS79" s="62">
        <f t="shared" si="33"/>
        <v>0</v>
      </c>
      <c r="CT79" s="62">
        <f t="shared" si="33"/>
        <v>0</v>
      </c>
      <c r="CU79" s="62">
        <f t="shared" si="33"/>
        <v>0</v>
      </c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</row>
    <row r="80" spans="1:140" s="159" customFormat="1">
      <c r="A80" s="541" t="s">
        <v>109</v>
      </c>
      <c r="B80" s="504"/>
      <c r="C80" s="505"/>
      <c r="D80" s="266" t="s">
        <v>5</v>
      </c>
      <c r="E80" s="153">
        <f>E56+E54+E46+E44+E68+E76+E66</f>
        <v>47622</v>
      </c>
      <c r="F80" s="267"/>
      <c r="G80" s="373"/>
      <c r="H80" s="366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267"/>
      <c r="AM80" s="302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</row>
    <row r="81" spans="1:140" s="160" customFormat="1" ht="15.75" thickBot="1">
      <c r="A81" s="506"/>
      <c r="B81" s="507"/>
      <c r="C81" s="508"/>
      <c r="D81" s="163" t="s">
        <v>6</v>
      </c>
      <c r="E81" s="62">
        <f>E57+E55+E47+E45+E69+E77+E67</f>
        <v>20862</v>
      </c>
      <c r="F81" s="288">
        <f>F57+F55+F47+F45+F69+F77</f>
        <v>13312</v>
      </c>
      <c r="G81" s="371">
        <f>G57+G55+G47+G45+G69+G77</f>
        <v>7573</v>
      </c>
      <c r="H81" s="226">
        <f>H57+H55+H47+H45+H69+H77</f>
        <v>216</v>
      </c>
      <c r="I81" s="62">
        <f t="shared" ref="I81:AU81" si="34">I57+I55+I47+I45+I69+I77</f>
        <v>200</v>
      </c>
      <c r="J81" s="62">
        <f t="shared" si="34"/>
        <v>0</v>
      </c>
      <c r="K81" s="62">
        <f t="shared" si="34"/>
        <v>160</v>
      </c>
      <c r="L81" s="62">
        <f t="shared" si="34"/>
        <v>200</v>
      </c>
      <c r="M81" s="62">
        <f t="shared" si="34"/>
        <v>290</v>
      </c>
      <c r="N81" s="62">
        <f t="shared" si="34"/>
        <v>160</v>
      </c>
      <c r="O81" s="62">
        <f t="shared" si="34"/>
        <v>320</v>
      </c>
      <c r="P81" s="62">
        <f t="shared" si="34"/>
        <v>40</v>
      </c>
      <c r="Q81" s="62">
        <f t="shared" si="34"/>
        <v>0</v>
      </c>
      <c r="R81" s="62">
        <f t="shared" si="34"/>
        <v>0</v>
      </c>
      <c r="S81" s="62">
        <f t="shared" si="34"/>
        <v>0</v>
      </c>
      <c r="T81" s="62">
        <f t="shared" si="34"/>
        <v>40</v>
      </c>
      <c r="U81" s="62">
        <f t="shared" si="34"/>
        <v>300</v>
      </c>
      <c r="V81" s="62">
        <f t="shared" si="34"/>
        <v>0</v>
      </c>
      <c r="W81" s="62">
        <f t="shared" si="34"/>
        <v>0</v>
      </c>
      <c r="X81" s="62">
        <f t="shared" si="34"/>
        <v>90</v>
      </c>
      <c r="Y81" s="62">
        <f t="shared" si="34"/>
        <v>587</v>
      </c>
      <c r="Z81" s="62">
        <f t="shared" si="34"/>
        <v>47</v>
      </c>
      <c r="AA81" s="62">
        <f t="shared" si="34"/>
        <v>65</v>
      </c>
      <c r="AB81" s="62">
        <f t="shared" si="34"/>
        <v>30</v>
      </c>
      <c r="AC81" s="62">
        <f t="shared" si="34"/>
        <v>0</v>
      </c>
      <c r="AD81" s="62">
        <f t="shared" si="34"/>
        <v>0</v>
      </c>
      <c r="AE81" s="62">
        <f t="shared" si="34"/>
        <v>380</v>
      </c>
      <c r="AF81" s="62">
        <f t="shared" si="34"/>
        <v>64</v>
      </c>
      <c r="AG81" s="62">
        <f t="shared" si="34"/>
        <v>480</v>
      </c>
      <c r="AH81" s="62">
        <f t="shared" si="34"/>
        <v>0</v>
      </c>
      <c r="AI81" s="62">
        <f t="shared" si="34"/>
        <v>281</v>
      </c>
      <c r="AJ81" s="62">
        <f t="shared" si="34"/>
        <v>96</v>
      </c>
      <c r="AK81" s="62">
        <f t="shared" si="34"/>
        <v>57</v>
      </c>
      <c r="AL81" s="62">
        <f t="shared" si="34"/>
        <v>63</v>
      </c>
      <c r="AM81" s="62">
        <f t="shared" si="34"/>
        <v>0</v>
      </c>
      <c r="AN81" s="62">
        <f t="shared" si="34"/>
        <v>391</v>
      </c>
      <c r="AO81" s="62">
        <f t="shared" si="34"/>
        <v>523</v>
      </c>
      <c r="AP81" s="62">
        <f t="shared" si="34"/>
        <v>146</v>
      </c>
      <c r="AQ81" s="62">
        <f t="shared" si="34"/>
        <v>176</v>
      </c>
      <c r="AR81" s="62">
        <f t="shared" si="34"/>
        <v>50</v>
      </c>
      <c r="AS81" s="62">
        <f t="shared" si="34"/>
        <v>530</v>
      </c>
      <c r="AT81" s="62">
        <f t="shared" si="34"/>
        <v>497</v>
      </c>
      <c r="AU81" s="62">
        <f t="shared" si="34"/>
        <v>460</v>
      </c>
      <c r="AV81" s="62">
        <f>AV57+AV55+AV47+AV45+AV69+AV77+AV67</f>
        <v>470</v>
      </c>
      <c r="AW81" s="62">
        <f t="shared" ref="AW81:BP81" si="35">AW57+AW55+AW47+AW45+AW69+AW77+AW67</f>
        <v>200</v>
      </c>
      <c r="AX81" s="62">
        <f t="shared" si="35"/>
        <v>140</v>
      </c>
      <c r="AY81" s="62">
        <f t="shared" si="35"/>
        <v>410</v>
      </c>
      <c r="AZ81" s="62">
        <f t="shared" si="35"/>
        <v>0</v>
      </c>
      <c r="BA81" s="62">
        <f t="shared" si="35"/>
        <v>70</v>
      </c>
      <c r="BB81" s="62">
        <f t="shared" si="35"/>
        <v>160</v>
      </c>
      <c r="BC81" s="62">
        <f t="shared" si="35"/>
        <v>400</v>
      </c>
      <c r="BD81" s="62">
        <f t="shared" si="35"/>
        <v>180</v>
      </c>
      <c r="BE81" s="62">
        <f t="shared" si="35"/>
        <v>0</v>
      </c>
      <c r="BF81" s="62">
        <f t="shared" si="35"/>
        <v>350</v>
      </c>
      <c r="BG81" s="62">
        <f t="shared" si="35"/>
        <v>330</v>
      </c>
      <c r="BH81" s="62">
        <f t="shared" si="35"/>
        <v>300</v>
      </c>
      <c r="BI81" s="62">
        <f t="shared" si="35"/>
        <v>190</v>
      </c>
      <c r="BJ81" s="62">
        <f t="shared" si="35"/>
        <v>190</v>
      </c>
      <c r="BK81" s="62">
        <f t="shared" si="35"/>
        <v>150</v>
      </c>
      <c r="BL81" s="62">
        <f t="shared" si="35"/>
        <v>200</v>
      </c>
      <c r="BM81" s="62">
        <f t="shared" si="35"/>
        <v>130</v>
      </c>
      <c r="BN81" s="62">
        <f t="shared" si="35"/>
        <v>250</v>
      </c>
      <c r="BO81" s="62">
        <f t="shared" si="35"/>
        <v>150</v>
      </c>
      <c r="BP81" s="62">
        <f t="shared" si="35"/>
        <v>160</v>
      </c>
      <c r="BQ81" s="62">
        <f>BQ57+BQ55+BQ47+BQ45+BQ69+BQ77+BQ67</f>
        <v>60</v>
      </c>
      <c r="BR81" s="62">
        <f t="shared" ref="BR81:CI81" si="36">BR57+BR55+BR47+BR45+BR69+BR77+BR67</f>
        <v>0</v>
      </c>
      <c r="BS81" s="62">
        <f t="shared" si="36"/>
        <v>0</v>
      </c>
      <c r="BT81" s="62">
        <f t="shared" si="36"/>
        <v>50</v>
      </c>
      <c r="BU81" s="62">
        <f t="shared" si="36"/>
        <v>150</v>
      </c>
      <c r="BV81" s="62">
        <f t="shared" si="36"/>
        <v>310</v>
      </c>
      <c r="BW81" s="62">
        <f t="shared" si="36"/>
        <v>300</v>
      </c>
      <c r="BX81" s="62">
        <f t="shared" si="36"/>
        <v>50</v>
      </c>
      <c r="BY81" s="62">
        <f t="shared" si="36"/>
        <v>270</v>
      </c>
      <c r="BZ81" s="62">
        <f t="shared" si="36"/>
        <v>360</v>
      </c>
      <c r="CA81" s="62">
        <f t="shared" si="36"/>
        <v>370</v>
      </c>
      <c r="CB81" s="62">
        <f t="shared" si="36"/>
        <v>0</v>
      </c>
      <c r="CC81" s="62">
        <f t="shared" si="36"/>
        <v>0</v>
      </c>
      <c r="CD81" s="62">
        <f t="shared" si="36"/>
        <v>0</v>
      </c>
      <c r="CE81" s="62">
        <f t="shared" si="36"/>
        <v>0</v>
      </c>
      <c r="CF81" s="62">
        <f t="shared" si="36"/>
        <v>0</v>
      </c>
      <c r="CG81" s="62">
        <f t="shared" si="36"/>
        <v>0</v>
      </c>
      <c r="CH81" s="62">
        <f t="shared" si="36"/>
        <v>0</v>
      </c>
      <c r="CI81" s="62">
        <f t="shared" si="36"/>
        <v>0</v>
      </c>
      <c r="CJ81" s="62">
        <f t="shared" ref="CJ81:CU81" si="37">CJ57+CJ55+CJ47+CJ45+CJ69+CJ77+CJ67</f>
        <v>0</v>
      </c>
      <c r="CK81" s="62">
        <f t="shared" si="37"/>
        <v>0</v>
      </c>
      <c r="CL81" s="62">
        <f t="shared" si="37"/>
        <v>0</v>
      </c>
      <c r="CM81" s="62">
        <f t="shared" si="37"/>
        <v>0</v>
      </c>
      <c r="CN81" s="62">
        <f t="shared" si="37"/>
        <v>0</v>
      </c>
      <c r="CO81" s="62">
        <f t="shared" si="37"/>
        <v>0</v>
      </c>
      <c r="CP81" s="62">
        <f t="shared" si="37"/>
        <v>0</v>
      </c>
      <c r="CQ81" s="62">
        <f t="shared" si="37"/>
        <v>0</v>
      </c>
      <c r="CR81" s="62">
        <f t="shared" si="37"/>
        <v>0</v>
      </c>
      <c r="CS81" s="62">
        <f t="shared" si="37"/>
        <v>0</v>
      </c>
      <c r="CT81" s="62">
        <f t="shared" si="37"/>
        <v>0</v>
      </c>
      <c r="CU81" s="62">
        <f t="shared" si="37"/>
        <v>0</v>
      </c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</row>
    <row r="82" spans="1:140" ht="18" customHeight="1"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303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</row>
    <row r="83" spans="1:140" ht="15.75" thickBot="1"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303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</row>
    <row r="84" spans="1:140" s="158" customFormat="1">
      <c r="A84" s="577" t="s">
        <v>110</v>
      </c>
      <c r="B84" s="496" t="s">
        <v>104</v>
      </c>
      <c r="C84" s="490">
        <v>120</v>
      </c>
      <c r="D84" s="79" t="s">
        <v>5</v>
      </c>
      <c r="E84" s="78">
        <v>2688</v>
      </c>
      <c r="F84" s="101"/>
      <c r="G84" s="359"/>
      <c r="H84" s="166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101"/>
      <c r="AM84" s="292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</row>
    <row r="85" spans="1:140" s="159" customFormat="1">
      <c r="A85" s="578"/>
      <c r="B85" s="497"/>
      <c r="C85" s="495"/>
      <c r="D85" s="77" t="s">
        <v>6</v>
      </c>
      <c r="E85" s="76">
        <f>SUM(G85:CU85)</f>
        <v>2688</v>
      </c>
      <c r="F85" s="338"/>
      <c r="G85" s="360">
        <v>2688</v>
      </c>
      <c r="H85" s="167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102"/>
      <c r="AM85" s="293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</row>
    <row r="86" spans="1:140" s="159" customFormat="1">
      <c r="A86" s="578"/>
      <c r="B86" s="497"/>
      <c r="C86" s="494">
        <v>130</v>
      </c>
      <c r="D86" s="74" t="s">
        <v>5</v>
      </c>
      <c r="E86" s="72">
        <v>286</v>
      </c>
      <c r="F86" s="103"/>
      <c r="G86" s="361"/>
      <c r="H86" s="168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103"/>
      <c r="AM86" s="294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</row>
    <row r="87" spans="1:140" s="159" customFormat="1">
      <c r="A87" s="578"/>
      <c r="B87" s="497"/>
      <c r="C87" s="495"/>
      <c r="D87" s="77" t="s">
        <v>6</v>
      </c>
      <c r="E87" s="76">
        <f>SUM(G87:CU87)</f>
        <v>286</v>
      </c>
      <c r="F87" s="338"/>
      <c r="G87" s="360">
        <v>286</v>
      </c>
      <c r="H87" s="167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102"/>
      <c r="AM87" s="293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</row>
    <row r="88" spans="1:140" s="159" customFormat="1">
      <c r="A88" s="578"/>
      <c r="B88" s="497"/>
      <c r="C88" s="494">
        <v>140</v>
      </c>
      <c r="D88" s="74" t="s">
        <v>5</v>
      </c>
      <c r="E88" s="72">
        <v>9060</v>
      </c>
      <c r="F88" s="103"/>
      <c r="G88" s="361"/>
      <c r="H88" s="168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103"/>
      <c r="AM88" s="294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</row>
    <row r="89" spans="1:140" s="159" customFormat="1">
      <c r="A89" s="578"/>
      <c r="B89" s="497"/>
      <c r="C89" s="495"/>
      <c r="D89" s="77" t="s">
        <v>6</v>
      </c>
      <c r="E89" s="76">
        <f>SUM(G89:CU89)</f>
        <v>9004</v>
      </c>
      <c r="F89" s="338"/>
      <c r="G89" s="360">
        <v>6497</v>
      </c>
      <c r="H89" s="167"/>
      <c r="I89" s="75">
        <v>409</v>
      </c>
      <c r="J89" s="75">
        <v>1480</v>
      </c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>
        <v>618</v>
      </c>
      <c r="AG89" s="75"/>
      <c r="AH89" s="75"/>
      <c r="AI89" s="75"/>
      <c r="AJ89" s="75"/>
      <c r="AK89" s="75"/>
      <c r="AL89" s="102"/>
      <c r="AM89" s="293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</row>
    <row r="90" spans="1:140" s="159" customFormat="1">
      <c r="A90" s="578"/>
      <c r="B90" s="497"/>
      <c r="C90" s="494">
        <v>150</v>
      </c>
      <c r="D90" s="74" t="s">
        <v>5</v>
      </c>
      <c r="E90" s="72">
        <v>720</v>
      </c>
      <c r="F90" s="103"/>
      <c r="G90" s="361"/>
      <c r="H90" s="243"/>
      <c r="I90" s="73"/>
      <c r="J90" s="73"/>
      <c r="K90" s="73"/>
      <c r="L90" s="73"/>
      <c r="M90" s="73"/>
      <c r="N90" s="73"/>
      <c r="O90" s="73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103"/>
      <c r="AM90" s="294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0"/>
      <c r="DS90" s="60"/>
      <c r="DT90" s="60"/>
      <c r="DU90" s="60"/>
      <c r="DV90" s="60"/>
      <c r="DW90" s="60"/>
      <c r="DX90" s="60"/>
      <c r="DY90" s="60"/>
      <c r="DZ90" s="60"/>
      <c r="EA90" s="60"/>
      <c r="EB90" s="60"/>
      <c r="EC90" s="60"/>
      <c r="ED90" s="60"/>
      <c r="EE90" s="60"/>
      <c r="EF90" s="60"/>
      <c r="EG90" s="60"/>
      <c r="EH90" s="60"/>
      <c r="EI90" s="60"/>
      <c r="EJ90" s="60"/>
    </row>
    <row r="91" spans="1:140" s="159" customFormat="1">
      <c r="A91" s="578"/>
      <c r="B91" s="497"/>
      <c r="C91" s="495"/>
      <c r="D91" s="71" t="s">
        <v>6</v>
      </c>
      <c r="E91" s="76">
        <f>SUM(G91:CU91)</f>
        <v>358</v>
      </c>
      <c r="F91" s="357"/>
      <c r="G91" s="362"/>
      <c r="H91" s="244"/>
      <c r="I91" s="70"/>
      <c r="J91" s="70"/>
      <c r="K91" s="70"/>
      <c r="L91" s="70">
        <v>358</v>
      </c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104"/>
      <c r="AM91" s="295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J91" s="60"/>
    </row>
    <row r="92" spans="1:140" s="159" customFormat="1">
      <c r="A92" s="578"/>
      <c r="B92" s="497"/>
      <c r="C92" s="494">
        <v>160</v>
      </c>
      <c r="D92" s="74" t="s">
        <v>5</v>
      </c>
      <c r="E92" s="72">
        <v>1828</v>
      </c>
      <c r="F92" s="103"/>
      <c r="G92" s="361"/>
      <c r="H92" s="168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103"/>
      <c r="AM92" s="294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</row>
    <row r="93" spans="1:140" s="159" customFormat="1">
      <c r="A93" s="578"/>
      <c r="B93" s="497"/>
      <c r="C93" s="495"/>
      <c r="D93" s="77" t="s">
        <v>6</v>
      </c>
      <c r="E93" s="76">
        <f>SUM(G93:CU93)</f>
        <v>1436</v>
      </c>
      <c r="F93" s="338"/>
      <c r="G93" s="360">
        <v>1189</v>
      </c>
      <c r="H93" s="167"/>
      <c r="I93" s="75"/>
      <c r="J93" s="75"/>
      <c r="K93" s="75"/>
      <c r="L93" s="75">
        <v>143</v>
      </c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>
        <v>104</v>
      </c>
      <c r="AG93" s="75"/>
      <c r="AH93" s="75"/>
      <c r="AI93" s="75"/>
      <c r="AJ93" s="75"/>
      <c r="AK93" s="75"/>
      <c r="AL93" s="102"/>
      <c r="AM93" s="293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</row>
    <row r="94" spans="1:140" s="159" customFormat="1">
      <c r="A94" s="578"/>
      <c r="B94" s="497"/>
      <c r="C94" s="509" t="s">
        <v>38</v>
      </c>
      <c r="D94" s="69" t="s">
        <v>5</v>
      </c>
      <c r="E94" s="68">
        <f>+E92+E90+E88+E86+E84</f>
        <v>14582</v>
      </c>
      <c r="F94" s="105"/>
      <c r="G94" s="365"/>
      <c r="H94" s="90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105"/>
      <c r="AM94" s="296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</row>
    <row r="95" spans="1:140" s="160" customFormat="1" ht="15.75" thickBot="1">
      <c r="A95" s="578"/>
      <c r="B95" s="497"/>
      <c r="C95" s="510"/>
      <c r="D95" s="71" t="s">
        <v>6</v>
      </c>
      <c r="E95" s="271">
        <f>E93+E91+E89+E87+E85</f>
        <v>13772</v>
      </c>
      <c r="F95" s="289">
        <f t="shared" ref="F95" si="38">F93+F91+F89+F87+F85</f>
        <v>0</v>
      </c>
      <c r="G95" s="375">
        <f t="shared" ref="G95:BP95" si="39">G93+G91+G89+G87+G85</f>
        <v>10660</v>
      </c>
      <c r="H95" s="374">
        <f t="shared" si="39"/>
        <v>0</v>
      </c>
      <c r="I95" s="271">
        <f t="shared" si="39"/>
        <v>409</v>
      </c>
      <c r="J95" s="271">
        <f t="shared" si="39"/>
        <v>1480</v>
      </c>
      <c r="K95" s="271">
        <f t="shared" si="39"/>
        <v>0</v>
      </c>
      <c r="L95" s="271">
        <f t="shared" si="39"/>
        <v>501</v>
      </c>
      <c r="M95" s="271">
        <f t="shared" si="39"/>
        <v>0</v>
      </c>
      <c r="N95" s="271">
        <f t="shared" si="39"/>
        <v>0</v>
      </c>
      <c r="O95" s="271">
        <f t="shared" si="39"/>
        <v>0</v>
      </c>
      <c r="P95" s="271">
        <f t="shared" si="39"/>
        <v>0</v>
      </c>
      <c r="Q95" s="271">
        <f t="shared" si="39"/>
        <v>0</v>
      </c>
      <c r="R95" s="271">
        <f t="shared" si="39"/>
        <v>0</v>
      </c>
      <c r="S95" s="271">
        <f t="shared" si="39"/>
        <v>0</v>
      </c>
      <c r="T95" s="271">
        <f t="shared" si="39"/>
        <v>0</v>
      </c>
      <c r="U95" s="271">
        <f t="shared" si="39"/>
        <v>0</v>
      </c>
      <c r="V95" s="271">
        <f t="shared" si="39"/>
        <v>0</v>
      </c>
      <c r="W95" s="271">
        <f t="shared" si="39"/>
        <v>0</v>
      </c>
      <c r="X95" s="271">
        <f t="shared" si="39"/>
        <v>0</v>
      </c>
      <c r="Y95" s="271">
        <f t="shared" si="39"/>
        <v>0</v>
      </c>
      <c r="Z95" s="271">
        <f t="shared" si="39"/>
        <v>0</v>
      </c>
      <c r="AA95" s="271">
        <f t="shared" si="39"/>
        <v>0</v>
      </c>
      <c r="AB95" s="271">
        <f t="shared" si="39"/>
        <v>0</v>
      </c>
      <c r="AC95" s="271">
        <f t="shared" si="39"/>
        <v>0</v>
      </c>
      <c r="AD95" s="271">
        <f t="shared" si="39"/>
        <v>0</v>
      </c>
      <c r="AE95" s="271">
        <f t="shared" si="39"/>
        <v>0</v>
      </c>
      <c r="AF95" s="271">
        <f t="shared" si="39"/>
        <v>722</v>
      </c>
      <c r="AG95" s="271">
        <f t="shared" si="39"/>
        <v>0</v>
      </c>
      <c r="AH95" s="271">
        <f t="shared" si="39"/>
        <v>0</v>
      </c>
      <c r="AI95" s="271">
        <f t="shared" si="39"/>
        <v>0</v>
      </c>
      <c r="AJ95" s="271">
        <f t="shared" si="39"/>
        <v>0</v>
      </c>
      <c r="AK95" s="271">
        <f t="shared" si="39"/>
        <v>0</v>
      </c>
      <c r="AL95" s="289">
        <f t="shared" si="39"/>
        <v>0</v>
      </c>
      <c r="AM95" s="289">
        <f t="shared" si="39"/>
        <v>0</v>
      </c>
      <c r="AN95" s="289">
        <f t="shared" si="39"/>
        <v>0</v>
      </c>
      <c r="AO95" s="289">
        <f t="shared" si="39"/>
        <v>0</v>
      </c>
      <c r="AP95" s="289">
        <f t="shared" si="39"/>
        <v>0</v>
      </c>
      <c r="AQ95" s="289">
        <f t="shared" si="39"/>
        <v>0</v>
      </c>
      <c r="AR95" s="289">
        <f t="shared" si="39"/>
        <v>0</v>
      </c>
      <c r="AS95" s="289">
        <f t="shared" si="39"/>
        <v>0</v>
      </c>
      <c r="AT95" s="289">
        <f t="shared" si="39"/>
        <v>0</v>
      </c>
      <c r="AU95" s="289">
        <f t="shared" si="39"/>
        <v>0</v>
      </c>
      <c r="AV95" s="289">
        <f t="shared" si="39"/>
        <v>0</v>
      </c>
      <c r="AW95" s="289">
        <f t="shared" si="39"/>
        <v>0</v>
      </c>
      <c r="AX95" s="289">
        <f t="shared" si="39"/>
        <v>0</v>
      </c>
      <c r="AY95" s="289">
        <f t="shared" si="39"/>
        <v>0</v>
      </c>
      <c r="AZ95" s="289">
        <f t="shared" si="39"/>
        <v>0</v>
      </c>
      <c r="BA95" s="289">
        <f t="shared" si="39"/>
        <v>0</v>
      </c>
      <c r="BB95" s="289">
        <f t="shared" si="39"/>
        <v>0</v>
      </c>
      <c r="BC95" s="289">
        <f t="shared" si="39"/>
        <v>0</v>
      </c>
      <c r="BD95" s="289">
        <f t="shared" si="39"/>
        <v>0</v>
      </c>
      <c r="BE95" s="289">
        <f t="shared" si="39"/>
        <v>0</v>
      </c>
      <c r="BF95" s="289">
        <f t="shared" si="39"/>
        <v>0</v>
      </c>
      <c r="BG95" s="289">
        <f t="shared" si="39"/>
        <v>0</v>
      </c>
      <c r="BH95" s="289">
        <f t="shared" si="39"/>
        <v>0</v>
      </c>
      <c r="BI95" s="289">
        <f t="shared" si="39"/>
        <v>0</v>
      </c>
      <c r="BJ95" s="289">
        <f t="shared" si="39"/>
        <v>0</v>
      </c>
      <c r="BK95" s="289">
        <f t="shared" si="39"/>
        <v>0</v>
      </c>
      <c r="BL95" s="289">
        <f t="shared" si="39"/>
        <v>0</v>
      </c>
      <c r="BM95" s="289">
        <f t="shared" si="39"/>
        <v>0</v>
      </c>
      <c r="BN95" s="289">
        <f t="shared" si="39"/>
        <v>0</v>
      </c>
      <c r="BO95" s="289">
        <f t="shared" si="39"/>
        <v>0</v>
      </c>
      <c r="BP95" s="289">
        <f t="shared" si="39"/>
        <v>0</v>
      </c>
      <c r="BQ95" s="289">
        <f t="shared" ref="BQ95:CI95" si="40">BQ93+BQ91+BQ89+BQ87+BQ85</f>
        <v>0</v>
      </c>
      <c r="BR95" s="289">
        <f t="shared" si="40"/>
        <v>0</v>
      </c>
      <c r="BS95" s="289">
        <f t="shared" si="40"/>
        <v>0</v>
      </c>
      <c r="BT95" s="289">
        <f t="shared" si="40"/>
        <v>0</v>
      </c>
      <c r="BU95" s="289">
        <f t="shared" si="40"/>
        <v>0</v>
      </c>
      <c r="BV95" s="289">
        <f t="shared" si="40"/>
        <v>0</v>
      </c>
      <c r="BW95" s="289">
        <f t="shared" si="40"/>
        <v>0</v>
      </c>
      <c r="BX95" s="289">
        <f t="shared" si="40"/>
        <v>0</v>
      </c>
      <c r="BY95" s="289">
        <f t="shared" si="40"/>
        <v>0</v>
      </c>
      <c r="BZ95" s="289">
        <f t="shared" si="40"/>
        <v>0</v>
      </c>
      <c r="CA95" s="289">
        <f t="shared" si="40"/>
        <v>0</v>
      </c>
      <c r="CB95" s="289">
        <f t="shared" si="40"/>
        <v>0</v>
      </c>
      <c r="CC95" s="289">
        <f t="shared" si="40"/>
        <v>0</v>
      </c>
      <c r="CD95" s="289">
        <f t="shared" si="40"/>
        <v>0</v>
      </c>
      <c r="CE95" s="289">
        <f t="shared" si="40"/>
        <v>0</v>
      </c>
      <c r="CF95" s="289">
        <f t="shared" si="40"/>
        <v>0</v>
      </c>
      <c r="CG95" s="289">
        <f t="shared" si="40"/>
        <v>0</v>
      </c>
      <c r="CH95" s="289">
        <f t="shared" si="40"/>
        <v>0</v>
      </c>
      <c r="CI95" s="289">
        <f t="shared" si="40"/>
        <v>0</v>
      </c>
      <c r="CJ95" s="289">
        <f t="shared" ref="CJ95:CU95" si="41">CJ93+CJ91+CJ89+CJ87+CJ85</f>
        <v>0</v>
      </c>
      <c r="CK95" s="289">
        <f t="shared" si="41"/>
        <v>0</v>
      </c>
      <c r="CL95" s="289">
        <f t="shared" si="41"/>
        <v>0</v>
      </c>
      <c r="CM95" s="289">
        <f t="shared" si="41"/>
        <v>0</v>
      </c>
      <c r="CN95" s="289">
        <f t="shared" si="41"/>
        <v>0</v>
      </c>
      <c r="CO95" s="289">
        <f t="shared" si="41"/>
        <v>0</v>
      </c>
      <c r="CP95" s="289">
        <f t="shared" si="41"/>
        <v>0</v>
      </c>
      <c r="CQ95" s="289">
        <f t="shared" si="41"/>
        <v>0</v>
      </c>
      <c r="CR95" s="289">
        <f t="shared" si="41"/>
        <v>0</v>
      </c>
      <c r="CS95" s="289">
        <f t="shared" si="41"/>
        <v>0</v>
      </c>
      <c r="CT95" s="289">
        <f t="shared" si="41"/>
        <v>0</v>
      </c>
      <c r="CU95" s="289">
        <f t="shared" si="41"/>
        <v>0</v>
      </c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</row>
    <row r="96" spans="1:140" s="158" customFormat="1">
      <c r="A96" s="578"/>
      <c r="B96" s="511" t="s">
        <v>103</v>
      </c>
      <c r="C96" s="490">
        <v>170</v>
      </c>
      <c r="D96" s="79" t="s">
        <v>5</v>
      </c>
      <c r="E96" s="78">
        <v>2227</v>
      </c>
      <c r="F96" s="101"/>
      <c r="G96" s="359"/>
      <c r="H96" s="166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101"/>
      <c r="AM96" s="292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</row>
    <row r="97" spans="1:140" s="159" customFormat="1" ht="12.75" customHeight="1" thickBot="1">
      <c r="A97" s="578"/>
      <c r="B97" s="512"/>
      <c r="C97" s="491"/>
      <c r="D97" s="87" t="s">
        <v>6</v>
      </c>
      <c r="E97" s="76">
        <f>SUM(G97:CU97)</f>
        <v>2227</v>
      </c>
      <c r="F97" s="283">
        <v>2227</v>
      </c>
      <c r="G97" s="364">
        <v>2227</v>
      </c>
      <c r="H97" s="257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161"/>
      <c r="AM97" s="297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  <c r="BP97" s="89"/>
      <c r="BQ97" s="89"/>
      <c r="BR97" s="89"/>
      <c r="BS97" s="89"/>
      <c r="BT97" s="89"/>
      <c r="BU97" s="89"/>
      <c r="BV97" s="89"/>
      <c r="BW97" s="89"/>
      <c r="BX97" s="89"/>
      <c r="BY97" s="89"/>
      <c r="BZ97" s="89"/>
      <c r="CA97" s="89"/>
      <c r="CB97" s="89"/>
      <c r="CC97" s="89"/>
      <c r="CD97" s="89"/>
      <c r="CE97" s="89"/>
      <c r="CF97" s="89"/>
      <c r="CG97" s="89"/>
      <c r="CH97" s="89"/>
      <c r="CI97" s="89"/>
      <c r="CJ97" s="89"/>
      <c r="CK97" s="89"/>
      <c r="CL97" s="89"/>
      <c r="CM97" s="89"/>
      <c r="CN97" s="89"/>
      <c r="CO97" s="89"/>
      <c r="CP97" s="89"/>
      <c r="CQ97" s="89"/>
      <c r="CR97" s="89"/>
      <c r="CS97" s="89"/>
      <c r="CT97" s="89"/>
      <c r="CU97" s="89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</row>
    <row r="98" spans="1:140">
      <c r="A98" s="578"/>
      <c r="B98" s="511" t="s">
        <v>85</v>
      </c>
      <c r="C98" s="490">
        <v>170</v>
      </c>
      <c r="D98" s="79" t="s">
        <v>5</v>
      </c>
      <c r="E98" s="78">
        <v>2255</v>
      </c>
      <c r="F98" s="101"/>
      <c r="G98" s="359"/>
      <c r="H98" s="166"/>
      <c r="I98" s="78"/>
      <c r="J98" s="78"/>
      <c r="K98" s="78"/>
      <c r="L98" s="272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101"/>
      <c r="AM98" s="292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</row>
    <row r="99" spans="1:140" ht="15.75" thickBot="1">
      <c r="A99" s="578"/>
      <c r="B99" s="512"/>
      <c r="C99" s="491"/>
      <c r="D99" s="87" t="s">
        <v>6</v>
      </c>
      <c r="E99" s="76">
        <f>SUM(G99:CU99)</f>
        <v>2255</v>
      </c>
      <c r="F99" s="283">
        <v>2255</v>
      </c>
      <c r="G99" s="364">
        <v>908</v>
      </c>
      <c r="H99" s="257"/>
      <c r="I99" s="89">
        <v>1272</v>
      </c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>
        <v>75</v>
      </c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161"/>
      <c r="AM99" s="297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89"/>
      <c r="BL99" s="89"/>
      <c r="BM99" s="89"/>
      <c r="BN99" s="89"/>
      <c r="BO99" s="89"/>
      <c r="BP99" s="89"/>
      <c r="BQ99" s="89"/>
      <c r="BR99" s="89"/>
      <c r="BS99" s="89"/>
      <c r="BT99" s="89"/>
      <c r="BU99" s="89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F99" s="89"/>
      <c r="CG99" s="89"/>
      <c r="CH99" s="89"/>
      <c r="CI99" s="89"/>
      <c r="CJ99" s="89"/>
      <c r="CK99" s="89"/>
      <c r="CL99" s="89"/>
      <c r="CM99" s="89"/>
      <c r="CN99" s="89"/>
      <c r="CO99" s="89"/>
      <c r="CP99" s="89"/>
      <c r="CQ99" s="89"/>
      <c r="CR99" s="89"/>
      <c r="CS99" s="89"/>
      <c r="CT99" s="89"/>
      <c r="CU99" s="89"/>
    </row>
    <row r="100" spans="1:140" s="158" customFormat="1">
      <c r="A100" s="578"/>
      <c r="B100" s="534" t="s">
        <v>102</v>
      </c>
      <c r="C100" s="490">
        <v>120</v>
      </c>
      <c r="D100" s="79" t="s">
        <v>5</v>
      </c>
      <c r="E100" s="78">
        <v>400</v>
      </c>
      <c r="F100" s="101"/>
      <c r="G100" s="359"/>
      <c r="H100" s="166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101"/>
      <c r="AM100" s="292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</row>
    <row r="101" spans="1:140" s="159" customFormat="1">
      <c r="A101" s="578"/>
      <c r="B101" s="535"/>
      <c r="C101" s="495"/>
      <c r="D101" s="77" t="s">
        <v>6</v>
      </c>
      <c r="E101" s="76">
        <f>SUM(G101:CU101)</f>
        <v>400</v>
      </c>
      <c r="F101" s="338"/>
      <c r="G101" s="360">
        <v>400</v>
      </c>
      <c r="H101" s="167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102"/>
      <c r="AM101" s="293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</row>
    <row r="102" spans="1:140" s="159" customFormat="1">
      <c r="A102" s="578"/>
      <c r="B102" s="535"/>
      <c r="C102" s="494">
        <v>130</v>
      </c>
      <c r="D102" s="74" t="s">
        <v>5</v>
      </c>
      <c r="E102" s="72">
        <v>400</v>
      </c>
      <c r="F102" s="103"/>
      <c r="G102" s="361"/>
      <c r="H102" s="168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103"/>
      <c r="AM102" s="294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</row>
    <row r="103" spans="1:140" s="159" customFormat="1">
      <c r="A103" s="578"/>
      <c r="B103" s="535"/>
      <c r="C103" s="495"/>
      <c r="D103" s="77" t="s">
        <v>6</v>
      </c>
      <c r="E103" s="76">
        <f>SUM(G103:CU103)</f>
        <v>400</v>
      </c>
      <c r="F103" s="338"/>
      <c r="G103" s="360">
        <v>400</v>
      </c>
      <c r="H103" s="167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102"/>
      <c r="AM103" s="293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</row>
    <row r="104" spans="1:140" s="159" customFormat="1">
      <c r="A104" s="578"/>
      <c r="B104" s="535"/>
      <c r="C104" s="494">
        <v>140</v>
      </c>
      <c r="D104" s="74" t="s">
        <v>5</v>
      </c>
      <c r="E104" s="72">
        <v>980</v>
      </c>
      <c r="F104" s="103"/>
      <c r="G104" s="361"/>
      <c r="H104" s="168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103"/>
      <c r="AM104" s="294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</row>
    <row r="105" spans="1:140" s="159" customFormat="1">
      <c r="A105" s="578"/>
      <c r="B105" s="535"/>
      <c r="C105" s="495"/>
      <c r="D105" s="77" t="s">
        <v>6</v>
      </c>
      <c r="E105" s="76">
        <f>SUM(G105:CU105)</f>
        <v>980</v>
      </c>
      <c r="F105" s="338"/>
      <c r="G105" s="360">
        <v>980</v>
      </c>
      <c r="H105" s="167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102"/>
      <c r="AM105" s="293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</row>
    <row r="106" spans="1:140" s="159" customFormat="1">
      <c r="A106" s="578"/>
      <c r="B106" s="535"/>
      <c r="C106" s="494">
        <v>150</v>
      </c>
      <c r="D106" s="74" t="s">
        <v>5</v>
      </c>
      <c r="E106" s="72">
        <v>250</v>
      </c>
      <c r="F106" s="103"/>
      <c r="G106" s="361"/>
      <c r="H106" s="243"/>
      <c r="I106" s="73"/>
      <c r="J106" s="73"/>
      <c r="K106" s="73"/>
      <c r="L106" s="73"/>
      <c r="M106" s="73"/>
      <c r="N106" s="73"/>
      <c r="O106" s="73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103"/>
      <c r="AM106" s="294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</row>
    <row r="107" spans="1:140" s="159" customFormat="1">
      <c r="A107" s="578"/>
      <c r="B107" s="535"/>
      <c r="C107" s="510"/>
      <c r="D107" s="71" t="s">
        <v>6</v>
      </c>
      <c r="E107" s="76">
        <f>SUM(G107:CU107)</f>
        <v>250</v>
      </c>
      <c r="F107" s="357"/>
      <c r="G107" s="362">
        <v>250</v>
      </c>
      <c r="H107" s="244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104"/>
      <c r="AM107" s="295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</row>
    <row r="108" spans="1:140" s="159" customFormat="1">
      <c r="A108" s="578"/>
      <c r="B108" s="535"/>
      <c r="C108" s="494">
        <v>160</v>
      </c>
      <c r="D108" s="74" t="s">
        <v>5</v>
      </c>
      <c r="E108" s="72">
        <v>300</v>
      </c>
      <c r="F108" s="103"/>
      <c r="G108" s="361"/>
      <c r="H108" s="168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103"/>
      <c r="AM108" s="294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  <c r="DQ108" s="60"/>
      <c r="DR108" s="60"/>
      <c r="DS108" s="60"/>
      <c r="DT108" s="60"/>
      <c r="DU108" s="60"/>
      <c r="DV108" s="60"/>
      <c r="DW108" s="60"/>
      <c r="DX108" s="60"/>
      <c r="DY108" s="60"/>
      <c r="DZ108" s="60"/>
      <c r="EA108" s="60"/>
      <c r="EB108" s="60"/>
      <c r="EC108" s="60"/>
      <c r="ED108" s="60"/>
      <c r="EE108" s="60"/>
      <c r="EF108" s="60"/>
      <c r="EG108" s="60"/>
      <c r="EH108" s="60"/>
      <c r="EI108" s="60"/>
      <c r="EJ108" s="60"/>
    </row>
    <row r="109" spans="1:140" s="159" customFormat="1">
      <c r="A109" s="578"/>
      <c r="B109" s="535"/>
      <c r="C109" s="495"/>
      <c r="D109" s="77" t="s">
        <v>6</v>
      </c>
      <c r="E109" s="76">
        <f>SUM(G109:CU109)</f>
        <v>300</v>
      </c>
      <c r="F109" s="338"/>
      <c r="G109" s="360">
        <v>300</v>
      </c>
      <c r="H109" s="167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102"/>
      <c r="AM109" s="293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J109" s="60"/>
    </row>
    <row r="110" spans="1:140" s="159" customFormat="1">
      <c r="A110" s="578"/>
      <c r="B110" s="535"/>
      <c r="C110" s="494">
        <v>180</v>
      </c>
      <c r="D110" s="74" t="s">
        <v>5</v>
      </c>
      <c r="E110" s="72">
        <v>515</v>
      </c>
      <c r="F110" s="103"/>
      <c r="G110" s="361"/>
      <c r="H110" s="168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103"/>
      <c r="AM110" s="294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72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</row>
    <row r="111" spans="1:140" s="159" customFormat="1">
      <c r="A111" s="578"/>
      <c r="B111" s="535"/>
      <c r="C111" s="495"/>
      <c r="D111" s="77" t="s">
        <v>6</v>
      </c>
      <c r="E111" s="76">
        <f>SUM(G111:CU111)</f>
        <v>515</v>
      </c>
      <c r="F111" s="338"/>
      <c r="G111" s="360">
        <v>515</v>
      </c>
      <c r="H111" s="167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102"/>
      <c r="AM111" s="293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</row>
    <row r="112" spans="1:140" s="159" customFormat="1">
      <c r="A112" s="578"/>
      <c r="B112" s="535"/>
      <c r="C112" s="532" t="s">
        <v>38</v>
      </c>
      <c r="D112" s="69" t="s">
        <v>5</v>
      </c>
      <c r="E112" s="68">
        <f>E108+E110+E106+E104+E102+E100</f>
        <v>2845</v>
      </c>
      <c r="F112" s="105"/>
      <c r="G112" s="365"/>
      <c r="H112" s="90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105"/>
      <c r="AM112" s="296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</row>
    <row r="113" spans="1:140" s="160" customFormat="1" ht="15.75" thickBot="1">
      <c r="A113" s="578"/>
      <c r="B113" s="536"/>
      <c r="C113" s="533"/>
      <c r="D113" s="87" t="s">
        <v>6</v>
      </c>
      <c r="E113" s="62">
        <f>E111+E109+E107+E105+E103+E101</f>
        <v>2845</v>
      </c>
      <c r="F113" s="288">
        <f t="shared" ref="F113" si="42">F111+F109+F107+F105+F103+F101</f>
        <v>0</v>
      </c>
      <c r="G113" s="371">
        <f t="shared" ref="G113:BP113" si="43">G111+G109+G107+G105+G103+G101</f>
        <v>2845</v>
      </c>
      <c r="H113" s="226">
        <f t="shared" si="43"/>
        <v>0</v>
      </c>
      <c r="I113" s="62">
        <f t="shared" si="43"/>
        <v>0</v>
      </c>
      <c r="J113" s="62">
        <f t="shared" si="43"/>
        <v>0</v>
      </c>
      <c r="K113" s="62">
        <f t="shared" si="43"/>
        <v>0</v>
      </c>
      <c r="L113" s="62">
        <f t="shared" si="43"/>
        <v>0</v>
      </c>
      <c r="M113" s="62">
        <f t="shared" si="43"/>
        <v>0</v>
      </c>
      <c r="N113" s="62">
        <f t="shared" si="43"/>
        <v>0</v>
      </c>
      <c r="O113" s="62">
        <f t="shared" si="43"/>
        <v>0</v>
      </c>
      <c r="P113" s="62">
        <f t="shared" si="43"/>
        <v>0</v>
      </c>
      <c r="Q113" s="62">
        <f t="shared" si="43"/>
        <v>0</v>
      </c>
      <c r="R113" s="62">
        <f t="shared" si="43"/>
        <v>0</v>
      </c>
      <c r="S113" s="62">
        <f t="shared" si="43"/>
        <v>0</v>
      </c>
      <c r="T113" s="62">
        <f t="shared" si="43"/>
        <v>0</v>
      </c>
      <c r="U113" s="62">
        <f t="shared" si="43"/>
        <v>0</v>
      </c>
      <c r="V113" s="62">
        <f t="shared" si="43"/>
        <v>0</v>
      </c>
      <c r="W113" s="62">
        <f t="shared" si="43"/>
        <v>0</v>
      </c>
      <c r="X113" s="62">
        <f t="shared" si="43"/>
        <v>0</v>
      </c>
      <c r="Y113" s="62">
        <f t="shared" si="43"/>
        <v>0</v>
      </c>
      <c r="Z113" s="62">
        <f t="shared" si="43"/>
        <v>0</v>
      </c>
      <c r="AA113" s="62">
        <f t="shared" si="43"/>
        <v>0</v>
      </c>
      <c r="AB113" s="62">
        <f t="shared" si="43"/>
        <v>0</v>
      </c>
      <c r="AC113" s="62">
        <f t="shared" si="43"/>
        <v>0</v>
      </c>
      <c r="AD113" s="62">
        <f t="shared" si="43"/>
        <v>0</v>
      </c>
      <c r="AE113" s="62">
        <f t="shared" si="43"/>
        <v>0</v>
      </c>
      <c r="AF113" s="62">
        <f t="shared" si="43"/>
        <v>0</v>
      </c>
      <c r="AG113" s="62">
        <f t="shared" si="43"/>
        <v>0</v>
      </c>
      <c r="AH113" s="62">
        <f t="shared" si="43"/>
        <v>0</v>
      </c>
      <c r="AI113" s="62">
        <f t="shared" si="43"/>
        <v>0</v>
      </c>
      <c r="AJ113" s="62">
        <f t="shared" si="43"/>
        <v>0</v>
      </c>
      <c r="AK113" s="62">
        <f t="shared" si="43"/>
        <v>0</v>
      </c>
      <c r="AL113" s="288">
        <f t="shared" si="43"/>
        <v>0</v>
      </c>
      <c r="AM113" s="288">
        <f t="shared" si="43"/>
        <v>0</v>
      </c>
      <c r="AN113" s="288">
        <f t="shared" si="43"/>
        <v>0</v>
      </c>
      <c r="AO113" s="288">
        <f t="shared" si="43"/>
        <v>0</v>
      </c>
      <c r="AP113" s="288">
        <f t="shared" si="43"/>
        <v>0</v>
      </c>
      <c r="AQ113" s="288">
        <f t="shared" si="43"/>
        <v>0</v>
      </c>
      <c r="AR113" s="288">
        <f t="shared" si="43"/>
        <v>0</v>
      </c>
      <c r="AS113" s="288">
        <f t="shared" si="43"/>
        <v>0</v>
      </c>
      <c r="AT113" s="288">
        <f t="shared" si="43"/>
        <v>0</v>
      </c>
      <c r="AU113" s="288">
        <f t="shared" si="43"/>
        <v>0</v>
      </c>
      <c r="AV113" s="288">
        <f t="shared" si="43"/>
        <v>0</v>
      </c>
      <c r="AW113" s="288">
        <f t="shared" si="43"/>
        <v>0</v>
      </c>
      <c r="AX113" s="288">
        <f t="shared" si="43"/>
        <v>0</v>
      </c>
      <c r="AY113" s="288">
        <f t="shared" si="43"/>
        <v>0</v>
      </c>
      <c r="AZ113" s="288">
        <f t="shared" si="43"/>
        <v>0</v>
      </c>
      <c r="BA113" s="288">
        <f t="shared" si="43"/>
        <v>0</v>
      </c>
      <c r="BB113" s="288">
        <f t="shared" si="43"/>
        <v>0</v>
      </c>
      <c r="BC113" s="288">
        <f t="shared" si="43"/>
        <v>0</v>
      </c>
      <c r="BD113" s="288">
        <f t="shared" si="43"/>
        <v>0</v>
      </c>
      <c r="BE113" s="288">
        <f t="shared" si="43"/>
        <v>0</v>
      </c>
      <c r="BF113" s="288">
        <f t="shared" si="43"/>
        <v>0</v>
      </c>
      <c r="BG113" s="288">
        <f t="shared" si="43"/>
        <v>0</v>
      </c>
      <c r="BH113" s="288">
        <f t="shared" si="43"/>
        <v>0</v>
      </c>
      <c r="BI113" s="288">
        <f t="shared" si="43"/>
        <v>0</v>
      </c>
      <c r="BJ113" s="288">
        <f t="shared" si="43"/>
        <v>0</v>
      </c>
      <c r="BK113" s="288">
        <f t="shared" si="43"/>
        <v>0</v>
      </c>
      <c r="BL113" s="288">
        <f t="shared" si="43"/>
        <v>0</v>
      </c>
      <c r="BM113" s="288">
        <f t="shared" si="43"/>
        <v>0</v>
      </c>
      <c r="BN113" s="288">
        <f t="shared" si="43"/>
        <v>0</v>
      </c>
      <c r="BO113" s="288">
        <f t="shared" si="43"/>
        <v>0</v>
      </c>
      <c r="BP113" s="288">
        <f t="shared" si="43"/>
        <v>0</v>
      </c>
      <c r="BQ113" s="288">
        <f t="shared" ref="BQ113:CI113" si="44">BQ111+BQ109+BQ107+BQ105+BQ103+BQ101</f>
        <v>0</v>
      </c>
      <c r="BR113" s="288">
        <f t="shared" si="44"/>
        <v>0</v>
      </c>
      <c r="BS113" s="288">
        <f t="shared" si="44"/>
        <v>0</v>
      </c>
      <c r="BT113" s="288">
        <f t="shared" si="44"/>
        <v>0</v>
      </c>
      <c r="BU113" s="288">
        <f t="shared" si="44"/>
        <v>0</v>
      </c>
      <c r="BV113" s="288">
        <f t="shared" si="44"/>
        <v>0</v>
      </c>
      <c r="BW113" s="288">
        <f t="shared" si="44"/>
        <v>0</v>
      </c>
      <c r="BX113" s="288">
        <f t="shared" si="44"/>
        <v>0</v>
      </c>
      <c r="BY113" s="288">
        <f t="shared" si="44"/>
        <v>0</v>
      </c>
      <c r="BZ113" s="288">
        <f t="shared" si="44"/>
        <v>0</v>
      </c>
      <c r="CA113" s="288">
        <f t="shared" si="44"/>
        <v>0</v>
      </c>
      <c r="CB113" s="288">
        <f t="shared" si="44"/>
        <v>0</v>
      </c>
      <c r="CC113" s="288">
        <f t="shared" si="44"/>
        <v>0</v>
      </c>
      <c r="CD113" s="288">
        <f t="shared" si="44"/>
        <v>0</v>
      </c>
      <c r="CE113" s="288">
        <f t="shared" si="44"/>
        <v>0</v>
      </c>
      <c r="CF113" s="288">
        <f t="shared" si="44"/>
        <v>0</v>
      </c>
      <c r="CG113" s="288">
        <f t="shared" si="44"/>
        <v>0</v>
      </c>
      <c r="CH113" s="288">
        <f t="shared" si="44"/>
        <v>0</v>
      </c>
      <c r="CI113" s="288">
        <f t="shared" si="44"/>
        <v>0</v>
      </c>
      <c r="CJ113" s="288">
        <f t="shared" ref="CJ113:CU113" si="45">CJ111+CJ109+CJ107+CJ105+CJ103+CJ101</f>
        <v>0</v>
      </c>
      <c r="CK113" s="288">
        <f t="shared" si="45"/>
        <v>0</v>
      </c>
      <c r="CL113" s="288">
        <f t="shared" si="45"/>
        <v>0</v>
      </c>
      <c r="CM113" s="288">
        <f t="shared" si="45"/>
        <v>0</v>
      </c>
      <c r="CN113" s="288">
        <f t="shared" si="45"/>
        <v>0</v>
      </c>
      <c r="CO113" s="288">
        <f t="shared" si="45"/>
        <v>0</v>
      </c>
      <c r="CP113" s="288">
        <f t="shared" si="45"/>
        <v>0</v>
      </c>
      <c r="CQ113" s="288">
        <f t="shared" si="45"/>
        <v>0</v>
      </c>
      <c r="CR113" s="288">
        <f t="shared" si="45"/>
        <v>0</v>
      </c>
      <c r="CS113" s="288">
        <f t="shared" si="45"/>
        <v>0</v>
      </c>
      <c r="CT113" s="288">
        <f t="shared" si="45"/>
        <v>0</v>
      </c>
      <c r="CU113" s="288">
        <f t="shared" si="45"/>
        <v>0</v>
      </c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</row>
    <row r="114" spans="1:140" s="158" customFormat="1">
      <c r="A114" s="578"/>
      <c r="B114" s="492" t="s">
        <v>101</v>
      </c>
      <c r="C114" s="490">
        <v>170</v>
      </c>
      <c r="D114" s="79" t="s">
        <v>5</v>
      </c>
      <c r="E114" s="78">
        <v>470</v>
      </c>
      <c r="F114" s="101"/>
      <c r="G114" s="359"/>
      <c r="H114" s="166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101"/>
      <c r="AM114" s="292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</row>
    <row r="115" spans="1:140" s="159" customFormat="1" ht="15.75" thickBot="1">
      <c r="A115" s="578"/>
      <c r="B115" s="493"/>
      <c r="C115" s="491"/>
      <c r="D115" s="87" t="s">
        <v>6</v>
      </c>
      <c r="E115" s="76">
        <f>SUM(G115:CU115)</f>
        <v>414</v>
      </c>
      <c r="F115" s="283"/>
      <c r="G115" s="364">
        <v>65</v>
      </c>
      <c r="H115" s="257"/>
      <c r="I115" s="89"/>
      <c r="J115" s="89"/>
      <c r="K115" s="89">
        <v>80</v>
      </c>
      <c r="L115" s="89"/>
      <c r="M115" s="89"/>
      <c r="N115" s="89">
        <v>70</v>
      </c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>
        <v>159</v>
      </c>
      <c r="Z115" s="89"/>
      <c r="AA115" s="89"/>
      <c r="AB115" s="89">
        <v>35</v>
      </c>
      <c r="AC115" s="89"/>
      <c r="AD115" s="89"/>
      <c r="AE115" s="89"/>
      <c r="AF115" s="89"/>
      <c r="AG115" s="89"/>
      <c r="AH115" s="89"/>
      <c r="AI115" s="89"/>
      <c r="AJ115" s="89"/>
      <c r="AK115" s="89"/>
      <c r="AL115" s="161"/>
      <c r="AM115" s="297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>
        <v>5</v>
      </c>
      <c r="BX115" s="89"/>
      <c r="BY115" s="89"/>
      <c r="BZ115" s="89"/>
      <c r="CA115" s="89"/>
      <c r="CB115" s="89"/>
      <c r="CC115" s="89"/>
      <c r="CD115" s="89"/>
      <c r="CE115" s="89"/>
      <c r="CF115" s="89"/>
      <c r="CG115" s="89"/>
      <c r="CH115" s="89"/>
      <c r="CI115" s="89"/>
      <c r="CJ115" s="89"/>
      <c r="CK115" s="89"/>
      <c r="CL115" s="89"/>
      <c r="CM115" s="89"/>
      <c r="CN115" s="89"/>
      <c r="CO115" s="89"/>
      <c r="CP115" s="89"/>
      <c r="CQ115" s="89"/>
      <c r="CR115" s="89"/>
      <c r="CS115" s="89"/>
      <c r="CT115" s="89"/>
      <c r="CU115" s="89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</row>
    <row r="116" spans="1:140">
      <c r="A116" s="578"/>
      <c r="B116" s="492" t="s">
        <v>100</v>
      </c>
      <c r="C116" s="490" t="s">
        <v>111</v>
      </c>
      <c r="D116" s="79" t="s">
        <v>5</v>
      </c>
      <c r="E116" s="78">
        <v>2845</v>
      </c>
      <c r="F116" s="101"/>
      <c r="G116" s="359"/>
      <c r="H116" s="166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101"/>
      <c r="AM116" s="292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</row>
    <row r="117" spans="1:140" ht="15.75" thickBot="1">
      <c r="A117" s="578"/>
      <c r="B117" s="493"/>
      <c r="C117" s="491"/>
      <c r="D117" s="87" t="s">
        <v>6</v>
      </c>
      <c r="E117" s="76">
        <f>SUM(G117:CU117)</f>
        <v>1890</v>
      </c>
      <c r="F117" s="283"/>
      <c r="G117" s="364"/>
      <c r="H117" s="257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161"/>
      <c r="AM117" s="297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>
        <v>1500</v>
      </c>
      <c r="BB117" s="89">
        <v>390</v>
      </c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  <c r="CC117" s="89"/>
      <c r="CD117" s="89"/>
      <c r="CE117" s="89"/>
      <c r="CF117" s="89"/>
      <c r="CG117" s="89"/>
      <c r="CH117" s="89"/>
      <c r="CI117" s="89"/>
      <c r="CJ117" s="89"/>
      <c r="CK117" s="89"/>
      <c r="CL117" s="89"/>
      <c r="CM117" s="89"/>
      <c r="CN117" s="89"/>
      <c r="CO117" s="89"/>
      <c r="CP117" s="89"/>
      <c r="CQ117" s="89"/>
      <c r="CR117" s="89"/>
      <c r="CS117" s="89"/>
      <c r="CT117" s="89"/>
      <c r="CU117" s="89"/>
    </row>
    <row r="118" spans="1:140" s="158" customFormat="1">
      <c r="A118" s="578"/>
      <c r="B118" s="492" t="s">
        <v>99</v>
      </c>
      <c r="C118" s="490">
        <v>190</v>
      </c>
      <c r="D118" s="79" t="s">
        <v>5</v>
      </c>
      <c r="E118" s="78">
        <v>680</v>
      </c>
      <c r="F118" s="101"/>
      <c r="G118" s="359"/>
      <c r="H118" s="258"/>
      <c r="I118" s="157"/>
      <c r="J118" s="157"/>
      <c r="K118" s="157"/>
      <c r="L118" s="157"/>
      <c r="M118" s="157"/>
      <c r="N118" s="157"/>
      <c r="O118" s="157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101"/>
      <c r="AM118" s="292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</row>
    <row r="119" spans="1:140" s="159" customFormat="1" ht="15.75" thickBot="1">
      <c r="A119" s="578"/>
      <c r="B119" s="493"/>
      <c r="C119" s="491"/>
      <c r="D119" s="87" t="s">
        <v>6</v>
      </c>
      <c r="E119" s="76">
        <f>SUM(G119:CU119)</f>
        <v>0</v>
      </c>
      <c r="F119" s="283"/>
      <c r="G119" s="364"/>
      <c r="H119" s="257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161"/>
      <c r="AM119" s="297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  <c r="CE119" s="89"/>
      <c r="CF119" s="89"/>
      <c r="CG119" s="89"/>
      <c r="CH119" s="89"/>
      <c r="CI119" s="89"/>
      <c r="CJ119" s="89"/>
      <c r="CK119" s="89"/>
      <c r="CL119" s="89"/>
      <c r="CM119" s="89"/>
      <c r="CN119" s="89"/>
      <c r="CO119" s="89"/>
      <c r="CP119" s="89"/>
      <c r="CQ119" s="89"/>
      <c r="CR119" s="89"/>
      <c r="CS119" s="89"/>
      <c r="CT119" s="89"/>
      <c r="CU119" s="89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</row>
    <row r="120" spans="1:140">
      <c r="A120" s="578"/>
      <c r="B120" s="492" t="s">
        <v>151</v>
      </c>
      <c r="C120" s="490">
        <v>190</v>
      </c>
      <c r="D120" s="79" t="s">
        <v>5</v>
      </c>
      <c r="E120" s="78">
        <v>550</v>
      </c>
      <c r="F120" s="101"/>
      <c r="G120" s="359"/>
      <c r="H120" s="166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101"/>
      <c r="AM120" s="292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</row>
    <row r="121" spans="1:140" ht="15.75" thickBot="1">
      <c r="A121" s="578"/>
      <c r="B121" s="493"/>
      <c r="C121" s="491"/>
      <c r="D121" s="87" t="s">
        <v>6</v>
      </c>
      <c r="E121" s="76">
        <f>SUM(G121:CU121)</f>
        <v>0</v>
      </c>
      <c r="F121" s="283"/>
      <c r="G121" s="364"/>
      <c r="H121" s="257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161"/>
      <c r="AM121" s="297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  <c r="BD121" s="89"/>
      <c r="BE121" s="89"/>
      <c r="BF121" s="89"/>
      <c r="BG121" s="89"/>
      <c r="BH121" s="89"/>
      <c r="BI121" s="89"/>
      <c r="BJ121" s="89"/>
      <c r="BK121" s="89"/>
      <c r="BL121" s="89"/>
      <c r="BM121" s="89"/>
      <c r="BN121" s="89"/>
      <c r="BO121" s="89"/>
      <c r="BP121" s="89"/>
      <c r="BQ121" s="89"/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9"/>
      <c r="CC121" s="89"/>
      <c r="CD121" s="89"/>
      <c r="CE121" s="89"/>
      <c r="CF121" s="89"/>
      <c r="CG121" s="89"/>
      <c r="CH121" s="89"/>
      <c r="CI121" s="89"/>
      <c r="CJ121" s="89"/>
      <c r="CK121" s="89"/>
      <c r="CL121" s="89"/>
      <c r="CM121" s="89"/>
      <c r="CN121" s="89"/>
      <c r="CO121" s="89"/>
      <c r="CP121" s="89"/>
      <c r="CQ121" s="89"/>
      <c r="CR121" s="89"/>
      <c r="CS121" s="89"/>
      <c r="CT121" s="89"/>
      <c r="CU121" s="89"/>
    </row>
    <row r="122" spans="1:140" s="158" customFormat="1" ht="15" customHeight="1">
      <c r="A122" s="578"/>
      <c r="B122" s="492" t="s">
        <v>86</v>
      </c>
      <c r="C122" s="490">
        <v>170</v>
      </c>
      <c r="D122" s="79" t="s">
        <v>5</v>
      </c>
      <c r="E122" s="78">
        <v>630</v>
      </c>
      <c r="F122" s="101"/>
      <c r="G122" s="359"/>
      <c r="H122" s="166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101"/>
      <c r="AM122" s="292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</row>
    <row r="123" spans="1:140" s="159" customFormat="1" ht="15" customHeight="1" thickBot="1">
      <c r="A123" s="578"/>
      <c r="B123" s="493"/>
      <c r="C123" s="491"/>
      <c r="D123" s="87" t="s">
        <v>6</v>
      </c>
      <c r="E123" s="76">
        <f>SUM(G123:CU123)</f>
        <v>630</v>
      </c>
      <c r="F123" s="283"/>
      <c r="G123" s="364">
        <v>615</v>
      </c>
      <c r="H123" s="257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161"/>
      <c r="AM123" s="297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  <c r="BB123" s="89"/>
      <c r="BC123" s="89"/>
      <c r="BD123" s="89"/>
      <c r="BE123" s="89"/>
      <c r="BF123" s="89"/>
      <c r="BG123" s="89"/>
      <c r="BH123" s="89"/>
      <c r="BI123" s="89"/>
      <c r="BJ123" s="89"/>
      <c r="BK123" s="89"/>
      <c r="BL123" s="89"/>
      <c r="BM123" s="89"/>
      <c r="BN123" s="89"/>
      <c r="BO123" s="89"/>
      <c r="BP123" s="89"/>
      <c r="BQ123" s="89"/>
      <c r="BR123" s="89"/>
      <c r="BS123" s="89"/>
      <c r="BT123" s="89"/>
      <c r="BU123" s="89"/>
      <c r="BV123" s="89"/>
      <c r="BW123" s="89"/>
      <c r="BX123" s="89"/>
      <c r="BY123" s="89">
        <v>15</v>
      </c>
      <c r="BZ123" s="89"/>
      <c r="CA123" s="89"/>
      <c r="CB123" s="89"/>
      <c r="CC123" s="89"/>
      <c r="CD123" s="89"/>
      <c r="CE123" s="89"/>
      <c r="CF123" s="89"/>
      <c r="CG123" s="89"/>
      <c r="CH123" s="89"/>
      <c r="CI123" s="89"/>
      <c r="CJ123" s="89"/>
      <c r="CK123" s="89"/>
      <c r="CL123" s="89"/>
      <c r="CM123" s="89"/>
      <c r="CN123" s="89"/>
      <c r="CO123" s="89"/>
      <c r="CP123" s="89"/>
      <c r="CQ123" s="89"/>
      <c r="CR123" s="89"/>
      <c r="CS123" s="89"/>
      <c r="CT123" s="89"/>
      <c r="CU123" s="89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</row>
    <row r="124" spans="1:140" ht="15" customHeight="1">
      <c r="A124" s="578"/>
      <c r="B124" s="492" t="s">
        <v>98</v>
      </c>
      <c r="C124" s="490">
        <v>170</v>
      </c>
      <c r="D124" s="79" t="s">
        <v>5</v>
      </c>
      <c r="E124" s="78">
        <v>215</v>
      </c>
      <c r="F124" s="101"/>
      <c r="G124" s="359"/>
      <c r="H124" s="166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101"/>
      <c r="AM124" s="292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</row>
    <row r="125" spans="1:140" ht="15" customHeight="1" thickBot="1">
      <c r="A125" s="578"/>
      <c r="B125" s="493"/>
      <c r="C125" s="491"/>
      <c r="D125" s="87" t="s">
        <v>6</v>
      </c>
      <c r="E125" s="76">
        <f>SUM(G125:CU125)</f>
        <v>215</v>
      </c>
      <c r="F125" s="283">
        <v>215</v>
      </c>
      <c r="G125" s="364">
        <v>115</v>
      </c>
      <c r="H125" s="257">
        <v>100</v>
      </c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161"/>
      <c r="AM125" s="297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89"/>
      <c r="BI125" s="89"/>
      <c r="BJ125" s="89"/>
      <c r="BK125" s="89"/>
      <c r="BL125" s="89"/>
      <c r="BM125" s="89"/>
      <c r="BN125" s="89"/>
      <c r="BO125" s="89"/>
      <c r="BP125" s="89"/>
      <c r="BQ125" s="89"/>
      <c r="BR125" s="89"/>
      <c r="BS125" s="89"/>
      <c r="BT125" s="89"/>
      <c r="BU125" s="89"/>
      <c r="BV125" s="89"/>
      <c r="BW125" s="89"/>
      <c r="BX125" s="89"/>
      <c r="BY125" s="89"/>
      <c r="BZ125" s="89"/>
      <c r="CA125" s="89"/>
      <c r="CB125" s="89"/>
      <c r="CC125" s="89"/>
      <c r="CD125" s="89"/>
      <c r="CE125" s="89"/>
      <c r="CF125" s="89"/>
      <c r="CG125" s="89"/>
      <c r="CH125" s="89"/>
      <c r="CI125" s="89"/>
      <c r="CJ125" s="89"/>
      <c r="CK125" s="89"/>
      <c r="CL125" s="89"/>
      <c r="CM125" s="89"/>
      <c r="CN125" s="89"/>
      <c r="CO125" s="89"/>
      <c r="CP125" s="89"/>
      <c r="CQ125" s="89"/>
      <c r="CR125" s="89"/>
      <c r="CS125" s="89"/>
      <c r="CT125" s="89"/>
      <c r="CU125" s="89"/>
    </row>
    <row r="126" spans="1:140" ht="15" customHeight="1">
      <c r="A126" s="578"/>
      <c r="B126" s="534" t="s">
        <v>87</v>
      </c>
      <c r="C126" s="490">
        <v>110</v>
      </c>
      <c r="D126" s="79" t="s">
        <v>5</v>
      </c>
      <c r="E126" s="78">
        <v>700</v>
      </c>
      <c r="F126" s="101"/>
      <c r="G126" s="359"/>
      <c r="H126" s="166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101"/>
      <c r="AM126" s="292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</row>
    <row r="127" spans="1:140" ht="16.5" customHeight="1">
      <c r="A127" s="578"/>
      <c r="B127" s="535"/>
      <c r="C127" s="495"/>
      <c r="D127" s="77" t="s">
        <v>6</v>
      </c>
      <c r="E127" s="76">
        <f>SUM(G127:CU127)</f>
        <v>700</v>
      </c>
      <c r="F127" s="338"/>
      <c r="G127" s="360"/>
      <c r="H127" s="167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>
        <v>350</v>
      </c>
      <c r="AI127" s="75"/>
      <c r="AJ127" s="75">
        <v>350</v>
      </c>
      <c r="AK127" s="75"/>
      <c r="AL127" s="102"/>
      <c r="AM127" s="293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</row>
    <row r="128" spans="1:140" ht="15" customHeight="1">
      <c r="A128" s="578"/>
      <c r="B128" s="535"/>
      <c r="C128" s="494">
        <v>140</v>
      </c>
      <c r="D128" s="74" t="s">
        <v>5</v>
      </c>
      <c r="E128" s="72">
        <v>1200</v>
      </c>
      <c r="F128" s="103"/>
      <c r="G128" s="361"/>
      <c r="H128" s="168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103"/>
      <c r="AM128" s="294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2"/>
      <c r="CT128" s="72"/>
      <c r="CU128" s="72"/>
    </row>
    <row r="129" spans="1:140" ht="15.75" customHeight="1">
      <c r="A129" s="578"/>
      <c r="B129" s="535"/>
      <c r="C129" s="495"/>
      <c r="D129" s="77" t="s">
        <v>6</v>
      </c>
      <c r="E129" s="76">
        <f>SUM(G129:CU129)</f>
        <v>1200</v>
      </c>
      <c r="F129" s="338"/>
      <c r="G129" s="360"/>
      <c r="H129" s="167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>
        <v>250</v>
      </c>
      <c r="AI129" s="75"/>
      <c r="AJ129" s="75">
        <v>950</v>
      </c>
      <c r="AK129" s="75"/>
      <c r="AL129" s="102"/>
      <c r="AM129" s="293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</row>
    <row r="130" spans="1:140" ht="15" customHeight="1">
      <c r="A130" s="578"/>
      <c r="B130" s="535"/>
      <c r="C130" s="494">
        <v>160</v>
      </c>
      <c r="D130" s="74" t="s">
        <v>5</v>
      </c>
      <c r="E130" s="72">
        <v>300</v>
      </c>
      <c r="F130" s="103"/>
      <c r="G130" s="361"/>
      <c r="H130" s="168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103"/>
      <c r="AM130" s="294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</row>
    <row r="131" spans="1:140" ht="15.75" customHeight="1">
      <c r="A131" s="578"/>
      <c r="B131" s="535"/>
      <c r="C131" s="495"/>
      <c r="D131" s="77" t="s">
        <v>6</v>
      </c>
      <c r="E131" s="76">
        <f>SUM(G131:CU131)</f>
        <v>300</v>
      </c>
      <c r="F131" s="338"/>
      <c r="G131" s="360"/>
      <c r="H131" s="167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>
        <v>300</v>
      </c>
      <c r="AK131" s="75"/>
      <c r="AL131" s="102"/>
      <c r="AM131" s="293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</row>
    <row r="132" spans="1:140" ht="15" customHeight="1">
      <c r="A132" s="578"/>
      <c r="B132" s="535"/>
      <c r="C132" s="494">
        <v>180</v>
      </c>
      <c r="D132" s="74" t="s">
        <v>5</v>
      </c>
      <c r="E132" s="72">
        <v>340</v>
      </c>
      <c r="F132" s="103"/>
      <c r="G132" s="361"/>
      <c r="H132" s="168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103"/>
      <c r="AM132" s="294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</row>
    <row r="133" spans="1:140" ht="15" customHeight="1">
      <c r="A133" s="578"/>
      <c r="B133" s="535"/>
      <c r="C133" s="495"/>
      <c r="D133" s="77" t="s">
        <v>6</v>
      </c>
      <c r="E133" s="76">
        <f>SUM(G133:CU133)</f>
        <v>340</v>
      </c>
      <c r="F133" s="338"/>
      <c r="G133" s="360"/>
      <c r="H133" s="167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>
        <v>320</v>
      </c>
      <c r="AI133" s="75"/>
      <c r="AJ133" s="75">
        <v>20</v>
      </c>
      <c r="AK133" s="75"/>
      <c r="AL133" s="102"/>
      <c r="AM133" s="293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</row>
    <row r="134" spans="1:140" ht="15" customHeight="1">
      <c r="A134" s="578"/>
      <c r="B134" s="535"/>
      <c r="C134" s="532" t="s">
        <v>38</v>
      </c>
      <c r="D134" s="69" t="s">
        <v>5</v>
      </c>
      <c r="E134" s="68">
        <f>E132+E128+E126+E130</f>
        <v>2540</v>
      </c>
      <c r="F134" s="105"/>
      <c r="G134" s="365"/>
      <c r="H134" s="90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105"/>
      <c r="AM134" s="296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</row>
    <row r="135" spans="1:140" ht="15.75" customHeight="1" thickBot="1">
      <c r="A135" s="578"/>
      <c r="B135" s="536"/>
      <c r="C135" s="533"/>
      <c r="D135" s="87" t="s">
        <v>6</v>
      </c>
      <c r="E135" s="88">
        <f>SUM(E127,E129,E133,E131)</f>
        <v>2540</v>
      </c>
      <c r="F135" s="283">
        <f t="shared" ref="F135" si="46">SUM(F127,F129,F133)</f>
        <v>0</v>
      </c>
      <c r="G135" s="364">
        <f t="shared" ref="G135:BP135" si="47">SUM(G127,G129,G133)</f>
        <v>0</v>
      </c>
      <c r="H135" s="358">
        <f t="shared" si="47"/>
        <v>0</v>
      </c>
      <c r="I135" s="88">
        <f t="shared" si="47"/>
        <v>0</v>
      </c>
      <c r="J135" s="88">
        <f t="shared" si="47"/>
        <v>0</v>
      </c>
      <c r="K135" s="88">
        <f t="shared" si="47"/>
        <v>0</v>
      </c>
      <c r="L135" s="88">
        <f t="shared" si="47"/>
        <v>0</v>
      </c>
      <c r="M135" s="88">
        <f t="shared" si="47"/>
        <v>0</v>
      </c>
      <c r="N135" s="88">
        <f t="shared" si="47"/>
        <v>0</v>
      </c>
      <c r="O135" s="88">
        <f t="shared" si="47"/>
        <v>0</v>
      </c>
      <c r="P135" s="88">
        <f t="shared" si="47"/>
        <v>0</v>
      </c>
      <c r="Q135" s="88">
        <f t="shared" si="47"/>
        <v>0</v>
      </c>
      <c r="R135" s="88">
        <f t="shared" si="47"/>
        <v>0</v>
      </c>
      <c r="S135" s="88">
        <f t="shared" si="47"/>
        <v>0</v>
      </c>
      <c r="T135" s="88">
        <f t="shared" si="47"/>
        <v>0</v>
      </c>
      <c r="U135" s="88">
        <f t="shared" si="47"/>
        <v>0</v>
      </c>
      <c r="V135" s="88">
        <f t="shared" si="47"/>
        <v>0</v>
      </c>
      <c r="W135" s="88">
        <f t="shared" si="47"/>
        <v>0</v>
      </c>
      <c r="X135" s="88">
        <f t="shared" si="47"/>
        <v>0</v>
      </c>
      <c r="Y135" s="88">
        <f t="shared" si="47"/>
        <v>0</v>
      </c>
      <c r="Z135" s="88">
        <f t="shared" si="47"/>
        <v>0</v>
      </c>
      <c r="AA135" s="88">
        <f t="shared" si="47"/>
        <v>0</v>
      </c>
      <c r="AB135" s="88">
        <f t="shared" si="47"/>
        <v>0</v>
      </c>
      <c r="AC135" s="88">
        <f t="shared" si="47"/>
        <v>0</v>
      </c>
      <c r="AD135" s="88">
        <f t="shared" si="47"/>
        <v>0</v>
      </c>
      <c r="AE135" s="88">
        <f t="shared" si="47"/>
        <v>0</v>
      </c>
      <c r="AF135" s="88">
        <f t="shared" si="47"/>
        <v>0</v>
      </c>
      <c r="AG135" s="88">
        <f t="shared" si="47"/>
        <v>0</v>
      </c>
      <c r="AH135" s="88">
        <f t="shared" si="47"/>
        <v>920</v>
      </c>
      <c r="AI135" s="88">
        <f t="shared" si="47"/>
        <v>0</v>
      </c>
      <c r="AJ135" s="88">
        <f t="shared" si="47"/>
        <v>1320</v>
      </c>
      <c r="AK135" s="88">
        <f t="shared" si="47"/>
        <v>0</v>
      </c>
      <c r="AL135" s="283">
        <f t="shared" si="47"/>
        <v>0</v>
      </c>
      <c r="AM135" s="283">
        <f t="shared" si="47"/>
        <v>0</v>
      </c>
      <c r="AN135" s="283">
        <f t="shared" si="47"/>
        <v>0</v>
      </c>
      <c r="AO135" s="283">
        <f t="shared" si="47"/>
        <v>0</v>
      </c>
      <c r="AP135" s="283">
        <f t="shared" si="47"/>
        <v>0</v>
      </c>
      <c r="AQ135" s="283">
        <f t="shared" si="47"/>
        <v>0</v>
      </c>
      <c r="AR135" s="283">
        <f t="shared" si="47"/>
        <v>0</v>
      </c>
      <c r="AS135" s="283">
        <f t="shared" si="47"/>
        <v>0</v>
      </c>
      <c r="AT135" s="283">
        <f t="shared" si="47"/>
        <v>0</v>
      </c>
      <c r="AU135" s="283">
        <f t="shared" si="47"/>
        <v>0</v>
      </c>
      <c r="AV135" s="283">
        <f t="shared" si="47"/>
        <v>0</v>
      </c>
      <c r="AW135" s="283">
        <f t="shared" si="47"/>
        <v>0</v>
      </c>
      <c r="AX135" s="283">
        <f t="shared" si="47"/>
        <v>0</v>
      </c>
      <c r="AY135" s="283">
        <f t="shared" si="47"/>
        <v>0</v>
      </c>
      <c r="AZ135" s="283">
        <f t="shared" si="47"/>
        <v>0</v>
      </c>
      <c r="BA135" s="283">
        <f t="shared" si="47"/>
        <v>0</v>
      </c>
      <c r="BB135" s="283">
        <f t="shared" si="47"/>
        <v>0</v>
      </c>
      <c r="BC135" s="283">
        <f t="shared" si="47"/>
        <v>0</v>
      </c>
      <c r="BD135" s="283">
        <f t="shared" si="47"/>
        <v>0</v>
      </c>
      <c r="BE135" s="283">
        <f t="shared" si="47"/>
        <v>0</v>
      </c>
      <c r="BF135" s="283">
        <f t="shared" si="47"/>
        <v>0</v>
      </c>
      <c r="BG135" s="283">
        <f t="shared" si="47"/>
        <v>0</v>
      </c>
      <c r="BH135" s="283">
        <f t="shared" si="47"/>
        <v>0</v>
      </c>
      <c r="BI135" s="283">
        <f t="shared" si="47"/>
        <v>0</v>
      </c>
      <c r="BJ135" s="283">
        <f t="shared" si="47"/>
        <v>0</v>
      </c>
      <c r="BK135" s="283">
        <f t="shared" si="47"/>
        <v>0</v>
      </c>
      <c r="BL135" s="283">
        <f t="shared" si="47"/>
        <v>0</v>
      </c>
      <c r="BM135" s="283">
        <f t="shared" si="47"/>
        <v>0</v>
      </c>
      <c r="BN135" s="283">
        <f t="shared" si="47"/>
        <v>0</v>
      </c>
      <c r="BO135" s="283">
        <f t="shared" si="47"/>
        <v>0</v>
      </c>
      <c r="BP135" s="283">
        <f t="shared" si="47"/>
        <v>0</v>
      </c>
      <c r="BQ135" s="283">
        <f t="shared" ref="BQ135:CI135" si="48">SUM(BQ127,BQ129,BQ133)</f>
        <v>0</v>
      </c>
      <c r="BR135" s="283">
        <f t="shared" si="48"/>
        <v>0</v>
      </c>
      <c r="BS135" s="283">
        <f t="shared" si="48"/>
        <v>0</v>
      </c>
      <c r="BT135" s="283">
        <f t="shared" si="48"/>
        <v>0</v>
      </c>
      <c r="BU135" s="283">
        <f t="shared" si="48"/>
        <v>0</v>
      </c>
      <c r="BV135" s="283">
        <f t="shared" si="48"/>
        <v>0</v>
      </c>
      <c r="BW135" s="283">
        <f t="shared" si="48"/>
        <v>0</v>
      </c>
      <c r="BX135" s="283">
        <f t="shared" si="48"/>
        <v>0</v>
      </c>
      <c r="BY135" s="283">
        <f t="shared" si="48"/>
        <v>0</v>
      </c>
      <c r="BZ135" s="283">
        <f t="shared" si="48"/>
        <v>0</v>
      </c>
      <c r="CA135" s="283">
        <f t="shared" si="48"/>
        <v>0</v>
      </c>
      <c r="CB135" s="283">
        <f t="shared" si="48"/>
        <v>0</v>
      </c>
      <c r="CC135" s="283">
        <f t="shared" si="48"/>
        <v>0</v>
      </c>
      <c r="CD135" s="283">
        <f t="shared" si="48"/>
        <v>0</v>
      </c>
      <c r="CE135" s="283">
        <f t="shared" si="48"/>
        <v>0</v>
      </c>
      <c r="CF135" s="283">
        <f t="shared" si="48"/>
        <v>0</v>
      </c>
      <c r="CG135" s="283">
        <f t="shared" si="48"/>
        <v>0</v>
      </c>
      <c r="CH135" s="283">
        <f t="shared" si="48"/>
        <v>0</v>
      </c>
      <c r="CI135" s="283">
        <f t="shared" si="48"/>
        <v>0</v>
      </c>
      <c r="CJ135" s="283">
        <f t="shared" ref="CJ135:CU135" si="49">SUM(CJ127,CJ129,CJ133)</f>
        <v>0</v>
      </c>
      <c r="CK135" s="283">
        <f t="shared" si="49"/>
        <v>0</v>
      </c>
      <c r="CL135" s="283">
        <f t="shared" si="49"/>
        <v>0</v>
      </c>
      <c r="CM135" s="283">
        <f t="shared" si="49"/>
        <v>0</v>
      </c>
      <c r="CN135" s="283">
        <f t="shared" si="49"/>
        <v>0</v>
      </c>
      <c r="CO135" s="283">
        <f t="shared" si="49"/>
        <v>0</v>
      </c>
      <c r="CP135" s="283">
        <f t="shared" si="49"/>
        <v>0</v>
      </c>
      <c r="CQ135" s="283">
        <f t="shared" si="49"/>
        <v>0</v>
      </c>
      <c r="CR135" s="283">
        <f t="shared" si="49"/>
        <v>0</v>
      </c>
      <c r="CS135" s="283">
        <f t="shared" si="49"/>
        <v>0</v>
      </c>
      <c r="CT135" s="283">
        <f t="shared" si="49"/>
        <v>0</v>
      </c>
      <c r="CU135" s="283">
        <f t="shared" si="49"/>
        <v>0</v>
      </c>
    </row>
    <row r="136" spans="1:140" s="158" customFormat="1" ht="15" customHeight="1">
      <c r="A136" s="578"/>
      <c r="B136" s="534" t="s">
        <v>88</v>
      </c>
      <c r="C136" s="490">
        <v>110</v>
      </c>
      <c r="D136" s="79" t="s">
        <v>5</v>
      </c>
      <c r="E136" s="78">
        <v>264</v>
      </c>
      <c r="F136" s="101"/>
      <c r="G136" s="359"/>
      <c r="H136" s="166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101"/>
      <c r="AM136" s="292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  <c r="DQ136" s="60"/>
      <c r="DR136" s="60"/>
      <c r="DS136" s="60"/>
      <c r="DT136" s="60"/>
      <c r="DU136" s="60"/>
      <c r="DV136" s="60"/>
      <c r="DW136" s="60"/>
      <c r="DX136" s="60"/>
      <c r="DY136" s="60"/>
      <c r="DZ136" s="60"/>
      <c r="EA136" s="60"/>
      <c r="EB136" s="60"/>
      <c r="EC136" s="60"/>
      <c r="ED136" s="60"/>
      <c r="EE136" s="60"/>
      <c r="EF136" s="60"/>
      <c r="EG136" s="60"/>
      <c r="EH136" s="60"/>
      <c r="EI136" s="60"/>
      <c r="EJ136" s="60"/>
    </row>
    <row r="137" spans="1:140" s="159" customFormat="1" ht="15" customHeight="1">
      <c r="A137" s="578"/>
      <c r="B137" s="535"/>
      <c r="C137" s="495"/>
      <c r="D137" s="77" t="s">
        <v>6</v>
      </c>
      <c r="E137" s="76">
        <f>SUM(G137:CU137)</f>
        <v>0</v>
      </c>
      <c r="F137" s="338"/>
      <c r="G137" s="360"/>
      <c r="H137" s="167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102"/>
      <c r="AM137" s="293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</row>
    <row r="138" spans="1:140" s="159" customFormat="1" ht="15" customHeight="1">
      <c r="A138" s="578"/>
      <c r="B138" s="535"/>
      <c r="C138" s="494">
        <v>130</v>
      </c>
      <c r="D138" s="74" t="s">
        <v>5</v>
      </c>
      <c r="E138" s="72">
        <v>152</v>
      </c>
      <c r="F138" s="103"/>
      <c r="G138" s="361"/>
      <c r="H138" s="168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103"/>
      <c r="AM138" s="294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72"/>
      <c r="BY138" s="72"/>
      <c r="BZ138" s="72"/>
      <c r="CA138" s="72"/>
      <c r="CB138" s="72"/>
      <c r="CC138" s="72"/>
      <c r="CD138" s="72"/>
      <c r="CE138" s="72"/>
      <c r="CF138" s="72"/>
      <c r="CG138" s="72"/>
      <c r="CH138" s="72"/>
      <c r="CI138" s="72"/>
      <c r="CJ138" s="72"/>
      <c r="CK138" s="72"/>
      <c r="CL138" s="72"/>
      <c r="CM138" s="72"/>
      <c r="CN138" s="72"/>
      <c r="CO138" s="72"/>
      <c r="CP138" s="72"/>
      <c r="CQ138" s="72"/>
      <c r="CR138" s="72"/>
      <c r="CS138" s="72"/>
      <c r="CT138" s="72"/>
      <c r="CU138" s="72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  <c r="DQ138" s="60"/>
      <c r="DR138" s="60"/>
      <c r="DS138" s="60"/>
      <c r="DT138" s="60"/>
      <c r="DU138" s="60"/>
      <c r="DV138" s="60"/>
      <c r="DW138" s="60"/>
      <c r="DX138" s="60"/>
      <c r="DY138" s="60"/>
      <c r="DZ138" s="60"/>
      <c r="EA138" s="60"/>
      <c r="EB138" s="60"/>
      <c r="EC138" s="60"/>
      <c r="ED138" s="60"/>
      <c r="EE138" s="60"/>
      <c r="EF138" s="60"/>
      <c r="EG138" s="60"/>
      <c r="EH138" s="60"/>
      <c r="EI138" s="60"/>
      <c r="EJ138" s="60"/>
    </row>
    <row r="139" spans="1:140" s="159" customFormat="1" ht="15.75" customHeight="1">
      <c r="A139" s="578"/>
      <c r="B139" s="535"/>
      <c r="C139" s="495"/>
      <c r="D139" s="77" t="s">
        <v>6</v>
      </c>
      <c r="E139" s="76">
        <f>SUM(G139:CU139)</f>
        <v>150</v>
      </c>
      <c r="F139" s="338"/>
      <c r="G139" s="360"/>
      <c r="H139" s="167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102"/>
      <c r="AM139" s="293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>
        <v>150</v>
      </c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</row>
    <row r="140" spans="1:140" s="159" customFormat="1" ht="15" customHeight="1">
      <c r="A140" s="578"/>
      <c r="B140" s="535"/>
      <c r="C140" s="494">
        <v>140</v>
      </c>
      <c r="D140" s="74" t="s">
        <v>5</v>
      </c>
      <c r="E140" s="72">
        <v>1024</v>
      </c>
      <c r="F140" s="103"/>
      <c r="G140" s="361"/>
      <c r="H140" s="168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103"/>
      <c r="AM140" s="294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72"/>
      <c r="BY140" s="72"/>
      <c r="BZ140" s="72"/>
      <c r="CA140" s="72"/>
      <c r="CB140" s="72"/>
      <c r="CC140" s="72"/>
      <c r="CD140" s="72"/>
      <c r="CE140" s="72"/>
      <c r="CF140" s="72"/>
      <c r="CG140" s="72"/>
      <c r="CH140" s="72"/>
      <c r="CI140" s="72"/>
      <c r="CJ140" s="72"/>
      <c r="CK140" s="72"/>
      <c r="CL140" s="72"/>
      <c r="CM140" s="72"/>
      <c r="CN140" s="72"/>
      <c r="CO140" s="72"/>
      <c r="CP140" s="72"/>
      <c r="CQ140" s="72"/>
      <c r="CR140" s="72"/>
      <c r="CS140" s="72"/>
      <c r="CT140" s="72"/>
      <c r="CU140" s="72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  <c r="DQ140" s="60"/>
      <c r="DR140" s="60"/>
      <c r="DS140" s="60"/>
      <c r="DT140" s="60"/>
      <c r="DU140" s="60"/>
      <c r="DV140" s="60"/>
      <c r="DW140" s="60"/>
      <c r="DX140" s="60"/>
      <c r="DY140" s="60"/>
      <c r="DZ140" s="60"/>
      <c r="EA140" s="60"/>
      <c r="EB140" s="60"/>
      <c r="EC140" s="60"/>
      <c r="ED140" s="60"/>
      <c r="EE140" s="60"/>
      <c r="EF140" s="60"/>
      <c r="EG140" s="60"/>
      <c r="EH140" s="60"/>
      <c r="EI140" s="60"/>
      <c r="EJ140" s="60"/>
    </row>
    <row r="141" spans="1:140" s="159" customFormat="1" ht="15" customHeight="1">
      <c r="A141" s="578"/>
      <c r="B141" s="535"/>
      <c r="C141" s="495"/>
      <c r="D141" s="77" t="s">
        <v>6</v>
      </c>
      <c r="E141" s="76">
        <f>SUM(G141:CU141)</f>
        <v>0</v>
      </c>
      <c r="F141" s="338"/>
      <c r="G141" s="360"/>
      <c r="H141" s="167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102"/>
      <c r="AM141" s="293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  <c r="DQ141" s="60"/>
      <c r="DR141" s="60"/>
      <c r="DS141" s="60"/>
      <c r="DT141" s="60"/>
      <c r="DU141" s="60"/>
      <c r="DV141" s="60"/>
      <c r="DW141" s="60"/>
      <c r="DX141" s="60"/>
      <c r="DY141" s="60"/>
      <c r="DZ141" s="60"/>
      <c r="EA141" s="60"/>
      <c r="EB141" s="60"/>
      <c r="EC141" s="60"/>
      <c r="ED141" s="60"/>
      <c r="EE141" s="60"/>
      <c r="EF141" s="60"/>
      <c r="EG141" s="60"/>
      <c r="EH141" s="60"/>
      <c r="EI141" s="60"/>
      <c r="EJ141" s="60"/>
    </row>
    <row r="142" spans="1:140" s="159" customFormat="1" ht="15" customHeight="1">
      <c r="A142" s="578"/>
      <c r="B142" s="535"/>
      <c r="C142" s="494">
        <v>150</v>
      </c>
      <c r="D142" s="74" t="s">
        <v>5</v>
      </c>
      <c r="E142" s="72">
        <v>394</v>
      </c>
      <c r="F142" s="103"/>
      <c r="G142" s="361"/>
      <c r="H142" s="243"/>
      <c r="I142" s="73"/>
      <c r="J142" s="73"/>
      <c r="K142" s="73"/>
      <c r="L142" s="73"/>
      <c r="M142" s="73"/>
      <c r="N142" s="73"/>
      <c r="O142" s="73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103"/>
      <c r="AM142" s="294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  <c r="BX142" s="72"/>
      <c r="BY142" s="72"/>
      <c r="BZ142" s="72"/>
      <c r="CA142" s="72"/>
      <c r="CB142" s="72"/>
      <c r="CC142" s="72"/>
      <c r="CD142" s="72"/>
      <c r="CE142" s="72"/>
      <c r="CF142" s="72"/>
      <c r="CG142" s="72"/>
      <c r="CH142" s="72"/>
      <c r="CI142" s="72"/>
      <c r="CJ142" s="72"/>
      <c r="CK142" s="72"/>
      <c r="CL142" s="72"/>
      <c r="CM142" s="72"/>
      <c r="CN142" s="72"/>
      <c r="CO142" s="72"/>
      <c r="CP142" s="72"/>
      <c r="CQ142" s="72"/>
      <c r="CR142" s="72"/>
      <c r="CS142" s="72"/>
      <c r="CT142" s="72"/>
      <c r="CU142" s="72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  <c r="DQ142" s="60"/>
      <c r="DR142" s="60"/>
      <c r="DS142" s="60"/>
      <c r="DT142" s="60"/>
      <c r="DU142" s="60"/>
      <c r="DV142" s="60"/>
      <c r="DW142" s="60"/>
      <c r="DX142" s="60"/>
      <c r="DY142" s="60"/>
      <c r="DZ142" s="60"/>
      <c r="EA142" s="60"/>
      <c r="EB142" s="60"/>
      <c r="EC142" s="60"/>
      <c r="ED142" s="60"/>
      <c r="EE142" s="60"/>
      <c r="EF142" s="60"/>
      <c r="EG142" s="60"/>
      <c r="EH142" s="60"/>
      <c r="EI142" s="60"/>
      <c r="EJ142" s="60"/>
    </row>
    <row r="143" spans="1:140" s="159" customFormat="1" ht="15.75" customHeight="1">
      <c r="A143" s="578"/>
      <c r="B143" s="535"/>
      <c r="C143" s="510"/>
      <c r="D143" s="71" t="s">
        <v>6</v>
      </c>
      <c r="E143" s="76">
        <f>SUM(G143:CU143)</f>
        <v>0</v>
      </c>
      <c r="F143" s="357"/>
      <c r="G143" s="362"/>
      <c r="H143" s="244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104"/>
      <c r="AM143" s="295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70"/>
      <c r="BZ143" s="70"/>
      <c r="CA143" s="70"/>
      <c r="CB143" s="70"/>
      <c r="CC143" s="70"/>
      <c r="CD143" s="70"/>
      <c r="CE143" s="70"/>
      <c r="CF143" s="70"/>
      <c r="CG143" s="70"/>
      <c r="CH143" s="70"/>
      <c r="CI143" s="70"/>
      <c r="CJ143" s="70"/>
      <c r="CK143" s="70"/>
      <c r="CL143" s="70"/>
      <c r="CM143" s="70"/>
      <c r="CN143" s="70"/>
      <c r="CO143" s="70"/>
      <c r="CP143" s="70"/>
      <c r="CQ143" s="70"/>
      <c r="CR143" s="70"/>
      <c r="CS143" s="70"/>
      <c r="CT143" s="70"/>
      <c r="CU143" s="7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  <c r="DQ143" s="60"/>
      <c r="DR143" s="60"/>
      <c r="DS143" s="60"/>
      <c r="DT143" s="60"/>
      <c r="DU143" s="60"/>
      <c r="DV143" s="60"/>
      <c r="DW143" s="60"/>
      <c r="DX143" s="60"/>
      <c r="DY143" s="60"/>
      <c r="DZ143" s="60"/>
      <c r="EA143" s="60"/>
      <c r="EB143" s="60"/>
      <c r="EC143" s="60"/>
      <c r="ED143" s="60"/>
      <c r="EE143" s="60"/>
      <c r="EF143" s="60"/>
      <c r="EG143" s="60"/>
      <c r="EH143" s="60"/>
      <c r="EI143" s="60"/>
      <c r="EJ143" s="60"/>
    </row>
    <row r="144" spans="1:140" s="159" customFormat="1" ht="15" customHeight="1">
      <c r="A144" s="578"/>
      <c r="B144" s="535"/>
      <c r="C144" s="494">
        <v>160</v>
      </c>
      <c r="D144" s="74" t="s">
        <v>5</v>
      </c>
      <c r="E144" s="72">
        <v>260</v>
      </c>
      <c r="F144" s="103"/>
      <c r="G144" s="361"/>
      <c r="H144" s="168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103"/>
      <c r="AM144" s="294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  <c r="BX144" s="72"/>
      <c r="BY144" s="72"/>
      <c r="BZ144" s="72"/>
      <c r="CA144" s="72"/>
      <c r="CB144" s="72"/>
      <c r="CC144" s="72"/>
      <c r="CD144" s="72"/>
      <c r="CE144" s="72"/>
      <c r="CF144" s="72"/>
      <c r="CG144" s="72"/>
      <c r="CH144" s="72"/>
      <c r="CI144" s="72"/>
      <c r="CJ144" s="72"/>
      <c r="CK144" s="72"/>
      <c r="CL144" s="72"/>
      <c r="CM144" s="72"/>
      <c r="CN144" s="72"/>
      <c r="CO144" s="72"/>
      <c r="CP144" s="72"/>
      <c r="CQ144" s="72"/>
      <c r="CR144" s="72"/>
      <c r="CS144" s="72"/>
      <c r="CT144" s="72"/>
      <c r="CU144" s="72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  <c r="DQ144" s="60"/>
      <c r="DR144" s="60"/>
      <c r="DS144" s="60"/>
      <c r="DT144" s="60"/>
      <c r="DU144" s="60"/>
      <c r="DV144" s="60"/>
      <c r="DW144" s="60"/>
      <c r="DX144" s="60"/>
      <c r="DY144" s="60"/>
      <c r="DZ144" s="60"/>
      <c r="EA144" s="60"/>
      <c r="EB144" s="60"/>
      <c r="EC144" s="60"/>
      <c r="ED144" s="60"/>
      <c r="EE144" s="60"/>
      <c r="EF144" s="60"/>
      <c r="EG144" s="60"/>
      <c r="EH144" s="60"/>
      <c r="EI144" s="60"/>
      <c r="EJ144" s="60"/>
    </row>
    <row r="145" spans="1:140" s="159" customFormat="1" ht="15" customHeight="1">
      <c r="A145" s="578"/>
      <c r="B145" s="535"/>
      <c r="C145" s="495"/>
      <c r="D145" s="77" t="s">
        <v>6</v>
      </c>
      <c r="E145" s="76">
        <f>SUM(G145:CU145)</f>
        <v>90</v>
      </c>
      <c r="F145" s="338"/>
      <c r="G145" s="360"/>
      <c r="H145" s="167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102"/>
      <c r="AM145" s="293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>
        <v>90</v>
      </c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  <c r="DQ145" s="60"/>
      <c r="DR145" s="60"/>
      <c r="DS145" s="60"/>
      <c r="DT145" s="60"/>
      <c r="DU145" s="60"/>
      <c r="DV145" s="60"/>
      <c r="DW145" s="60"/>
      <c r="DX145" s="60"/>
      <c r="DY145" s="60"/>
      <c r="DZ145" s="60"/>
      <c r="EA145" s="60"/>
      <c r="EB145" s="60"/>
      <c r="EC145" s="60"/>
      <c r="ED145" s="60"/>
      <c r="EE145" s="60"/>
      <c r="EF145" s="60"/>
      <c r="EG145" s="60"/>
      <c r="EH145" s="60"/>
      <c r="EI145" s="60"/>
      <c r="EJ145" s="60"/>
    </row>
    <row r="146" spans="1:140" s="159" customFormat="1" ht="15" customHeight="1">
      <c r="A146" s="578"/>
      <c r="B146" s="535"/>
      <c r="C146" s="494">
        <v>170</v>
      </c>
      <c r="D146" s="74" t="s">
        <v>5</v>
      </c>
      <c r="E146" s="72">
        <v>275</v>
      </c>
      <c r="F146" s="103"/>
      <c r="G146" s="361"/>
      <c r="H146" s="168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103"/>
      <c r="AM146" s="294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72"/>
      <c r="BY146" s="72"/>
      <c r="BZ146" s="72"/>
      <c r="CA146" s="72"/>
      <c r="CB146" s="72"/>
      <c r="CC146" s="72"/>
      <c r="CD146" s="72"/>
      <c r="CE146" s="72"/>
      <c r="CF146" s="72"/>
      <c r="CG146" s="72"/>
      <c r="CH146" s="72"/>
      <c r="CI146" s="72"/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  <c r="DQ146" s="60"/>
      <c r="DR146" s="60"/>
      <c r="DS146" s="60"/>
      <c r="DT146" s="60"/>
      <c r="DU146" s="60"/>
      <c r="DV146" s="60"/>
      <c r="DW146" s="60"/>
      <c r="DX146" s="60"/>
      <c r="DY146" s="60"/>
      <c r="DZ146" s="60"/>
      <c r="EA146" s="60"/>
      <c r="EB146" s="60"/>
      <c r="EC146" s="60"/>
      <c r="ED146" s="60"/>
      <c r="EE146" s="60"/>
      <c r="EF146" s="60"/>
      <c r="EG146" s="60"/>
      <c r="EH146" s="60"/>
      <c r="EI146" s="60"/>
      <c r="EJ146" s="60"/>
    </row>
    <row r="147" spans="1:140" s="159" customFormat="1" ht="15.75" customHeight="1">
      <c r="A147" s="578"/>
      <c r="B147" s="535"/>
      <c r="C147" s="495"/>
      <c r="D147" s="77" t="s">
        <v>6</v>
      </c>
      <c r="E147" s="76">
        <f>SUM(G147:CU147)</f>
        <v>275</v>
      </c>
      <c r="F147" s="338">
        <v>185</v>
      </c>
      <c r="G147" s="360"/>
      <c r="H147" s="167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102"/>
      <c r="AM147" s="293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>
        <v>185</v>
      </c>
      <c r="BD147" s="75">
        <v>90</v>
      </c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</row>
    <row r="148" spans="1:140" s="159" customFormat="1" ht="15" customHeight="1">
      <c r="A148" s="578"/>
      <c r="B148" s="535"/>
      <c r="C148" s="532" t="s">
        <v>38</v>
      </c>
      <c r="D148" s="69" t="s">
        <v>5</v>
      </c>
      <c r="E148" s="68">
        <f>E146+E144+E142+E140+E138+E136</f>
        <v>2369</v>
      </c>
      <c r="F148" s="105"/>
      <c r="G148" s="365"/>
      <c r="H148" s="90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105"/>
      <c r="AM148" s="296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  <c r="BZ148" s="68"/>
      <c r="CA148" s="68"/>
      <c r="CB148" s="68"/>
      <c r="CC148" s="68"/>
      <c r="CD148" s="68"/>
      <c r="CE148" s="68"/>
      <c r="CF148" s="68"/>
      <c r="CG148" s="68"/>
      <c r="CH148" s="68"/>
      <c r="CI148" s="68"/>
      <c r="CJ148" s="68"/>
      <c r="CK148" s="68"/>
      <c r="CL148" s="68"/>
      <c r="CM148" s="68"/>
      <c r="CN148" s="68"/>
      <c r="CO148" s="68"/>
      <c r="CP148" s="68"/>
      <c r="CQ148" s="68"/>
      <c r="CR148" s="68"/>
      <c r="CS148" s="68"/>
      <c r="CT148" s="68"/>
      <c r="CU148" s="68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</row>
    <row r="149" spans="1:140" s="160" customFormat="1" ht="15.75" customHeight="1" thickBot="1">
      <c r="A149" s="578"/>
      <c r="B149" s="536"/>
      <c r="C149" s="533"/>
      <c r="D149" s="87" t="s">
        <v>6</v>
      </c>
      <c r="E149" s="62">
        <f>E147+E145+E143+E141+E139+E137</f>
        <v>515</v>
      </c>
      <c r="F149" s="288">
        <f t="shared" ref="F149" si="50">F147+F145+F143+F141+F139+F137</f>
        <v>185</v>
      </c>
      <c r="G149" s="371">
        <f t="shared" ref="G149:BP149" si="51">G147+G145+G143+G141+G139+G137</f>
        <v>0</v>
      </c>
      <c r="H149" s="226">
        <f t="shared" si="51"/>
        <v>0</v>
      </c>
      <c r="I149" s="62">
        <f t="shared" si="51"/>
        <v>0</v>
      </c>
      <c r="J149" s="62">
        <f t="shared" si="51"/>
        <v>0</v>
      </c>
      <c r="K149" s="62">
        <f t="shared" si="51"/>
        <v>0</v>
      </c>
      <c r="L149" s="62">
        <f t="shared" si="51"/>
        <v>0</v>
      </c>
      <c r="M149" s="62">
        <f t="shared" si="51"/>
        <v>0</v>
      </c>
      <c r="N149" s="62">
        <f t="shared" si="51"/>
        <v>0</v>
      </c>
      <c r="O149" s="62">
        <f t="shared" si="51"/>
        <v>0</v>
      </c>
      <c r="P149" s="62">
        <f t="shared" si="51"/>
        <v>0</v>
      </c>
      <c r="Q149" s="62">
        <f t="shared" si="51"/>
        <v>0</v>
      </c>
      <c r="R149" s="62">
        <f t="shared" si="51"/>
        <v>0</v>
      </c>
      <c r="S149" s="62">
        <f t="shared" si="51"/>
        <v>0</v>
      </c>
      <c r="T149" s="62">
        <f t="shared" si="51"/>
        <v>0</v>
      </c>
      <c r="U149" s="62">
        <f t="shared" si="51"/>
        <v>0</v>
      </c>
      <c r="V149" s="62">
        <f t="shared" si="51"/>
        <v>0</v>
      </c>
      <c r="W149" s="62">
        <f t="shared" si="51"/>
        <v>0</v>
      </c>
      <c r="X149" s="62">
        <f t="shared" si="51"/>
        <v>0</v>
      </c>
      <c r="Y149" s="62">
        <f t="shared" si="51"/>
        <v>0</v>
      </c>
      <c r="Z149" s="62">
        <f t="shared" si="51"/>
        <v>0</v>
      </c>
      <c r="AA149" s="62">
        <f t="shared" si="51"/>
        <v>0</v>
      </c>
      <c r="AB149" s="62">
        <f t="shared" si="51"/>
        <v>0</v>
      </c>
      <c r="AC149" s="62">
        <f t="shared" si="51"/>
        <v>0</v>
      </c>
      <c r="AD149" s="62">
        <f t="shared" si="51"/>
        <v>0</v>
      </c>
      <c r="AE149" s="62">
        <f t="shared" si="51"/>
        <v>0</v>
      </c>
      <c r="AF149" s="62">
        <f t="shared" si="51"/>
        <v>0</v>
      </c>
      <c r="AG149" s="62">
        <f t="shared" si="51"/>
        <v>0</v>
      </c>
      <c r="AH149" s="62">
        <f t="shared" si="51"/>
        <v>0</v>
      </c>
      <c r="AI149" s="62">
        <f t="shared" si="51"/>
        <v>0</v>
      </c>
      <c r="AJ149" s="62">
        <f t="shared" si="51"/>
        <v>0</v>
      </c>
      <c r="AK149" s="62">
        <f t="shared" si="51"/>
        <v>0</v>
      </c>
      <c r="AL149" s="288">
        <f t="shared" si="51"/>
        <v>0</v>
      </c>
      <c r="AM149" s="229">
        <f t="shared" si="51"/>
        <v>0</v>
      </c>
      <c r="AN149" s="62">
        <f t="shared" si="51"/>
        <v>0</v>
      </c>
      <c r="AO149" s="62">
        <f t="shared" si="51"/>
        <v>0</v>
      </c>
      <c r="AP149" s="62">
        <f t="shared" si="51"/>
        <v>0</v>
      </c>
      <c r="AQ149" s="62">
        <f t="shared" si="51"/>
        <v>0</v>
      </c>
      <c r="AR149" s="62">
        <f t="shared" si="51"/>
        <v>0</v>
      </c>
      <c r="AS149" s="62">
        <f t="shared" si="51"/>
        <v>0</v>
      </c>
      <c r="AT149" s="62">
        <f t="shared" si="51"/>
        <v>0</v>
      </c>
      <c r="AU149" s="62">
        <f t="shared" si="51"/>
        <v>0</v>
      </c>
      <c r="AV149" s="62">
        <f t="shared" si="51"/>
        <v>0</v>
      </c>
      <c r="AW149" s="62">
        <f t="shared" si="51"/>
        <v>0</v>
      </c>
      <c r="AX149" s="62">
        <f t="shared" si="51"/>
        <v>0</v>
      </c>
      <c r="AY149" s="62">
        <f t="shared" si="51"/>
        <v>0</v>
      </c>
      <c r="AZ149" s="62">
        <f t="shared" si="51"/>
        <v>0</v>
      </c>
      <c r="BA149" s="62">
        <f t="shared" si="51"/>
        <v>0</v>
      </c>
      <c r="BB149" s="62">
        <f t="shared" si="51"/>
        <v>0</v>
      </c>
      <c r="BC149" s="62">
        <f t="shared" si="51"/>
        <v>185</v>
      </c>
      <c r="BD149" s="62">
        <f t="shared" si="51"/>
        <v>180</v>
      </c>
      <c r="BE149" s="62">
        <f t="shared" si="51"/>
        <v>0</v>
      </c>
      <c r="BF149" s="62">
        <f t="shared" si="51"/>
        <v>0</v>
      </c>
      <c r="BG149" s="62">
        <f t="shared" si="51"/>
        <v>0</v>
      </c>
      <c r="BH149" s="62">
        <f t="shared" si="51"/>
        <v>0</v>
      </c>
      <c r="BI149" s="62">
        <f t="shared" si="51"/>
        <v>0</v>
      </c>
      <c r="BJ149" s="62">
        <f t="shared" si="51"/>
        <v>0</v>
      </c>
      <c r="BK149" s="62">
        <f t="shared" si="51"/>
        <v>0</v>
      </c>
      <c r="BL149" s="62">
        <f t="shared" si="51"/>
        <v>0</v>
      </c>
      <c r="BM149" s="62">
        <f t="shared" si="51"/>
        <v>0</v>
      </c>
      <c r="BN149" s="62">
        <f t="shared" si="51"/>
        <v>0</v>
      </c>
      <c r="BO149" s="62">
        <f t="shared" si="51"/>
        <v>0</v>
      </c>
      <c r="BP149" s="62">
        <f t="shared" si="51"/>
        <v>0</v>
      </c>
      <c r="BQ149" s="62">
        <f t="shared" ref="BQ149:CI149" si="52">BQ147+BQ145+BQ143+BQ141+BQ139+BQ137</f>
        <v>0</v>
      </c>
      <c r="BR149" s="62">
        <f t="shared" si="52"/>
        <v>0</v>
      </c>
      <c r="BS149" s="62">
        <f t="shared" si="52"/>
        <v>150</v>
      </c>
      <c r="BT149" s="62">
        <f t="shared" si="52"/>
        <v>0</v>
      </c>
      <c r="BU149" s="62">
        <f t="shared" si="52"/>
        <v>0</v>
      </c>
      <c r="BV149" s="62">
        <f t="shared" si="52"/>
        <v>0</v>
      </c>
      <c r="BW149" s="62">
        <f t="shared" si="52"/>
        <v>0</v>
      </c>
      <c r="BX149" s="62">
        <f t="shared" si="52"/>
        <v>0</v>
      </c>
      <c r="BY149" s="62">
        <f t="shared" si="52"/>
        <v>0</v>
      </c>
      <c r="BZ149" s="62">
        <f t="shared" si="52"/>
        <v>0</v>
      </c>
      <c r="CA149" s="62">
        <f t="shared" si="52"/>
        <v>0</v>
      </c>
      <c r="CB149" s="62">
        <f t="shared" si="52"/>
        <v>0</v>
      </c>
      <c r="CC149" s="62">
        <f t="shared" si="52"/>
        <v>0</v>
      </c>
      <c r="CD149" s="62">
        <f t="shared" si="52"/>
        <v>0</v>
      </c>
      <c r="CE149" s="62">
        <f t="shared" si="52"/>
        <v>0</v>
      </c>
      <c r="CF149" s="62">
        <f t="shared" si="52"/>
        <v>0</v>
      </c>
      <c r="CG149" s="62">
        <f t="shared" si="52"/>
        <v>0</v>
      </c>
      <c r="CH149" s="62">
        <f t="shared" si="52"/>
        <v>0</v>
      </c>
      <c r="CI149" s="62">
        <f t="shared" si="52"/>
        <v>0</v>
      </c>
      <c r="CJ149" s="62">
        <f t="shared" ref="CJ149:CU149" si="53">CJ147+CJ145+CJ143+CJ141+CJ139+CJ137</f>
        <v>0</v>
      </c>
      <c r="CK149" s="62">
        <f t="shared" si="53"/>
        <v>0</v>
      </c>
      <c r="CL149" s="62">
        <f t="shared" si="53"/>
        <v>0</v>
      </c>
      <c r="CM149" s="62">
        <f t="shared" si="53"/>
        <v>0</v>
      </c>
      <c r="CN149" s="62">
        <f t="shared" si="53"/>
        <v>0</v>
      </c>
      <c r="CO149" s="62">
        <f t="shared" si="53"/>
        <v>0</v>
      </c>
      <c r="CP149" s="62">
        <f t="shared" si="53"/>
        <v>0</v>
      </c>
      <c r="CQ149" s="62">
        <f t="shared" si="53"/>
        <v>0</v>
      </c>
      <c r="CR149" s="62">
        <f t="shared" si="53"/>
        <v>0</v>
      </c>
      <c r="CS149" s="62">
        <f t="shared" si="53"/>
        <v>0</v>
      </c>
      <c r="CT149" s="62">
        <f t="shared" si="53"/>
        <v>0</v>
      </c>
      <c r="CU149" s="62">
        <f t="shared" si="53"/>
        <v>0</v>
      </c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</row>
    <row r="150" spans="1:140" s="158" customFormat="1">
      <c r="A150" s="578"/>
      <c r="B150" s="492" t="s">
        <v>152</v>
      </c>
      <c r="C150" s="490">
        <v>190</v>
      </c>
      <c r="D150" s="79" t="s">
        <v>5</v>
      </c>
      <c r="E150" s="78">
        <v>440</v>
      </c>
      <c r="F150" s="101"/>
      <c r="G150" s="359"/>
      <c r="H150" s="258"/>
      <c r="I150" s="157"/>
      <c r="J150" s="157"/>
      <c r="K150" s="157"/>
      <c r="L150" s="157"/>
      <c r="M150" s="157"/>
      <c r="N150" s="157"/>
      <c r="O150" s="157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101"/>
      <c r="AM150" s="292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</row>
    <row r="151" spans="1:140" s="159" customFormat="1" ht="15.75" thickBot="1">
      <c r="A151" s="578"/>
      <c r="B151" s="493"/>
      <c r="C151" s="491"/>
      <c r="D151" s="87" t="s">
        <v>6</v>
      </c>
      <c r="E151" s="76">
        <f>SUM(G151:CU151)</f>
        <v>0</v>
      </c>
      <c r="F151" s="283"/>
      <c r="G151" s="364"/>
      <c r="H151" s="257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161"/>
      <c r="AM151" s="297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  <c r="BB151" s="89"/>
      <c r="BC151" s="89"/>
      <c r="BD151" s="89"/>
      <c r="BE151" s="89"/>
      <c r="BF151" s="89"/>
      <c r="BG151" s="89"/>
      <c r="BH151" s="89"/>
      <c r="BI151" s="89"/>
      <c r="BJ151" s="89"/>
      <c r="BK151" s="89"/>
      <c r="BL151" s="89"/>
      <c r="BM151" s="89"/>
      <c r="BN151" s="89"/>
      <c r="BO151" s="89"/>
      <c r="BP151" s="89"/>
      <c r="BQ151" s="89"/>
      <c r="BR151" s="89"/>
      <c r="BS151" s="89"/>
      <c r="BT151" s="89"/>
      <c r="BU151" s="89"/>
      <c r="BV151" s="89"/>
      <c r="BW151" s="89"/>
      <c r="BX151" s="89"/>
      <c r="BY151" s="89"/>
      <c r="BZ151" s="89"/>
      <c r="CA151" s="89"/>
      <c r="CB151" s="89"/>
      <c r="CC151" s="89"/>
      <c r="CD151" s="89"/>
      <c r="CE151" s="89"/>
      <c r="CF151" s="89"/>
      <c r="CG151" s="89"/>
      <c r="CH151" s="89"/>
      <c r="CI151" s="89"/>
      <c r="CJ151" s="89"/>
      <c r="CK151" s="89"/>
      <c r="CL151" s="89"/>
      <c r="CM151" s="89"/>
      <c r="CN151" s="89"/>
      <c r="CO151" s="89"/>
      <c r="CP151" s="89"/>
      <c r="CQ151" s="89"/>
      <c r="CR151" s="89"/>
      <c r="CS151" s="89"/>
      <c r="CT151" s="89"/>
      <c r="CU151" s="89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</row>
    <row r="152" spans="1:140" ht="15" customHeight="1">
      <c r="A152" s="578"/>
      <c r="B152" s="492" t="s">
        <v>153</v>
      </c>
      <c r="C152" s="490">
        <v>190</v>
      </c>
      <c r="D152" s="79" t="s">
        <v>5</v>
      </c>
      <c r="E152" s="78">
        <v>190</v>
      </c>
      <c r="F152" s="101"/>
      <c r="G152" s="359"/>
      <c r="H152" s="166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101"/>
      <c r="AM152" s="292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</row>
    <row r="153" spans="1:140" ht="15.75" customHeight="1" thickBot="1">
      <c r="A153" s="578"/>
      <c r="B153" s="493"/>
      <c r="C153" s="491"/>
      <c r="D153" s="87" t="s">
        <v>6</v>
      </c>
      <c r="E153" s="76">
        <f>SUM(G153:CU153)</f>
        <v>0</v>
      </c>
      <c r="F153" s="283"/>
      <c r="G153" s="364"/>
      <c r="H153" s="257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161"/>
      <c r="AM153" s="297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  <c r="BB153" s="89"/>
      <c r="BC153" s="89"/>
      <c r="BD153" s="89"/>
      <c r="BE153" s="89"/>
      <c r="BF153" s="89"/>
      <c r="BG153" s="89"/>
      <c r="BH153" s="89"/>
      <c r="BI153" s="89"/>
      <c r="BJ153" s="89"/>
      <c r="BK153" s="89"/>
      <c r="BL153" s="89"/>
      <c r="BM153" s="89"/>
      <c r="BN153" s="89"/>
      <c r="BO153" s="89"/>
      <c r="BP153" s="89"/>
      <c r="BQ153" s="89"/>
      <c r="BR153" s="89"/>
      <c r="BS153" s="89"/>
      <c r="BT153" s="89"/>
      <c r="BU153" s="89"/>
      <c r="BV153" s="89"/>
      <c r="BW153" s="89"/>
      <c r="BX153" s="89"/>
      <c r="BY153" s="89"/>
      <c r="BZ153" s="89"/>
      <c r="CA153" s="89"/>
      <c r="CB153" s="89"/>
      <c r="CC153" s="89"/>
      <c r="CD153" s="89"/>
      <c r="CE153" s="89"/>
      <c r="CF153" s="89"/>
      <c r="CG153" s="89"/>
      <c r="CH153" s="89"/>
      <c r="CI153" s="89"/>
      <c r="CJ153" s="89"/>
      <c r="CK153" s="89"/>
      <c r="CL153" s="89"/>
      <c r="CM153" s="89"/>
      <c r="CN153" s="89"/>
      <c r="CO153" s="89"/>
      <c r="CP153" s="89"/>
      <c r="CQ153" s="89"/>
      <c r="CR153" s="89"/>
      <c r="CS153" s="89"/>
      <c r="CT153" s="89"/>
      <c r="CU153" s="89"/>
    </row>
    <row r="154" spans="1:140" ht="15" customHeight="1">
      <c r="A154" s="578"/>
      <c r="B154" s="492" t="s">
        <v>89</v>
      </c>
      <c r="C154" s="490">
        <v>170</v>
      </c>
      <c r="D154" s="79" t="s">
        <v>5</v>
      </c>
      <c r="E154" s="78">
        <v>270</v>
      </c>
      <c r="F154" s="101"/>
      <c r="G154" s="359"/>
      <c r="H154" s="166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101"/>
      <c r="AM154" s="292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</row>
    <row r="155" spans="1:140" ht="15.75" customHeight="1" thickBot="1">
      <c r="A155" s="578"/>
      <c r="B155" s="493"/>
      <c r="C155" s="491"/>
      <c r="D155" s="87" t="s">
        <v>6</v>
      </c>
      <c r="E155" s="76">
        <f>SUM(G155:CU155)</f>
        <v>240</v>
      </c>
      <c r="F155" s="283"/>
      <c r="G155" s="364">
        <v>240</v>
      </c>
      <c r="H155" s="257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161"/>
      <c r="AM155" s="297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  <c r="BB155" s="89"/>
      <c r="BC155" s="89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89"/>
      <c r="BO155" s="89"/>
      <c r="BP155" s="89"/>
      <c r="BQ155" s="89"/>
      <c r="BR155" s="89"/>
      <c r="BS155" s="89"/>
      <c r="BT155" s="89"/>
      <c r="BU155" s="89"/>
      <c r="BV155" s="89"/>
      <c r="BW155" s="89"/>
      <c r="BX155" s="89"/>
      <c r="BY155" s="89"/>
      <c r="BZ155" s="89"/>
      <c r="CA155" s="89"/>
      <c r="CB155" s="89"/>
      <c r="CC155" s="89"/>
      <c r="CD155" s="89"/>
      <c r="CE155" s="89"/>
      <c r="CF155" s="89"/>
      <c r="CG155" s="89"/>
      <c r="CH155" s="89"/>
      <c r="CI155" s="89"/>
      <c r="CJ155" s="89"/>
      <c r="CK155" s="89"/>
      <c r="CL155" s="89"/>
      <c r="CM155" s="89"/>
      <c r="CN155" s="89"/>
      <c r="CO155" s="89"/>
      <c r="CP155" s="89"/>
      <c r="CQ155" s="89"/>
      <c r="CR155" s="89"/>
      <c r="CS155" s="89"/>
      <c r="CT155" s="89"/>
      <c r="CU155" s="89"/>
    </row>
    <row r="156" spans="1:140">
      <c r="A156" s="503" t="s">
        <v>68</v>
      </c>
      <c r="B156" s="504"/>
      <c r="C156" s="505"/>
      <c r="D156" s="268" t="s">
        <v>5</v>
      </c>
      <c r="E156" s="219">
        <f>E134+E116+E112+E94+E150+E120</f>
        <v>23802</v>
      </c>
      <c r="F156" s="269"/>
      <c r="G156" s="372"/>
      <c r="H156" s="25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  <c r="Z156" s="219"/>
      <c r="AA156" s="219"/>
      <c r="AB156" s="219"/>
      <c r="AC156" s="219"/>
      <c r="AD156" s="219"/>
      <c r="AE156" s="219"/>
      <c r="AF156" s="219"/>
      <c r="AG156" s="219"/>
      <c r="AH156" s="219"/>
      <c r="AI156" s="219"/>
      <c r="AJ156" s="219"/>
      <c r="AK156" s="219"/>
      <c r="AL156" s="269"/>
      <c r="AM156" s="227"/>
      <c r="AN156" s="219"/>
      <c r="AO156" s="219"/>
      <c r="AP156" s="219"/>
      <c r="AQ156" s="219"/>
      <c r="AR156" s="219"/>
      <c r="AS156" s="219"/>
      <c r="AT156" s="219"/>
      <c r="AU156" s="219"/>
      <c r="AV156" s="219"/>
      <c r="AW156" s="219"/>
      <c r="AX156" s="219"/>
      <c r="AY156" s="219"/>
      <c r="AZ156" s="219"/>
      <c r="BA156" s="219"/>
      <c r="BB156" s="219"/>
      <c r="BC156" s="219"/>
      <c r="BD156" s="219"/>
      <c r="BE156" s="219"/>
      <c r="BF156" s="219"/>
      <c r="BG156" s="219"/>
      <c r="BH156" s="219"/>
      <c r="BI156" s="219"/>
      <c r="BJ156" s="219"/>
      <c r="BK156" s="219"/>
      <c r="BL156" s="219"/>
      <c r="BM156" s="219"/>
      <c r="BN156" s="219"/>
      <c r="BO156" s="219"/>
      <c r="BP156" s="219"/>
      <c r="BQ156" s="219"/>
      <c r="BR156" s="219"/>
      <c r="BS156" s="219"/>
      <c r="BT156" s="219"/>
      <c r="BU156" s="219"/>
      <c r="BV156" s="219"/>
      <c r="BW156" s="219"/>
      <c r="BX156" s="219"/>
      <c r="BY156" s="219"/>
      <c r="BZ156" s="219"/>
      <c r="CA156" s="219"/>
      <c r="CB156" s="219"/>
      <c r="CC156" s="219"/>
      <c r="CD156" s="219"/>
      <c r="CE156" s="219"/>
      <c r="CF156" s="219"/>
      <c r="CG156" s="219"/>
      <c r="CH156" s="219"/>
      <c r="CI156" s="219"/>
      <c r="CJ156" s="219"/>
      <c r="CK156" s="219"/>
      <c r="CL156" s="219"/>
      <c r="CM156" s="219"/>
      <c r="CN156" s="219"/>
      <c r="CO156" s="219"/>
      <c r="CP156" s="219"/>
      <c r="CQ156" s="219"/>
      <c r="CR156" s="219"/>
      <c r="CS156" s="219"/>
      <c r="CT156" s="219"/>
      <c r="CU156" s="219"/>
    </row>
    <row r="157" spans="1:140" ht="15.75" thickBot="1">
      <c r="A157" s="506"/>
      <c r="B157" s="507"/>
      <c r="C157" s="508"/>
      <c r="D157" s="270" t="s">
        <v>6</v>
      </c>
      <c r="E157" s="62">
        <f>E135+E117+E113+E95+E151+E121</f>
        <v>21047</v>
      </c>
      <c r="F157" s="288">
        <f t="shared" ref="F157:AK157" si="54">SUM(F135,F117,F113,F95)</f>
        <v>0</v>
      </c>
      <c r="G157" s="371">
        <f t="shared" si="54"/>
        <v>13505</v>
      </c>
      <c r="H157" s="226">
        <f t="shared" si="54"/>
        <v>0</v>
      </c>
      <c r="I157" s="62">
        <f t="shared" si="54"/>
        <v>409</v>
      </c>
      <c r="J157" s="62">
        <f t="shared" si="54"/>
        <v>1480</v>
      </c>
      <c r="K157" s="62">
        <f t="shared" si="54"/>
        <v>0</v>
      </c>
      <c r="L157" s="62">
        <f t="shared" si="54"/>
        <v>501</v>
      </c>
      <c r="M157" s="62">
        <f t="shared" si="54"/>
        <v>0</v>
      </c>
      <c r="N157" s="62">
        <f t="shared" si="54"/>
        <v>0</v>
      </c>
      <c r="O157" s="62">
        <f t="shared" si="54"/>
        <v>0</v>
      </c>
      <c r="P157" s="62">
        <f t="shared" si="54"/>
        <v>0</v>
      </c>
      <c r="Q157" s="62">
        <f t="shared" si="54"/>
        <v>0</v>
      </c>
      <c r="R157" s="62">
        <f t="shared" si="54"/>
        <v>0</v>
      </c>
      <c r="S157" s="62">
        <f t="shared" si="54"/>
        <v>0</v>
      </c>
      <c r="T157" s="62">
        <f t="shared" si="54"/>
        <v>0</v>
      </c>
      <c r="U157" s="62">
        <f t="shared" si="54"/>
        <v>0</v>
      </c>
      <c r="V157" s="62">
        <f t="shared" si="54"/>
        <v>0</v>
      </c>
      <c r="W157" s="62">
        <f t="shared" si="54"/>
        <v>0</v>
      </c>
      <c r="X157" s="62">
        <f t="shared" si="54"/>
        <v>0</v>
      </c>
      <c r="Y157" s="62">
        <f t="shared" si="54"/>
        <v>0</v>
      </c>
      <c r="Z157" s="62">
        <f t="shared" si="54"/>
        <v>0</v>
      </c>
      <c r="AA157" s="62">
        <f t="shared" si="54"/>
        <v>0</v>
      </c>
      <c r="AB157" s="62">
        <f t="shared" si="54"/>
        <v>0</v>
      </c>
      <c r="AC157" s="62">
        <f t="shared" si="54"/>
        <v>0</v>
      </c>
      <c r="AD157" s="62">
        <f t="shared" si="54"/>
        <v>0</v>
      </c>
      <c r="AE157" s="62">
        <f t="shared" si="54"/>
        <v>0</v>
      </c>
      <c r="AF157" s="62">
        <f t="shared" si="54"/>
        <v>722</v>
      </c>
      <c r="AG157" s="62">
        <f t="shared" si="54"/>
        <v>0</v>
      </c>
      <c r="AH157" s="62">
        <f t="shared" si="54"/>
        <v>920</v>
      </c>
      <c r="AI157" s="62">
        <f t="shared" si="54"/>
        <v>0</v>
      </c>
      <c r="AJ157" s="62">
        <f t="shared" si="54"/>
        <v>1320</v>
      </c>
      <c r="AK157" s="62">
        <f t="shared" si="54"/>
        <v>0</v>
      </c>
      <c r="AL157" s="288">
        <f t="shared" ref="AL157:BP157" si="55">SUM(AL135,AL117,AL113,AL95)</f>
        <v>0</v>
      </c>
      <c r="AM157" s="288">
        <f t="shared" si="55"/>
        <v>0</v>
      </c>
      <c r="AN157" s="288">
        <f t="shared" si="55"/>
        <v>0</v>
      </c>
      <c r="AO157" s="288">
        <f t="shared" si="55"/>
        <v>0</v>
      </c>
      <c r="AP157" s="288">
        <f t="shared" si="55"/>
        <v>0</v>
      </c>
      <c r="AQ157" s="288">
        <f t="shared" si="55"/>
        <v>0</v>
      </c>
      <c r="AR157" s="288">
        <f t="shared" si="55"/>
        <v>0</v>
      </c>
      <c r="AS157" s="288">
        <f t="shared" si="55"/>
        <v>0</v>
      </c>
      <c r="AT157" s="288">
        <f t="shared" si="55"/>
        <v>0</v>
      </c>
      <c r="AU157" s="288">
        <f t="shared" si="55"/>
        <v>0</v>
      </c>
      <c r="AV157" s="288">
        <f t="shared" si="55"/>
        <v>0</v>
      </c>
      <c r="AW157" s="288">
        <f t="shared" si="55"/>
        <v>0</v>
      </c>
      <c r="AX157" s="288">
        <f t="shared" si="55"/>
        <v>0</v>
      </c>
      <c r="AY157" s="288">
        <f t="shared" si="55"/>
        <v>0</v>
      </c>
      <c r="AZ157" s="288">
        <f t="shared" si="55"/>
        <v>0</v>
      </c>
      <c r="BA157" s="288">
        <f t="shared" si="55"/>
        <v>1500</v>
      </c>
      <c r="BB157" s="288">
        <f t="shared" si="55"/>
        <v>390</v>
      </c>
      <c r="BC157" s="288">
        <f t="shared" si="55"/>
        <v>0</v>
      </c>
      <c r="BD157" s="288">
        <f t="shared" si="55"/>
        <v>0</v>
      </c>
      <c r="BE157" s="288">
        <f t="shared" si="55"/>
        <v>0</v>
      </c>
      <c r="BF157" s="288">
        <f t="shared" si="55"/>
        <v>0</v>
      </c>
      <c r="BG157" s="288">
        <f t="shared" si="55"/>
        <v>0</v>
      </c>
      <c r="BH157" s="288">
        <f t="shared" si="55"/>
        <v>0</v>
      </c>
      <c r="BI157" s="288">
        <f t="shared" si="55"/>
        <v>0</v>
      </c>
      <c r="BJ157" s="288">
        <f t="shared" si="55"/>
        <v>0</v>
      </c>
      <c r="BK157" s="288">
        <f t="shared" si="55"/>
        <v>0</v>
      </c>
      <c r="BL157" s="288">
        <f t="shared" si="55"/>
        <v>0</v>
      </c>
      <c r="BM157" s="288">
        <f t="shared" si="55"/>
        <v>0</v>
      </c>
      <c r="BN157" s="288">
        <f t="shared" si="55"/>
        <v>0</v>
      </c>
      <c r="BO157" s="288">
        <f t="shared" si="55"/>
        <v>0</v>
      </c>
      <c r="BP157" s="288">
        <f t="shared" si="55"/>
        <v>0</v>
      </c>
      <c r="BQ157" s="288">
        <f t="shared" ref="BQ157:CI157" si="56">SUM(BQ135,BQ117,BQ113,BQ95)</f>
        <v>0</v>
      </c>
      <c r="BR157" s="288">
        <f t="shared" si="56"/>
        <v>0</v>
      </c>
      <c r="BS157" s="288">
        <f t="shared" si="56"/>
        <v>0</v>
      </c>
      <c r="BT157" s="288">
        <f t="shared" si="56"/>
        <v>0</v>
      </c>
      <c r="BU157" s="288">
        <f t="shared" si="56"/>
        <v>0</v>
      </c>
      <c r="BV157" s="288">
        <f t="shared" si="56"/>
        <v>0</v>
      </c>
      <c r="BW157" s="288">
        <f t="shared" si="56"/>
        <v>0</v>
      </c>
      <c r="BX157" s="288">
        <f t="shared" si="56"/>
        <v>0</v>
      </c>
      <c r="BY157" s="288">
        <f t="shared" si="56"/>
        <v>0</v>
      </c>
      <c r="BZ157" s="288">
        <f t="shared" si="56"/>
        <v>0</v>
      </c>
      <c r="CA157" s="288">
        <f t="shared" si="56"/>
        <v>0</v>
      </c>
      <c r="CB157" s="288">
        <f t="shared" si="56"/>
        <v>0</v>
      </c>
      <c r="CC157" s="288">
        <f t="shared" si="56"/>
        <v>0</v>
      </c>
      <c r="CD157" s="288">
        <f t="shared" si="56"/>
        <v>0</v>
      </c>
      <c r="CE157" s="288">
        <f t="shared" si="56"/>
        <v>0</v>
      </c>
      <c r="CF157" s="288">
        <f t="shared" si="56"/>
        <v>0</v>
      </c>
      <c r="CG157" s="288">
        <f t="shared" si="56"/>
        <v>0</v>
      </c>
      <c r="CH157" s="288">
        <f t="shared" si="56"/>
        <v>0</v>
      </c>
      <c r="CI157" s="288">
        <f t="shared" si="56"/>
        <v>0</v>
      </c>
      <c r="CJ157" s="288">
        <f t="shared" ref="CJ157:CU157" si="57">SUM(CJ135,CJ117,CJ113,CJ95)</f>
        <v>0</v>
      </c>
      <c r="CK157" s="288">
        <f t="shared" si="57"/>
        <v>0</v>
      </c>
      <c r="CL157" s="288">
        <f t="shared" si="57"/>
        <v>0</v>
      </c>
      <c r="CM157" s="288">
        <f t="shared" si="57"/>
        <v>0</v>
      </c>
      <c r="CN157" s="288">
        <f t="shared" si="57"/>
        <v>0</v>
      </c>
      <c r="CO157" s="288">
        <f t="shared" si="57"/>
        <v>0</v>
      </c>
      <c r="CP157" s="288">
        <f t="shared" si="57"/>
        <v>0</v>
      </c>
      <c r="CQ157" s="288">
        <f t="shared" si="57"/>
        <v>0</v>
      </c>
      <c r="CR157" s="288">
        <f t="shared" si="57"/>
        <v>0</v>
      </c>
      <c r="CS157" s="288">
        <f t="shared" si="57"/>
        <v>0</v>
      </c>
      <c r="CT157" s="288">
        <f t="shared" si="57"/>
        <v>0</v>
      </c>
      <c r="CU157" s="288">
        <f t="shared" si="57"/>
        <v>0</v>
      </c>
    </row>
    <row r="158" spans="1:140">
      <c r="A158" s="503" t="s">
        <v>67</v>
      </c>
      <c r="B158" s="575"/>
      <c r="C158" s="576"/>
      <c r="D158" s="268" t="s">
        <v>5</v>
      </c>
      <c r="E158" s="219">
        <f>E154+E148+E124+E122+E118+E114+E98+E96+E152</f>
        <v>9306</v>
      </c>
      <c r="F158" s="269"/>
      <c r="G158" s="372"/>
      <c r="H158" s="25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  <c r="Z158" s="219"/>
      <c r="AA158" s="219"/>
      <c r="AB158" s="219"/>
      <c r="AC158" s="219"/>
      <c r="AD158" s="219"/>
      <c r="AE158" s="219"/>
      <c r="AF158" s="219"/>
      <c r="AG158" s="219"/>
      <c r="AH158" s="219"/>
      <c r="AI158" s="219"/>
      <c r="AJ158" s="219"/>
      <c r="AK158" s="219"/>
      <c r="AL158" s="269"/>
      <c r="AM158" s="227"/>
      <c r="AN158" s="219"/>
      <c r="AO158" s="219"/>
      <c r="AP158" s="219"/>
      <c r="AQ158" s="219"/>
      <c r="AR158" s="219"/>
      <c r="AS158" s="219"/>
      <c r="AT158" s="219"/>
      <c r="AU158" s="219"/>
      <c r="AV158" s="219"/>
      <c r="AW158" s="219"/>
      <c r="AX158" s="219"/>
      <c r="AY158" s="219"/>
      <c r="AZ158" s="219"/>
      <c r="BA158" s="219"/>
      <c r="BB158" s="219"/>
      <c r="BC158" s="219"/>
      <c r="BD158" s="219"/>
      <c r="BE158" s="219"/>
      <c r="BF158" s="219"/>
      <c r="BG158" s="219"/>
      <c r="BH158" s="219"/>
      <c r="BI158" s="219"/>
      <c r="BJ158" s="219"/>
      <c r="BK158" s="219"/>
      <c r="BL158" s="219"/>
      <c r="BM158" s="219"/>
      <c r="BN158" s="219"/>
      <c r="BO158" s="219"/>
      <c r="BP158" s="219"/>
      <c r="BQ158" s="219"/>
      <c r="BR158" s="219"/>
      <c r="BS158" s="219"/>
      <c r="BT158" s="219"/>
      <c r="BU158" s="219"/>
      <c r="BV158" s="219"/>
      <c r="BW158" s="219"/>
      <c r="BX158" s="219"/>
      <c r="BY158" s="219"/>
      <c r="BZ158" s="219"/>
      <c r="CA158" s="219"/>
      <c r="CB158" s="219"/>
      <c r="CC158" s="219"/>
      <c r="CD158" s="219"/>
      <c r="CE158" s="219"/>
      <c r="CF158" s="219"/>
      <c r="CG158" s="219"/>
      <c r="CH158" s="219"/>
      <c r="CI158" s="219"/>
      <c r="CJ158" s="219"/>
      <c r="CK158" s="219"/>
      <c r="CL158" s="219"/>
      <c r="CM158" s="219"/>
      <c r="CN158" s="219"/>
      <c r="CO158" s="219"/>
      <c r="CP158" s="219"/>
      <c r="CQ158" s="219"/>
      <c r="CR158" s="219"/>
      <c r="CS158" s="219"/>
      <c r="CT158" s="219"/>
      <c r="CU158" s="219"/>
    </row>
    <row r="159" spans="1:140" ht="15.75" thickBot="1">
      <c r="A159" s="506"/>
      <c r="B159" s="507"/>
      <c r="C159" s="508"/>
      <c r="D159" s="270" t="s">
        <v>6</v>
      </c>
      <c r="E159" s="62">
        <f>E155+E149+E125+E123+E119+E115+E99+E97+E153</f>
        <v>6496</v>
      </c>
      <c r="F159" s="288">
        <f>F155+F149+F125+F123+F119+F115+F99+F97</f>
        <v>4882</v>
      </c>
      <c r="G159" s="371">
        <f t="shared" ref="G159:AK159" si="58">G155+G149+G125+G123+G119+G115+G99+G97</f>
        <v>4170</v>
      </c>
      <c r="H159" s="226">
        <f t="shared" si="58"/>
        <v>100</v>
      </c>
      <c r="I159" s="62">
        <f t="shared" si="58"/>
        <v>1272</v>
      </c>
      <c r="J159" s="62">
        <f t="shared" si="58"/>
        <v>0</v>
      </c>
      <c r="K159" s="62">
        <f t="shared" si="58"/>
        <v>80</v>
      </c>
      <c r="L159" s="62">
        <f t="shared" si="58"/>
        <v>0</v>
      </c>
      <c r="M159" s="62">
        <f t="shared" si="58"/>
        <v>0</v>
      </c>
      <c r="N159" s="62">
        <f t="shared" si="58"/>
        <v>70</v>
      </c>
      <c r="O159" s="62">
        <f t="shared" si="58"/>
        <v>0</v>
      </c>
      <c r="P159" s="62">
        <f t="shared" si="58"/>
        <v>0</v>
      </c>
      <c r="Q159" s="62">
        <f t="shared" si="58"/>
        <v>0</v>
      </c>
      <c r="R159" s="62">
        <f t="shared" si="58"/>
        <v>0</v>
      </c>
      <c r="S159" s="62">
        <f t="shared" si="58"/>
        <v>0</v>
      </c>
      <c r="T159" s="62">
        <f t="shared" si="58"/>
        <v>0</v>
      </c>
      <c r="U159" s="62">
        <f t="shared" si="58"/>
        <v>0</v>
      </c>
      <c r="V159" s="62">
        <f t="shared" si="58"/>
        <v>0</v>
      </c>
      <c r="W159" s="62">
        <f t="shared" si="58"/>
        <v>0</v>
      </c>
      <c r="X159" s="62">
        <f t="shared" si="58"/>
        <v>0</v>
      </c>
      <c r="Y159" s="62">
        <f t="shared" si="58"/>
        <v>159</v>
      </c>
      <c r="Z159" s="62">
        <f t="shared" si="58"/>
        <v>75</v>
      </c>
      <c r="AA159" s="62">
        <f t="shared" si="58"/>
        <v>0</v>
      </c>
      <c r="AB159" s="62">
        <f t="shared" si="58"/>
        <v>35</v>
      </c>
      <c r="AC159" s="62">
        <f t="shared" si="58"/>
        <v>0</v>
      </c>
      <c r="AD159" s="62">
        <f t="shared" si="58"/>
        <v>0</v>
      </c>
      <c r="AE159" s="62">
        <f t="shared" si="58"/>
        <v>0</v>
      </c>
      <c r="AF159" s="62">
        <f t="shared" si="58"/>
        <v>0</v>
      </c>
      <c r="AG159" s="62">
        <f t="shared" si="58"/>
        <v>0</v>
      </c>
      <c r="AH159" s="62">
        <f t="shared" si="58"/>
        <v>0</v>
      </c>
      <c r="AI159" s="62">
        <f t="shared" si="58"/>
        <v>0</v>
      </c>
      <c r="AJ159" s="62">
        <f t="shared" si="58"/>
        <v>0</v>
      </c>
      <c r="AK159" s="62">
        <f t="shared" si="58"/>
        <v>0</v>
      </c>
      <c r="AL159" s="288">
        <f t="shared" ref="AL159:BP159" si="59">AL155+AL149+AL125+AL123+AL119+AL115+AL99+AL97</f>
        <v>0</v>
      </c>
      <c r="AM159" s="288">
        <f t="shared" si="59"/>
        <v>0</v>
      </c>
      <c r="AN159" s="288">
        <f t="shared" si="59"/>
        <v>0</v>
      </c>
      <c r="AO159" s="288">
        <f t="shared" si="59"/>
        <v>0</v>
      </c>
      <c r="AP159" s="288">
        <f t="shared" si="59"/>
        <v>0</v>
      </c>
      <c r="AQ159" s="288">
        <f t="shared" si="59"/>
        <v>0</v>
      </c>
      <c r="AR159" s="288">
        <f t="shared" si="59"/>
        <v>0</v>
      </c>
      <c r="AS159" s="288">
        <f t="shared" si="59"/>
        <v>0</v>
      </c>
      <c r="AT159" s="288">
        <f t="shared" si="59"/>
        <v>0</v>
      </c>
      <c r="AU159" s="288">
        <f t="shared" si="59"/>
        <v>0</v>
      </c>
      <c r="AV159" s="288">
        <f t="shared" si="59"/>
        <v>0</v>
      </c>
      <c r="AW159" s="288">
        <f t="shared" si="59"/>
        <v>0</v>
      </c>
      <c r="AX159" s="288">
        <f t="shared" si="59"/>
        <v>0</v>
      </c>
      <c r="AY159" s="288">
        <f t="shared" si="59"/>
        <v>0</v>
      </c>
      <c r="AZ159" s="288">
        <f t="shared" si="59"/>
        <v>0</v>
      </c>
      <c r="BA159" s="288">
        <f t="shared" si="59"/>
        <v>0</v>
      </c>
      <c r="BB159" s="288">
        <f t="shared" si="59"/>
        <v>0</v>
      </c>
      <c r="BC159" s="288">
        <f t="shared" si="59"/>
        <v>185</v>
      </c>
      <c r="BD159" s="288">
        <f t="shared" si="59"/>
        <v>180</v>
      </c>
      <c r="BE159" s="288">
        <f t="shared" si="59"/>
        <v>0</v>
      </c>
      <c r="BF159" s="288">
        <f t="shared" si="59"/>
        <v>0</v>
      </c>
      <c r="BG159" s="288">
        <f t="shared" si="59"/>
        <v>0</v>
      </c>
      <c r="BH159" s="288">
        <f t="shared" si="59"/>
        <v>0</v>
      </c>
      <c r="BI159" s="288">
        <f t="shared" si="59"/>
        <v>0</v>
      </c>
      <c r="BJ159" s="288">
        <f t="shared" si="59"/>
        <v>0</v>
      </c>
      <c r="BK159" s="288">
        <f t="shared" si="59"/>
        <v>0</v>
      </c>
      <c r="BL159" s="288">
        <f t="shared" si="59"/>
        <v>0</v>
      </c>
      <c r="BM159" s="288">
        <f t="shared" si="59"/>
        <v>0</v>
      </c>
      <c r="BN159" s="288">
        <f t="shared" si="59"/>
        <v>0</v>
      </c>
      <c r="BO159" s="288">
        <f t="shared" si="59"/>
        <v>0</v>
      </c>
      <c r="BP159" s="288">
        <f t="shared" si="59"/>
        <v>0</v>
      </c>
      <c r="BQ159" s="288">
        <f t="shared" ref="BQ159:CI159" si="60">BQ155+BQ149+BQ125+BQ123+BQ119+BQ115+BQ99+BQ97</f>
        <v>0</v>
      </c>
      <c r="BR159" s="288">
        <f t="shared" si="60"/>
        <v>0</v>
      </c>
      <c r="BS159" s="288">
        <f t="shared" si="60"/>
        <v>150</v>
      </c>
      <c r="BT159" s="288">
        <f t="shared" si="60"/>
        <v>0</v>
      </c>
      <c r="BU159" s="288">
        <f t="shared" si="60"/>
        <v>0</v>
      </c>
      <c r="BV159" s="288">
        <f t="shared" si="60"/>
        <v>0</v>
      </c>
      <c r="BW159" s="288">
        <f t="shared" si="60"/>
        <v>5</v>
      </c>
      <c r="BX159" s="288">
        <f t="shared" si="60"/>
        <v>0</v>
      </c>
      <c r="BY159" s="288">
        <f t="shared" si="60"/>
        <v>15</v>
      </c>
      <c r="BZ159" s="288">
        <f t="shared" si="60"/>
        <v>0</v>
      </c>
      <c r="CA159" s="288">
        <f t="shared" si="60"/>
        <v>0</v>
      </c>
      <c r="CB159" s="288">
        <f t="shared" si="60"/>
        <v>0</v>
      </c>
      <c r="CC159" s="288">
        <f t="shared" si="60"/>
        <v>0</v>
      </c>
      <c r="CD159" s="288">
        <f t="shared" si="60"/>
        <v>0</v>
      </c>
      <c r="CE159" s="288">
        <f t="shared" si="60"/>
        <v>0</v>
      </c>
      <c r="CF159" s="288">
        <f t="shared" si="60"/>
        <v>0</v>
      </c>
      <c r="CG159" s="288">
        <f t="shared" si="60"/>
        <v>0</v>
      </c>
      <c r="CH159" s="288">
        <f t="shared" si="60"/>
        <v>0</v>
      </c>
      <c r="CI159" s="288">
        <f t="shared" si="60"/>
        <v>0</v>
      </c>
      <c r="CJ159" s="288">
        <f t="shared" ref="CJ159:CU159" si="61">CJ155+CJ149+CJ125+CJ123+CJ119+CJ115+CJ99+CJ97</f>
        <v>0</v>
      </c>
      <c r="CK159" s="288">
        <f t="shared" si="61"/>
        <v>0</v>
      </c>
      <c r="CL159" s="288">
        <f t="shared" si="61"/>
        <v>0</v>
      </c>
      <c r="CM159" s="288">
        <f t="shared" si="61"/>
        <v>0</v>
      </c>
      <c r="CN159" s="288">
        <f t="shared" si="61"/>
        <v>0</v>
      </c>
      <c r="CO159" s="288">
        <f t="shared" si="61"/>
        <v>0</v>
      </c>
      <c r="CP159" s="288">
        <f t="shared" si="61"/>
        <v>0</v>
      </c>
      <c r="CQ159" s="288">
        <f t="shared" si="61"/>
        <v>0</v>
      </c>
      <c r="CR159" s="288">
        <f t="shared" si="61"/>
        <v>0</v>
      </c>
      <c r="CS159" s="288">
        <f t="shared" si="61"/>
        <v>0</v>
      </c>
      <c r="CT159" s="288">
        <f t="shared" si="61"/>
        <v>0</v>
      </c>
      <c r="CU159" s="288">
        <f t="shared" si="61"/>
        <v>0</v>
      </c>
    </row>
    <row r="160" spans="1:140">
      <c r="A160" s="230"/>
      <c r="B160" s="232"/>
      <c r="C160" s="159"/>
      <c r="D160" s="159"/>
      <c r="E160" s="159"/>
      <c r="F160" s="159"/>
      <c r="G160" s="159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U160" s="233"/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  <c r="AH160" s="233"/>
      <c r="AI160" s="233"/>
      <c r="AJ160" s="233"/>
      <c r="AK160" s="233"/>
      <c r="AL160" s="233"/>
      <c r="AM160" s="233"/>
      <c r="AN160" s="233"/>
      <c r="AO160" s="233"/>
      <c r="AP160" s="233"/>
      <c r="AQ160" s="233"/>
      <c r="AR160" s="233"/>
      <c r="AS160" s="233"/>
      <c r="AT160" s="233"/>
      <c r="AU160" s="233"/>
      <c r="AV160" s="233"/>
      <c r="AW160" s="233"/>
      <c r="AX160" s="233"/>
      <c r="AY160" s="233"/>
      <c r="AZ160" s="233"/>
      <c r="BA160" s="233"/>
      <c r="BB160" s="233"/>
      <c r="BC160" s="233"/>
      <c r="BD160" s="233"/>
      <c r="BE160" s="233"/>
      <c r="BF160" s="233"/>
      <c r="BG160" s="233"/>
      <c r="BH160" s="233"/>
      <c r="BI160" s="233"/>
      <c r="BJ160" s="233"/>
      <c r="BK160" s="233"/>
      <c r="BL160" s="233"/>
      <c r="BM160" s="233"/>
      <c r="BN160" s="233"/>
      <c r="BO160" s="233"/>
      <c r="BP160" s="233"/>
      <c r="BQ160" s="233"/>
      <c r="BR160" s="233"/>
      <c r="BS160" s="233"/>
      <c r="BT160" s="233"/>
      <c r="BU160" s="233"/>
      <c r="BV160" s="233"/>
      <c r="BW160" s="233"/>
      <c r="BX160" s="233"/>
      <c r="BY160" s="233"/>
      <c r="BZ160" s="233"/>
      <c r="CA160" s="233"/>
      <c r="CB160" s="233"/>
      <c r="CC160" s="233"/>
      <c r="CD160" s="233"/>
      <c r="CE160" s="233"/>
      <c r="CF160" s="233"/>
      <c r="CG160" s="233"/>
      <c r="CH160" s="233"/>
      <c r="CI160" s="233"/>
      <c r="CJ160" s="233"/>
      <c r="CK160" s="233"/>
      <c r="CL160" s="233"/>
      <c r="CM160" s="233"/>
      <c r="CN160" s="233"/>
      <c r="CO160" s="233"/>
      <c r="CP160" s="233"/>
      <c r="CQ160" s="233"/>
      <c r="CR160" s="233"/>
      <c r="CS160" s="233"/>
      <c r="CT160" s="233"/>
      <c r="CU160" s="233"/>
    </row>
    <row r="161" spans="1:140" ht="15.75" thickBot="1">
      <c r="A161" s="230"/>
      <c r="B161" s="232"/>
      <c r="C161" s="159"/>
      <c r="D161" s="159"/>
      <c r="E161" s="159"/>
      <c r="F161" s="159"/>
      <c r="G161" s="159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U161" s="233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33"/>
      <c r="AG161" s="233"/>
      <c r="AH161" s="233"/>
      <c r="AI161" s="233"/>
      <c r="AJ161" s="233"/>
      <c r="AK161" s="233"/>
      <c r="AL161" s="233"/>
      <c r="AM161" s="233"/>
      <c r="AN161" s="233"/>
      <c r="AO161" s="233"/>
      <c r="AP161" s="233"/>
      <c r="AQ161" s="233"/>
      <c r="AR161" s="233"/>
      <c r="AS161" s="233"/>
      <c r="AT161" s="233"/>
      <c r="AU161" s="233"/>
      <c r="AV161" s="233"/>
      <c r="AW161" s="233"/>
      <c r="AX161" s="233"/>
      <c r="AY161" s="233"/>
      <c r="AZ161" s="233"/>
      <c r="BA161" s="233"/>
      <c r="BB161" s="233"/>
      <c r="BC161" s="233"/>
      <c r="BD161" s="233"/>
      <c r="BE161" s="233"/>
      <c r="BF161" s="233"/>
      <c r="BG161" s="233"/>
      <c r="BH161" s="233"/>
      <c r="BI161" s="233"/>
      <c r="BJ161" s="233"/>
      <c r="BK161" s="233"/>
      <c r="BL161" s="233"/>
      <c r="BM161" s="233"/>
      <c r="BN161" s="233"/>
      <c r="BO161" s="233"/>
      <c r="BP161" s="233"/>
      <c r="BQ161" s="233"/>
      <c r="BR161" s="233"/>
      <c r="BS161" s="233"/>
      <c r="BT161" s="233"/>
      <c r="BU161" s="233"/>
      <c r="BV161" s="233"/>
      <c r="BW161" s="233"/>
      <c r="BX161" s="233"/>
      <c r="BY161" s="233"/>
      <c r="BZ161" s="233"/>
      <c r="CA161" s="233"/>
      <c r="CB161" s="233"/>
      <c r="CC161" s="233"/>
      <c r="CD161" s="233"/>
      <c r="CE161" s="233"/>
      <c r="CF161" s="233"/>
      <c r="CG161" s="233"/>
      <c r="CH161" s="233"/>
      <c r="CI161" s="233"/>
      <c r="CJ161" s="233"/>
      <c r="CK161" s="233"/>
      <c r="CL161" s="233"/>
      <c r="CM161" s="233"/>
      <c r="CN161" s="233"/>
      <c r="CO161" s="233"/>
      <c r="CP161" s="233"/>
      <c r="CQ161" s="233"/>
      <c r="CR161" s="233"/>
      <c r="CS161" s="233"/>
      <c r="CT161" s="233"/>
      <c r="CU161" s="233"/>
    </row>
    <row r="162" spans="1:140" ht="15" customHeight="1">
      <c r="A162" s="555" t="s">
        <v>69</v>
      </c>
      <c r="B162" s="552" t="s">
        <v>97</v>
      </c>
      <c r="C162" s="498">
        <v>130</v>
      </c>
      <c r="D162" s="79" t="s">
        <v>5</v>
      </c>
      <c r="E162" s="78">
        <v>382</v>
      </c>
      <c r="F162" s="101"/>
      <c r="G162" s="359"/>
      <c r="H162" s="166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91"/>
      <c r="AM162" s="166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</row>
    <row r="163" spans="1:140">
      <c r="A163" s="556"/>
      <c r="B163" s="553"/>
      <c r="C163" s="499"/>
      <c r="D163" s="77" t="s">
        <v>6</v>
      </c>
      <c r="E163" s="76">
        <f>SUM(G163:CU163)</f>
        <v>382</v>
      </c>
      <c r="F163" s="338"/>
      <c r="G163" s="360"/>
      <c r="H163" s="167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92"/>
      <c r="AM163" s="167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>
        <v>28</v>
      </c>
      <c r="BA163" s="75">
        <v>152</v>
      </c>
      <c r="BB163" s="75">
        <v>172</v>
      </c>
      <c r="BC163" s="75"/>
      <c r="BD163" s="75">
        <v>30</v>
      </c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  <c r="CG163" s="75"/>
      <c r="CH163" s="75"/>
      <c r="CI163" s="75"/>
      <c r="CJ163" s="75"/>
      <c r="CK163" s="75"/>
      <c r="CL163" s="75"/>
      <c r="CM163" s="75"/>
      <c r="CN163" s="75"/>
      <c r="CO163" s="75"/>
      <c r="CP163" s="75"/>
      <c r="CQ163" s="75"/>
      <c r="CR163" s="75"/>
      <c r="CS163" s="75"/>
      <c r="CT163" s="75"/>
      <c r="CU163" s="75"/>
    </row>
    <row r="164" spans="1:140">
      <c r="A164" s="556"/>
      <c r="B164" s="553"/>
      <c r="C164" s="500">
        <v>170</v>
      </c>
      <c r="D164" s="74" t="s">
        <v>5</v>
      </c>
      <c r="E164" s="72">
        <v>4680</v>
      </c>
      <c r="F164" s="103"/>
      <c r="G164" s="361"/>
      <c r="H164" s="168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93"/>
      <c r="AM164" s="168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  <c r="BX164" s="72"/>
      <c r="BY164" s="72"/>
      <c r="BZ164" s="72"/>
      <c r="CA164" s="72"/>
      <c r="CB164" s="72"/>
      <c r="CC164" s="72"/>
      <c r="CD164" s="72"/>
      <c r="CE164" s="72"/>
      <c r="CF164" s="72"/>
      <c r="CG164" s="72"/>
      <c r="CH164" s="72"/>
      <c r="CI164" s="72"/>
      <c r="CJ164" s="72"/>
      <c r="CK164" s="72"/>
      <c r="CL164" s="72"/>
      <c r="CM164" s="72"/>
      <c r="CN164" s="72"/>
      <c r="CO164" s="72"/>
      <c r="CP164" s="72"/>
      <c r="CQ164" s="72"/>
      <c r="CR164" s="72"/>
      <c r="CS164" s="72"/>
      <c r="CT164" s="72"/>
      <c r="CU164" s="72"/>
    </row>
    <row r="165" spans="1:140">
      <c r="A165" s="556"/>
      <c r="B165" s="553"/>
      <c r="C165" s="499"/>
      <c r="D165" s="77" t="s">
        <v>6</v>
      </c>
      <c r="E165" s="76">
        <f>SUM(G165:CU165)</f>
        <v>4680</v>
      </c>
      <c r="F165" s="338">
        <v>4565</v>
      </c>
      <c r="G165" s="360"/>
      <c r="H165" s="167"/>
      <c r="I165" s="75"/>
      <c r="J165" s="75">
        <v>9</v>
      </c>
      <c r="K165" s="75"/>
      <c r="L165" s="75"/>
      <c r="M165" s="75"/>
      <c r="N165" s="75"/>
      <c r="O165" s="75">
        <v>451</v>
      </c>
      <c r="P165" s="75"/>
      <c r="Q165" s="75"/>
      <c r="R165" s="75"/>
      <c r="S165" s="75">
        <v>390</v>
      </c>
      <c r="T165" s="75"/>
      <c r="U165" s="75"/>
      <c r="V165" s="75"/>
      <c r="W165" s="75"/>
      <c r="X165" s="75">
        <v>120</v>
      </c>
      <c r="Y165" s="75">
        <v>460</v>
      </c>
      <c r="Z165" s="75">
        <v>170</v>
      </c>
      <c r="AA165" s="75">
        <v>450</v>
      </c>
      <c r="AB165" s="75">
        <v>65</v>
      </c>
      <c r="AC165" s="75"/>
      <c r="AD165" s="75">
        <v>117</v>
      </c>
      <c r="AE165" s="75">
        <v>5</v>
      </c>
      <c r="AF165" s="75"/>
      <c r="AG165" s="75"/>
      <c r="AH165" s="75"/>
      <c r="AI165" s="75">
        <v>200</v>
      </c>
      <c r="AJ165" s="75">
        <v>280</v>
      </c>
      <c r="AK165" s="75">
        <v>588</v>
      </c>
      <c r="AL165" s="92"/>
      <c r="AM165" s="167"/>
      <c r="AN165" s="75">
        <v>570</v>
      </c>
      <c r="AO165" s="75"/>
      <c r="AP165" s="75">
        <v>18</v>
      </c>
      <c r="AQ165" s="75">
        <v>349</v>
      </c>
      <c r="AR165" s="75">
        <v>408</v>
      </c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>
        <v>30</v>
      </c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5"/>
      <c r="CM165" s="75"/>
      <c r="CN165" s="75"/>
      <c r="CO165" s="75"/>
      <c r="CP165" s="75"/>
      <c r="CQ165" s="75"/>
      <c r="CR165" s="75"/>
      <c r="CS165" s="75"/>
      <c r="CT165" s="75"/>
      <c r="CU165" s="75"/>
    </row>
    <row r="166" spans="1:140">
      <c r="A166" s="556"/>
      <c r="B166" s="553"/>
      <c r="C166" s="501" t="s">
        <v>38</v>
      </c>
      <c r="D166" s="69" t="s">
        <v>5</v>
      </c>
      <c r="E166" s="68">
        <f>E164+E162</f>
        <v>5062</v>
      </c>
      <c r="F166" s="105">
        <f t="shared" ref="F166" si="62">F164+F162</f>
        <v>0</v>
      </c>
      <c r="G166" s="365">
        <f t="shared" ref="G166:AL166" si="63">G164+G162</f>
        <v>0</v>
      </c>
      <c r="H166" s="90">
        <f t="shared" si="63"/>
        <v>0</v>
      </c>
      <c r="I166" s="68">
        <f t="shared" si="63"/>
        <v>0</v>
      </c>
      <c r="J166" s="68">
        <f t="shared" si="63"/>
        <v>0</v>
      </c>
      <c r="K166" s="68">
        <f t="shared" si="63"/>
        <v>0</v>
      </c>
      <c r="L166" s="68">
        <f t="shared" si="63"/>
        <v>0</v>
      </c>
      <c r="M166" s="68">
        <f t="shared" si="63"/>
        <v>0</v>
      </c>
      <c r="N166" s="68">
        <f t="shared" si="63"/>
        <v>0</v>
      </c>
      <c r="O166" s="68">
        <f t="shared" si="63"/>
        <v>0</v>
      </c>
      <c r="P166" s="68">
        <f t="shared" si="63"/>
        <v>0</v>
      </c>
      <c r="Q166" s="68">
        <f t="shared" si="63"/>
        <v>0</v>
      </c>
      <c r="R166" s="68">
        <f t="shared" si="63"/>
        <v>0</v>
      </c>
      <c r="S166" s="68">
        <f t="shared" si="63"/>
        <v>0</v>
      </c>
      <c r="T166" s="68">
        <f t="shared" si="63"/>
        <v>0</v>
      </c>
      <c r="U166" s="68">
        <f t="shared" si="63"/>
        <v>0</v>
      </c>
      <c r="V166" s="68">
        <f t="shared" si="63"/>
        <v>0</v>
      </c>
      <c r="W166" s="68">
        <f t="shared" si="63"/>
        <v>0</v>
      </c>
      <c r="X166" s="68">
        <f t="shared" si="63"/>
        <v>0</v>
      </c>
      <c r="Y166" s="68">
        <f t="shared" si="63"/>
        <v>0</v>
      </c>
      <c r="Z166" s="68">
        <f t="shared" si="63"/>
        <v>0</v>
      </c>
      <c r="AA166" s="68">
        <f t="shared" si="63"/>
        <v>0</v>
      </c>
      <c r="AB166" s="68">
        <f t="shared" si="63"/>
        <v>0</v>
      </c>
      <c r="AC166" s="68">
        <f t="shared" si="63"/>
        <v>0</v>
      </c>
      <c r="AD166" s="68">
        <f t="shared" si="63"/>
        <v>0</v>
      </c>
      <c r="AE166" s="68">
        <f t="shared" si="63"/>
        <v>0</v>
      </c>
      <c r="AF166" s="68">
        <f t="shared" si="63"/>
        <v>0</v>
      </c>
      <c r="AG166" s="68">
        <f t="shared" si="63"/>
        <v>0</v>
      </c>
      <c r="AH166" s="68">
        <f t="shared" si="63"/>
        <v>0</v>
      </c>
      <c r="AI166" s="68">
        <f t="shared" si="63"/>
        <v>0</v>
      </c>
      <c r="AJ166" s="68">
        <f t="shared" si="63"/>
        <v>0</v>
      </c>
      <c r="AK166" s="68">
        <f t="shared" si="63"/>
        <v>0</v>
      </c>
      <c r="AL166" s="94">
        <f t="shared" si="63"/>
        <v>0</v>
      </c>
      <c r="AM166" s="90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  <c r="CA166" s="68"/>
      <c r="CB166" s="68"/>
      <c r="CC166" s="68"/>
      <c r="CD166" s="68"/>
      <c r="CE166" s="68"/>
      <c r="CF166" s="68"/>
      <c r="CG166" s="68"/>
      <c r="CH166" s="68"/>
      <c r="CI166" s="68"/>
      <c r="CJ166" s="68"/>
      <c r="CK166" s="68"/>
      <c r="CL166" s="68"/>
      <c r="CM166" s="68"/>
      <c r="CN166" s="68"/>
      <c r="CO166" s="68"/>
      <c r="CP166" s="68"/>
      <c r="CQ166" s="68"/>
      <c r="CR166" s="68"/>
      <c r="CS166" s="68"/>
      <c r="CT166" s="68"/>
      <c r="CU166" s="68"/>
    </row>
    <row r="167" spans="1:140" ht="15.75" thickBot="1">
      <c r="A167" s="557"/>
      <c r="B167" s="554"/>
      <c r="C167" s="502"/>
      <c r="D167" s="87" t="s">
        <v>6</v>
      </c>
      <c r="E167" s="62">
        <f>E165+E163</f>
        <v>5062</v>
      </c>
      <c r="F167" s="288">
        <f>F165+F163</f>
        <v>4565</v>
      </c>
      <c r="G167" s="371">
        <f t="shared" ref="G167:BP167" si="64">G165+G163</f>
        <v>0</v>
      </c>
      <c r="H167" s="226">
        <f t="shared" si="64"/>
        <v>0</v>
      </c>
      <c r="I167" s="62">
        <f t="shared" si="64"/>
        <v>0</v>
      </c>
      <c r="J167" s="62">
        <f t="shared" si="64"/>
        <v>9</v>
      </c>
      <c r="K167" s="62">
        <f t="shared" si="64"/>
        <v>0</v>
      </c>
      <c r="L167" s="62">
        <f t="shared" si="64"/>
        <v>0</v>
      </c>
      <c r="M167" s="62">
        <f t="shared" si="64"/>
        <v>0</v>
      </c>
      <c r="N167" s="62">
        <f t="shared" si="64"/>
        <v>0</v>
      </c>
      <c r="O167" s="62">
        <f t="shared" si="64"/>
        <v>451</v>
      </c>
      <c r="P167" s="62">
        <f t="shared" si="64"/>
        <v>0</v>
      </c>
      <c r="Q167" s="62">
        <f t="shared" si="64"/>
        <v>0</v>
      </c>
      <c r="R167" s="62">
        <f t="shared" si="64"/>
        <v>0</v>
      </c>
      <c r="S167" s="62">
        <f t="shared" si="64"/>
        <v>390</v>
      </c>
      <c r="T167" s="62">
        <f t="shared" si="64"/>
        <v>0</v>
      </c>
      <c r="U167" s="62">
        <f t="shared" si="64"/>
        <v>0</v>
      </c>
      <c r="V167" s="62">
        <f t="shared" si="64"/>
        <v>0</v>
      </c>
      <c r="W167" s="62">
        <f t="shared" si="64"/>
        <v>0</v>
      </c>
      <c r="X167" s="62">
        <f t="shared" si="64"/>
        <v>120</v>
      </c>
      <c r="Y167" s="62">
        <f t="shared" si="64"/>
        <v>460</v>
      </c>
      <c r="Z167" s="62">
        <f t="shared" si="64"/>
        <v>170</v>
      </c>
      <c r="AA167" s="62">
        <f t="shared" si="64"/>
        <v>450</v>
      </c>
      <c r="AB167" s="62">
        <f t="shared" si="64"/>
        <v>65</v>
      </c>
      <c r="AC167" s="62">
        <f t="shared" si="64"/>
        <v>0</v>
      </c>
      <c r="AD167" s="62">
        <f t="shared" si="64"/>
        <v>117</v>
      </c>
      <c r="AE167" s="62">
        <f t="shared" si="64"/>
        <v>5</v>
      </c>
      <c r="AF167" s="62">
        <f t="shared" si="64"/>
        <v>0</v>
      </c>
      <c r="AG167" s="62">
        <f t="shared" si="64"/>
        <v>0</v>
      </c>
      <c r="AH167" s="62">
        <f t="shared" si="64"/>
        <v>0</v>
      </c>
      <c r="AI167" s="62">
        <f t="shared" si="64"/>
        <v>200</v>
      </c>
      <c r="AJ167" s="62">
        <f t="shared" si="64"/>
        <v>280</v>
      </c>
      <c r="AK167" s="62">
        <f t="shared" si="64"/>
        <v>588</v>
      </c>
      <c r="AL167" s="95">
        <f t="shared" si="64"/>
        <v>0</v>
      </c>
      <c r="AM167" s="226">
        <f t="shared" si="64"/>
        <v>0</v>
      </c>
      <c r="AN167" s="62">
        <f t="shared" si="64"/>
        <v>570</v>
      </c>
      <c r="AO167" s="62">
        <f t="shared" si="64"/>
        <v>0</v>
      </c>
      <c r="AP167" s="62">
        <f t="shared" si="64"/>
        <v>18</v>
      </c>
      <c r="AQ167" s="62">
        <f t="shared" si="64"/>
        <v>349</v>
      </c>
      <c r="AR167" s="62">
        <f t="shared" si="64"/>
        <v>408</v>
      </c>
      <c r="AS167" s="62">
        <f t="shared" si="64"/>
        <v>0</v>
      </c>
      <c r="AT167" s="62">
        <f t="shared" si="64"/>
        <v>0</v>
      </c>
      <c r="AU167" s="62">
        <f t="shared" si="64"/>
        <v>0</v>
      </c>
      <c r="AV167" s="62">
        <f t="shared" si="64"/>
        <v>0</v>
      </c>
      <c r="AW167" s="62">
        <f t="shared" si="64"/>
        <v>0</v>
      </c>
      <c r="AX167" s="62">
        <f t="shared" si="64"/>
        <v>0</v>
      </c>
      <c r="AY167" s="62">
        <f t="shared" si="64"/>
        <v>0</v>
      </c>
      <c r="AZ167" s="62">
        <f t="shared" si="64"/>
        <v>28</v>
      </c>
      <c r="BA167" s="62">
        <f t="shared" si="64"/>
        <v>152</v>
      </c>
      <c r="BB167" s="62">
        <f t="shared" si="64"/>
        <v>172</v>
      </c>
      <c r="BC167" s="62">
        <f t="shared" si="64"/>
        <v>0</v>
      </c>
      <c r="BD167" s="62">
        <f t="shared" si="64"/>
        <v>30</v>
      </c>
      <c r="BE167" s="62">
        <f t="shared" si="64"/>
        <v>0</v>
      </c>
      <c r="BF167" s="62">
        <f t="shared" si="64"/>
        <v>0</v>
      </c>
      <c r="BG167" s="62">
        <f t="shared" si="64"/>
        <v>0</v>
      </c>
      <c r="BH167" s="62">
        <f t="shared" si="64"/>
        <v>0</v>
      </c>
      <c r="BI167" s="62">
        <f t="shared" si="64"/>
        <v>0</v>
      </c>
      <c r="BJ167" s="62">
        <f t="shared" si="64"/>
        <v>0</v>
      </c>
      <c r="BK167" s="62">
        <f t="shared" si="64"/>
        <v>0</v>
      </c>
      <c r="BL167" s="62">
        <f t="shared" si="64"/>
        <v>0</v>
      </c>
      <c r="BM167" s="62">
        <f t="shared" si="64"/>
        <v>0</v>
      </c>
      <c r="BN167" s="62">
        <f t="shared" si="64"/>
        <v>0</v>
      </c>
      <c r="BO167" s="62">
        <f t="shared" si="64"/>
        <v>0</v>
      </c>
      <c r="BP167" s="62">
        <f t="shared" si="64"/>
        <v>0</v>
      </c>
      <c r="BQ167" s="62">
        <f t="shared" ref="BQ167:CI167" si="65">BQ165+BQ163</f>
        <v>0</v>
      </c>
      <c r="BR167" s="62">
        <f t="shared" si="65"/>
        <v>0</v>
      </c>
      <c r="BS167" s="62">
        <f t="shared" si="65"/>
        <v>0</v>
      </c>
      <c r="BT167" s="62">
        <f t="shared" si="65"/>
        <v>0</v>
      </c>
      <c r="BU167" s="62">
        <f t="shared" si="65"/>
        <v>0</v>
      </c>
      <c r="BV167" s="62">
        <f t="shared" si="65"/>
        <v>0</v>
      </c>
      <c r="BW167" s="62">
        <f t="shared" si="65"/>
        <v>0</v>
      </c>
      <c r="BX167" s="62">
        <f t="shared" si="65"/>
        <v>30</v>
      </c>
      <c r="BY167" s="62">
        <f t="shared" si="65"/>
        <v>0</v>
      </c>
      <c r="BZ167" s="62">
        <f t="shared" si="65"/>
        <v>0</v>
      </c>
      <c r="CA167" s="62">
        <f t="shared" si="65"/>
        <v>0</v>
      </c>
      <c r="CB167" s="62">
        <f t="shared" si="65"/>
        <v>0</v>
      </c>
      <c r="CC167" s="62">
        <f t="shared" si="65"/>
        <v>0</v>
      </c>
      <c r="CD167" s="62">
        <f t="shared" si="65"/>
        <v>0</v>
      </c>
      <c r="CE167" s="62">
        <f t="shared" si="65"/>
        <v>0</v>
      </c>
      <c r="CF167" s="62">
        <f t="shared" si="65"/>
        <v>0</v>
      </c>
      <c r="CG167" s="62">
        <f t="shared" si="65"/>
        <v>0</v>
      </c>
      <c r="CH167" s="62">
        <f t="shared" si="65"/>
        <v>0</v>
      </c>
      <c r="CI167" s="62">
        <f t="shared" si="65"/>
        <v>0</v>
      </c>
      <c r="CJ167" s="62">
        <f t="shared" ref="CJ167:CU167" si="66">CJ165+CJ163</f>
        <v>0</v>
      </c>
      <c r="CK167" s="62">
        <f t="shared" si="66"/>
        <v>0</v>
      </c>
      <c r="CL167" s="62">
        <f t="shared" si="66"/>
        <v>0</v>
      </c>
      <c r="CM167" s="62">
        <f t="shared" si="66"/>
        <v>0</v>
      </c>
      <c r="CN167" s="62">
        <f t="shared" si="66"/>
        <v>0</v>
      </c>
      <c r="CO167" s="62">
        <f t="shared" si="66"/>
        <v>0</v>
      </c>
      <c r="CP167" s="62">
        <f t="shared" si="66"/>
        <v>0</v>
      </c>
      <c r="CQ167" s="62">
        <f t="shared" si="66"/>
        <v>0</v>
      </c>
      <c r="CR167" s="62">
        <f t="shared" si="66"/>
        <v>0</v>
      </c>
      <c r="CS167" s="62">
        <f t="shared" si="66"/>
        <v>0</v>
      </c>
      <c r="CT167" s="62">
        <f t="shared" si="66"/>
        <v>0</v>
      </c>
      <c r="CU167" s="62">
        <f t="shared" si="66"/>
        <v>0</v>
      </c>
    </row>
    <row r="168" spans="1:140" ht="15.75" thickBot="1">
      <c r="A168" s="336"/>
      <c r="G168" s="376"/>
    </row>
    <row r="169" spans="1:140">
      <c r="A169" s="561" t="s">
        <v>74</v>
      </c>
      <c r="B169" s="567" t="s">
        <v>91</v>
      </c>
      <c r="C169" s="490">
        <v>170</v>
      </c>
      <c r="D169" s="79" t="s">
        <v>5</v>
      </c>
      <c r="E169" s="78">
        <v>1458</v>
      </c>
      <c r="F169" s="101"/>
      <c r="G169" s="359"/>
      <c r="H169" s="166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101"/>
      <c r="AM169" s="292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</row>
    <row r="170" spans="1:140" ht="15.75" thickBot="1">
      <c r="A170" s="562"/>
      <c r="B170" s="568"/>
      <c r="C170" s="491"/>
      <c r="D170" s="87" t="s">
        <v>6</v>
      </c>
      <c r="E170" s="76">
        <f>SUM(G170:CU170)</f>
        <v>1458</v>
      </c>
      <c r="F170" s="283">
        <v>1446</v>
      </c>
      <c r="G170" s="364">
        <v>1316</v>
      </c>
      <c r="H170" s="257"/>
      <c r="I170" s="89"/>
      <c r="J170" s="89"/>
      <c r="K170" s="89"/>
      <c r="L170" s="89">
        <v>134</v>
      </c>
      <c r="M170" s="89"/>
      <c r="N170" s="89"/>
      <c r="O170" s="89"/>
      <c r="P170" s="89">
        <v>8</v>
      </c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161"/>
      <c r="AM170" s="297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  <c r="BB170" s="89"/>
      <c r="BC170" s="89"/>
      <c r="BD170" s="89"/>
      <c r="BE170" s="89"/>
      <c r="BF170" s="89"/>
      <c r="BG170" s="89"/>
      <c r="BH170" s="89"/>
      <c r="BI170" s="89"/>
      <c r="BJ170" s="89"/>
      <c r="BK170" s="89"/>
      <c r="BL170" s="89"/>
      <c r="BM170" s="89"/>
      <c r="BN170" s="89"/>
      <c r="BO170" s="89"/>
      <c r="BP170" s="89"/>
      <c r="BQ170" s="89"/>
      <c r="BR170" s="89"/>
      <c r="BS170" s="89"/>
      <c r="BT170" s="89"/>
      <c r="BU170" s="89"/>
      <c r="BV170" s="89"/>
      <c r="BW170" s="89"/>
      <c r="BX170" s="89"/>
      <c r="BY170" s="89"/>
      <c r="BZ170" s="89"/>
      <c r="CA170" s="89"/>
      <c r="CB170" s="89"/>
      <c r="CC170" s="89"/>
      <c r="CD170" s="89"/>
      <c r="CE170" s="89"/>
      <c r="CF170" s="89"/>
      <c r="CG170" s="89"/>
      <c r="CH170" s="89"/>
      <c r="CI170" s="89"/>
      <c r="CJ170" s="89"/>
      <c r="CK170" s="89"/>
      <c r="CL170" s="89"/>
      <c r="CM170" s="89"/>
      <c r="CN170" s="89"/>
      <c r="CO170" s="89"/>
      <c r="CP170" s="89"/>
      <c r="CQ170" s="89"/>
      <c r="CR170" s="89"/>
      <c r="CS170" s="89"/>
      <c r="CT170" s="89"/>
      <c r="CU170" s="89"/>
    </row>
    <row r="171" spans="1:140" s="158" customFormat="1" ht="13.5" customHeight="1">
      <c r="A171" s="562"/>
      <c r="B171" s="567" t="s">
        <v>92</v>
      </c>
      <c r="C171" s="490">
        <v>170</v>
      </c>
      <c r="D171" s="79" t="s">
        <v>5</v>
      </c>
      <c r="E171" s="78">
        <v>438</v>
      </c>
      <c r="F171" s="101"/>
      <c r="G171" s="359"/>
      <c r="H171" s="166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101"/>
      <c r="AM171" s="292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</row>
    <row r="172" spans="1:140" s="159" customFormat="1" ht="15.75" thickBot="1">
      <c r="A172" s="563"/>
      <c r="B172" s="568"/>
      <c r="C172" s="491"/>
      <c r="D172" s="87" t="s">
        <v>6</v>
      </c>
      <c r="E172" s="76">
        <f>SUM(G172:CU172)</f>
        <v>438</v>
      </c>
      <c r="F172" s="283">
        <v>438</v>
      </c>
      <c r="G172" s="364">
        <v>383</v>
      </c>
      <c r="H172" s="257"/>
      <c r="I172" s="89"/>
      <c r="J172" s="89"/>
      <c r="K172" s="89"/>
      <c r="L172" s="89">
        <v>35</v>
      </c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>
        <v>20</v>
      </c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161"/>
      <c r="AM172" s="297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  <c r="BB172" s="89"/>
      <c r="BC172" s="89"/>
      <c r="BD172" s="89"/>
      <c r="BE172" s="89"/>
      <c r="BF172" s="89"/>
      <c r="BG172" s="89"/>
      <c r="BH172" s="89"/>
      <c r="BI172" s="89"/>
      <c r="BJ172" s="89"/>
      <c r="BK172" s="89"/>
      <c r="BL172" s="89"/>
      <c r="BM172" s="89"/>
      <c r="BN172" s="89"/>
      <c r="BO172" s="89"/>
      <c r="BP172" s="89"/>
      <c r="BQ172" s="89"/>
      <c r="BR172" s="89"/>
      <c r="BS172" s="89"/>
      <c r="BT172" s="89"/>
      <c r="BU172" s="89"/>
      <c r="BV172" s="89"/>
      <c r="BW172" s="89"/>
      <c r="BX172" s="89"/>
      <c r="BY172" s="89"/>
      <c r="BZ172" s="89"/>
      <c r="CA172" s="89"/>
      <c r="CB172" s="89"/>
      <c r="CC172" s="89"/>
      <c r="CD172" s="89"/>
      <c r="CE172" s="89"/>
      <c r="CF172" s="89"/>
      <c r="CG172" s="89"/>
      <c r="CH172" s="89"/>
      <c r="CI172" s="89"/>
      <c r="CJ172" s="89"/>
      <c r="CK172" s="89"/>
      <c r="CL172" s="89"/>
      <c r="CM172" s="89"/>
      <c r="CN172" s="89"/>
      <c r="CO172" s="89"/>
      <c r="CP172" s="89"/>
      <c r="CQ172" s="89"/>
      <c r="CR172" s="89"/>
      <c r="CS172" s="89"/>
      <c r="CT172" s="89"/>
      <c r="CU172" s="89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</row>
    <row r="173" spans="1:140" s="159" customFormat="1">
      <c r="A173" s="541" t="s">
        <v>155</v>
      </c>
      <c r="B173" s="504"/>
      <c r="C173" s="505"/>
      <c r="D173" s="266" t="s">
        <v>5</v>
      </c>
      <c r="E173" s="153">
        <f>E169+E171</f>
        <v>1896</v>
      </c>
      <c r="F173" s="267">
        <f t="shared" ref="F173:BP173" si="67">F169+F171</f>
        <v>0</v>
      </c>
      <c r="G173" s="373">
        <f t="shared" si="67"/>
        <v>0</v>
      </c>
      <c r="H173" s="366">
        <f t="shared" si="67"/>
        <v>0</v>
      </c>
      <c r="I173" s="153">
        <f t="shared" si="67"/>
        <v>0</v>
      </c>
      <c r="J173" s="153">
        <f t="shared" si="67"/>
        <v>0</v>
      </c>
      <c r="K173" s="153">
        <f t="shared" si="67"/>
        <v>0</v>
      </c>
      <c r="L173" s="153">
        <f t="shared" si="67"/>
        <v>0</v>
      </c>
      <c r="M173" s="153">
        <f t="shared" si="67"/>
        <v>0</v>
      </c>
      <c r="N173" s="153">
        <f t="shared" si="67"/>
        <v>0</v>
      </c>
      <c r="O173" s="153">
        <f t="shared" si="67"/>
        <v>0</v>
      </c>
      <c r="P173" s="153">
        <f t="shared" si="67"/>
        <v>0</v>
      </c>
      <c r="Q173" s="153">
        <f t="shared" si="67"/>
        <v>0</v>
      </c>
      <c r="R173" s="153">
        <f t="shared" si="67"/>
        <v>0</v>
      </c>
      <c r="S173" s="153">
        <f t="shared" si="67"/>
        <v>0</v>
      </c>
      <c r="T173" s="153">
        <f t="shared" si="67"/>
        <v>0</v>
      </c>
      <c r="U173" s="153">
        <f t="shared" si="67"/>
        <v>0</v>
      </c>
      <c r="V173" s="153">
        <f t="shared" si="67"/>
        <v>0</v>
      </c>
      <c r="W173" s="153">
        <f t="shared" si="67"/>
        <v>0</v>
      </c>
      <c r="X173" s="153">
        <f t="shared" si="67"/>
        <v>0</v>
      </c>
      <c r="Y173" s="153">
        <f t="shared" si="67"/>
        <v>0</v>
      </c>
      <c r="Z173" s="153">
        <f t="shared" si="67"/>
        <v>0</v>
      </c>
      <c r="AA173" s="153">
        <f t="shared" si="67"/>
        <v>0</v>
      </c>
      <c r="AB173" s="153">
        <f t="shared" si="67"/>
        <v>0</v>
      </c>
      <c r="AC173" s="153">
        <f t="shared" si="67"/>
        <v>0</v>
      </c>
      <c r="AD173" s="153">
        <f t="shared" si="67"/>
        <v>0</v>
      </c>
      <c r="AE173" s="153">
        <f t="shared" si="67"/>
        <v>0</v>
      </c>
      <c r="AF173" s="153">
        <f t="shared" si="67"/>
        <v>0</v>
      </c>
      <c r="AG173" s="153">
        <f t="shared" si="67"/>
        <v>0</v>
      </c>
      <c r="AH173" s="153">
        <f t="shared" si="67"/>
        <v>0</v>
      </c>
      <c r="AI173" s="153">
        <f t="shared" si="67"/>
        <v>0</v>
      </c>
      <c r="AJ173" s="153">
        <f t="shared" si="67"/>
        <v>0</v>
      </c>
      <c r="AK173" s="153">
        <f t="shared" si="67"/>
        <v>0</v>
      </c>
      <c r="AL173" s="153">
        <f t="shared" si="67"/>
        <v>0</v>
      </c>
      <c r="AM173" s="153">
        <f t="shared" si="67"/>
        <v>0</v>
      </c>
      <c r="AN173" s="153">
        <f t="shared" si="67"/>
        <v>0</v>
      </c>
      <c r="AO173" s="153">
        <f t="shared" si="67"/>
        <v>0</v>
      </c>
      <c r="AP173" s="153">
        <f t="shared" si="67"/>
        <v>0</v>
      </c>
      <c r="AQ173" s="153">
        <f t="shared" si="67"/>
        <v>0</v>
      </c>
      <c r="AR173" s="153">
        <f t="shared" si="67"/>
        <v>0</v>
      </c>
      <c r="AS173" s="153">
        <f t="shared" si="67"/>
        <v>0</v>
      </c>
      <c r="AT173" s="153">
        <f t="shared" si="67"/>
        <v>0</v>
      </c>
      <c r="AU173" s="153">
        <f t="shared" si="67"/>
        <v>0</v>
      </c>
      <c r="AV173" s="153">
        <f t="shared" si="67"/>
        <v>0</v>
      </c>
      <c r="AW173" s="153">
        <f t="shared" si="67"/>
        <v>0</v>
      </c>
      <c r="AX173" s="153">
        <f t="shared" si="67"/>
        <v>0</v>
      </c>
      <c r="AY173" s="153">
        <f t="shared" si="67"/>
        <v>0</v>
      </c>
      <c r="AZ173" s="153">
        <f t="shared" si="67"/>
        <v>0</v>
      </c>
      <c r="BA173" s="153">
        <f t="shared" si="67"/>
        <v>0</v>
      </c>
      <c r="BB173" s="153">
        <f t="shared" si="67"/>
        <v>0</v>
      </c>
      <c r="BC173" s="153">
        <f t="shared" si="67"/>
        <v>0</v>
      </c>
      <c r="BD173" s="153">
        <f t="shared" si="67"/>
        <v>0</v>
      </c>
      <c r="BE173" s="153">
        <f t="shared" si="67"/>
        <v>0</v>
      </c>
      <c r="BF173" s="153">
        <f t="shared" si="67"/>
        <v>0</v>
      </c>
      <c r="BG173" s="153">
        <f t="shared" si="67"/>
        <v>0</v>
      </c>
      <c r="BH173" s="153">
        <f t="shared" si="67"/>
        <v>0</v>
      </c>
      <c r="BI173" s="153">
        <f t="shared" si="67"/>
        <v>0</v>
      </c>
      <c r="BJ173" s="153">
        <f t="shared" si="67"/>
        <v>0</v>
      </c>
      <c r="BK173" s="153">
        <f t="shared" si="67"/>
        <v>0</v>
      </c>
      <c r="BL173" s="153">
        <f t="shared" si="67"/>
        <v>0</v>
      </c>
      <c r="BM173" s="153">
        <f t="shared" si="67"/>
        <v>0</v>
      </c>
      <c r="BN173" s="153">
        <f t="shared" si="67"/>
        <v>0</v>
      </c>
      <c r="BO173" s="153">
        <f t="shared" si="67"/>
        <v>0</v>
      </c>
      <c r="BP173" s="153">
        <f t="shared" si="67"/>
        <v>0</v>
      </c>
      <c r="BQ173" s="153">
        <f t="shared" ref="BQ173:CI173" si="68">BQ169+BQ171</f>
        <v>0</v>
      </c>
      <c r="BR173" s="153">
        <f t="shared" si="68"/>
        <v>0</v>
      </c>
      <c r="BS173" s="153">
        <f t="shared" si="68"/>
        <v>0</v>
      </c>
      <c r="BT173" s="153">
        <f t="shared" si="68"/>
        <v>0</v>
      </c>
      <c r="BU173" s="153">
        <f t="shared" si="68"/>
        <v>0</v>
      </c>
      <c r="BV173" s="153">
        <f t="shared" si="68"/>
        <v>0</v>
      </c>
      <c r="BW173" s="153">
        <f t="shared" si="68"/>
        <v>0</v>
      </c>
      <c r="BX173" s="153">
        <f t="shared" si="68"/>
        <v>0</v>
      </c>
      <c r="BY173" s="153">
        <f t="shared" si="68"/>
        <v>0</v>
      </c>
      <c r="BZ173" s="153">
        <f t="shared" si="68"/>
        <v>0</v>
      </c>
      <c r="CA173" s="153">
        <f t="shared" si="68"/>
        <v>0</v>
      </c>
      <c r="CB173" s="153">
        <f t="shared" si="68"/>
        <v>0</v>
      </c>
      <c r="CC173" s="153">
        <f t="shared" si="68"/>
        <v>0</v>
      </c>
      <c r="CD173" s="153">
        <f t="shared" si="68"/>
        <v>0</v>
      </c>
      <c r="CE173" s="153">
        <f t="shared" si="68"/>
        <v>0</v>
      </c>
      <c r="CF173" s="153">
        <f t="shared" si="68"/>
        <v>0</v>
      </c>
      <c r="CG173" s="153">
        <f t="shared" si="68"/>
        <v>0</v>
      </c>
      <c r="CH173" s="153">
        <f t="shared" si="68"/>
        <v>0</v>
      </c>
      <c r="CI173" s="153">
        <f t="shared" si="68"/>
        <v>0</v>
      </c>
      <c r="CJ173" s="153">
        <f t="shared" ref="CJ173:CU173" si="69">CJ169+CJ171</f>
        <v>0</v>
      </c>
      <c r="CK173" s="153">
        <f t="shared" si="69"/>
        <v>0</v>
      </c>
      <c r="CL173" s="153">
        <f t="shared" si="69"/>
        <v>0</v>
      </c>
      <c r="CM173" s="153">
        <f t="shared" si="69"/>
        <v>0</v>
      </c>
      <c r="CN173" s="153">
        <f t="shared" si="69"/>
        <v>0</v>
      </c>
      <c r="CO173" s="153">
        <f t="shared" si="69"/>
        <v>0</v>
      </c>
      <c r="CP173" s="153">
        <f t="shared" si="69"/>
        <v>0</v>
      </c>
      <c r="CQ173" s="153">
        <f t="shared" si="69"/>
        <v>0</v>
      </c>
      <c r="CR173" s="153">
        <f t="shared" si="69"/>
        <v>0</v>
      </c>
      <c r="CS173" s="153">
        <f t="shared" si="69"/>
        <v>0</v>
      </c>
      <c r="CT173" s="153">
        <f t="shared" si="69"/>
        <v>0</v>
      </c>
      <c r="CU173" s="153">
        <f t="shared" si="69"/>
        <v>0</v>
      </c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</row>
    <row r="174" spans="1:140" s="160" customFormat="1" ht="15.75" thickBot="1">
      <c r="A174" s="506"/>
      <c r="B174" s="507"/>
      <c r="C174" s="508"/>
      <c r="D174" s="163" t="s">
        <v>6</v>
      </c>
      <c r="E174" s="62">
        <f>E170+E172</f>
        <v>1896</v>
      </c>
      <c r="F174" s="288">
        <f>F170+F172</f>
        <v>1884</v>
      </c>
      <c r="G174" s="371">
        <f t="shared" ref="G174:BP174" si="70">G170+G172</f>
        <v>1699</v>
      </c>
      <c r="H174" s="226">
        <f t="shared" si="70"/>
        <v>0</v>
      </c>
      <c r="I174" s="62">
        <f t="shared" si="70"/>
        <v>0</v>
      </c>
      <c r="J174" s="62">
        <f t="shared" si="70"/>
        <v>0</v>
      </c>
      <c r="K174" s="62">
        <f t="shared" si="70"/>
        <v>0</v>
      </c>
      <c r="L174" s="62">
        <f t="shared" si="70"/>
        <v>169</v>
      </c>
      <c r="M174" s="62">
        <f t="shared" si="70"/>
        <v>0</v>
      </c>
      <c r="N174" s="62">
        <f t="shared" si="70"/>
        <v>0</v>
      </c>
      <c r="O174" s="62">
        <f t="shared" si="70"/>
        <v>0</v>
      </c>
      <c r="P174" s="62">
        <f t="shared" si="70"/>
        <v>8</v>
      </c>
      <c r="Q174" s="62">
        <f t="shared" si="70"/>
        <v>0</v>
      </c>
      <c r="R174" s="62">
        <f t="shared" si="70"/>
        <v>0</v>
      </c>
      <c r="S174" s="62">
        <f t="shared" si="70"/>
        <v>0</v>
      </c>
      <c r="T174" s="62">
        <f t="shared" si="70"/>
        <v>0</v>
      </c>
      <c r="U174" s="62">
        <f t="shared" si="70"/>
        <v>0</v>
      </c>
      <c r="V174" s="62">
        <f t="shared" si="70"/>
        <v>0</v>
      </c>
      <c r="W174" s="62">
        <f t="shared" si="70"/>
        <v>0</v>
      </c>
      <c r="X174" s="62">
        <f t="shared" si="70"/>
        <v>0</v>
      </c>
      <c r="Y174" s="62">
        <f t="shared" si="70"/>
        <v>20</v>
      </c>
      <c r="Z174" s="62">
        <f t="shared" si="70"/>
        <v>0</v>
      </c>
      <c r="AA174" s="62">
        <f t="shared" si="70"/>
        <v>0</v>
      </c>
      <c r="AB174" s="62">
        <f t="shared" si="70"/>
        <v>0</v>
      </c>
      <c r="AC174" s="62">
        <f t="shared" si="70"/>
        <v>0</v>
      </c>
      <c r="AD174" s="62">
        <f t="shared" si="70"/>
        <v>0</v>
      </c>
      <c r="AE174" s="62">
        <f t="shared" si="70"/>
        <v>0</v>
      </c>
      <c r="AF174" s="62">
        <f t="shared" si="70"/>
        <v>0</v>
      </c>
      <c r="AG174" s="62">
        <f t="shared" si="70"/>
        <v>0</v>
      </c>
      <c r="AH174" s="62">
        <f t="shared" si="70"/>
        <v>0</v>
      </c>
      <c r="AI174" s="62">
        <f t="shared" si="70"/>
        <v>0</v>
      </c>
      <c r="AJ174" s="62">
        <f t="shared" si="70"/>
        <v>0</v>
      </c>
      <c r="AK174" s="62">
        <f t="shared" si="70"/>
        <v>0</v>
      </c>
      <c r="AL174" s="62">
        <f t="shared" si="70"/>
        <v>0</v>
      </c>
      <c r="AM174" s="62">
        <f t="shared" si="70"/>
        <v>0</v>
      </c>
      <c r="AN174" s="62">
        <f t="shared" si="70"/>
        <v>0</v>
      </c>
      <c r="AO174" s="62">
        <f t="shared" si="70"/>
        <v>0</v>
      </c>
      <c r="AP174" s="62">
        <f t="shared" si="70"/>
        <v>0</v>
      </c>
      <c r="AQ174" s="62">
        <f t="shared" si="70"/>
        <v>0</v>
      </c>
      <c r="AR174" s="62">
        <f t="shared" si="70"/>
        <v>0</v>
      </c>
      <c r="AS174" s="62">
        <f t="shared" si="70"/>
        <v>0</v>
      </c>
      <c r="AT174" s="62">
        <f t="shared" si="70"/>
        <v>0</v>
      </c>
      <c r="AU174" s="62">
        <f t="shared" si="70"/>
        <v>0</v>
      </c>
      <c r="AV174" s="62">
        <f t="shared" si="70"/>
        <v>0</v>
      </c>
      <c r="AW174" s="62">
        <f t="shared" si="70"/>
        <v>0</v>
      </c>
      <c r="AX174" s="62">
        <f t="shared" si="70"/>
        <v>0</v>
      </c>
      <c r="AY174" s="62">
        <f t="shared" si="70"/>
        <v>0</v>
      </c>
      <c r="AZ174" s="62">
        <f t="shared" si="70"/>
        <v>0</v>
      </c>
      <c r="BA174" s="62">
        <f t="shared" si="70"/>
        <v>0</v>
      </c>
      <c r="BB174" s="62">
        <f t="shared" si="70"/>
        <v>0</v>
      </c>
      <c r="BC174" s="62">
        <f t="shared" si="70"/>
        <v>0</v>
      </c>
      <c r="BD174" s="62">
        <f t="shared" si="70"/>
        <v>0</v>
      </c>
      <c r="BE174" s="62">
        <f t="shared" si="70"/>
        <v>0</v>
      </c>
      <c r="BF174" s="62">
        <f t="shared" si="70"/>
        <v>0</v>
      </c>
      <c r="BG174" s="62">
        <f t="shared" si="70"/>
        <v>0</v>
      </c>
      <c r="BH174" s="62">
        <f t="shared" si="70"/>
        <v>0</v>
      </c>
      <c r="BI174" s="62">
        <f t="shared" si="70"/>
        <v>0</v>
      </c>
      <c r="BJ174" s="62">
        <f t="shared" si="70"/>
        <v>0</v>
      </c>
      <c r="BK174" s="62">
        <f t="shared" si="70"/>
        <v>0</v>
      </c>
      <c r="BL174" s="62">
        <f t="shared" si="70"/>
        <v>0</v>
      </c>
      <c r="BM174" s="62">
        <f t="shared" si="70"/>
        <v>0</v>
      </c>
      <c r="BN174" s="62">
        <f t="shared" si="70"/>
        <v>0</v>
      </c>
      <c r="BO174" s="62">
        <f t="shared" si="70"/>
        <v>0</v>
      </c>
      <c r="BP174" s="62">
        <f t="shared" si="70"/>
        <v>0</v>
      </c>
      <c r="BQ174" s="62">
        <f t="shared" ref="BQ174:CI174" si="71">BQ170+BQ172</f>
        <v>0</v>
      </c>
      <c r="BR174" s="62">
        <f t="shared" si="71"/>
        <v>0</v>
      </c>
      <c r="BS174" s="62">
        <f t="shared" si="71"/>
        <v>0</v>
      </c>
      <c r="BT174" s="62">
        <f t="shared" si="71"/>
        <v>0</v>
      </c>
      <c r="BU174" s="62">
        <f t="shared" si="71"/>
        <v>0</v>
      </c>
      <c r="BV174" s="62">
        <f t="shared" si="71"/>
        <v>0</v>
      </c>
      <c r="BW174" s="62">
        <f t="shared" si="71"/>
        <v>0</v>
      </c>
      <c r="BX174" s="62">
        <f t="shared" si="71"/>
        <v>0</v>
      </c>
      <c r="BY174" s="62">
        <f t="shared" si="71"/>
        <v>0</v>
      </c>
      <c r="BZ174" s="62">
        <f t="shared" si="71"/>
        <v>0</v>
      </c>
      <c r="CA174" s="62">
        <f t="shared" si="71"/>
        <v>0</v>
      </c>
      <c r="CB174" s="62">
        <f t="shared" si="71"/>
        <v>0</v>
      </c>
      <c r="CC174" s="62">
        <f t="shared" si="71"/>
        <v>0</v>
      </c>
      <c r="CD174" s="62">
        <f t="shared" si="71"/>
        <v>0</v>
      </c>
      <c r="CE174" s="62">
        <f t="shared" si="71"/>
        <v>0</v>
      </c>
      <c r="CF174" s="62">
        <f t="shared" si="71"/>
        <v>0</v>
      </c>
      <c r="CG174" s="62">
        <f t="shared" si="71"/>
        <v>0</v>
      </c>
      <c r="CH174" s="62">
        <f t="shared" si="71"/>
        <v>0</v>
      </c>
      <c r="CI174" s="62">
        <f t="shared" si="71"/>
        <v>0</v>
      </c>
      <c r="CJ174" s="62">
        <f t="shared" ref="CJ174:CU174" si="72">CJ170+CJ172</f>
        <v>0</v>
      </c>
      <c r="CK174" s="62">
        <f t="shared" si="72"/>
        <v>0</v>
      </c>
      <c r="CL174" s="62">
        <f t="shared" si="72"/>
        <v>0</v>
      </c>
      <c r="CM174" s="62">
        <f t="shared" si="72"/>
        <v>0</v>
      </c>
      <c r="CN174" s="62">
        <f t="shared" si="72"/>
        <v>0</v>
      </c>
      <c r="CO174" s="62">
        <f t="shared" si="72"/>
        <v>0</v>
      </c>
      <c r="CP174" s="62">
        <f t="shared" si="72"/>
        <v>0</v>
      </c>
      <c r="CQ174" s="62">
        <f t="shared" si="72"/>
        <v>0</v>
      </c>
      <c r="CR174" s="62">
        <f t="shared" si="72"/>
        <v>0</v>
      </c>
      <c r="CS174" s="62">
        <f t="shared" si="72"/>
        <v>0</v>
      </c>
      <c r="CT174" s="62">
        <f t="shared" si="72"/>
        <v>0</v>
      </c>
      <c r="CU174" s="62">
        <f t="shared" si="72"/>
        <v>0</v>
      </c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</row>
  </sheetData>
  <mergeCells count="125">
    <mergeCell ref="B162:B167"/>
    <mergeCell ref="A162:A167"/>
    <mergeCell ref="A173:C174"/>
    <mergeCell ref="A58:A77"/>
    <mergeCell ref="A169:A172"/>
    <mergeCell ref="B72:B77"/>
    <mergeCell ref="C72:C73"/>
    <mergeCell ref="C74:C75"/>
    <mergeCell ref="C76:C77"/>
    <mergeCell ref="B169:B170"/>
    <mergeCell ref="C169:C170"/>
    <mergeCell ref="B171:B172"/>
    <mergeCell ref="C171:C172"/>
    <mergeCell ref="B58:B65"/>
    <mergeCell ref="C58:C59"/>
    <mergeCell ref="C60:C61"/>
    <mergeCell ref="C62:C63"/>
    <mergeCell ref="C64:C65"/>
    <mergeCell ref="C68:C69"/>
    <mergeCell ref="B70:B71"/>
    <mergeCell ref="C70:C71"/>
    <mergeCell ref="A158:C159"/>
    <mergeCell ref="A84:A155"/>
    <mergeCell ref="B122:B123"/>
    <mergeCell ref="A3:A5"/>
    <mergeCell ref="A6:A57"/>
    <mergeCell ref="A78:C79"/>
    <mergeCell ref="A80:C81"/>
    <mergeCell ref="B3:B5"/>
    <mergeCell ref="C24:C25"/>
    <mergeCell ref="B46:B47"/>
    <mergeCell ref="C46:C47"/>
    <mergeCell ref="B48:B55"/>
    <mergeCell ref="C48:C49"/>
    <mergeCell ref="C50:C51"/>
    <mergeCell ref="C52:C53"/>
    <mergeCell ref="B6:B25"/>
    <mergeCell ref="C54:C55"/>
    <mergeCell ref="B56:B57"/>
    <mergeCell ref="C56:C57"/>
    <mergeCell ref="C66:C67"/>
    <mergeCell ref="B66:B69"/>
    <mergeCell ref="C122:C123"/>
    <mergeCell ref="B124:B125"/>
    <mergeCell ref="C142:C143"/>
    <mergeCell ref="C144:C145"/>
    <mergeCell ref="C146:C147"/>
    <mergeCell ref="C148:C149"/>
    <mergeCell ref="B154:B155"/>
    <mergeCell ref="C154:C155"/>
    <mergeCell ref="C126:C127"/>
    <mergeCell ref="C128:C129"/>
    <mergeCell ref="C132:C133"/>
    <mergeCell ref="C134:C135"/>
    <mergeCell ref="B136:B149"/>
    <mergeCell ref="C136:C137"/>
    <mergeCell ref="C138:C139"/>
    <mergeCell ref="C140:C141"/>
    <mergeCell ref="C130:C131"/>
    <mergeCell ref="B152:B153"/>
    <mergeCell ref="C152:C153"/>
    <mergeCell ref="B126:B135"/>
    <mergeCell ref="C96:C97"/>
    <mergeCell ref="C98:C99"/>
    <mergeCell ref="B114:B115"/>
    <mergeCell ref="B100:B113"/>
    <mergeCell ref="C108:C109"/>
    <mergeCell ref="C110:C111"/>
    <mergeCell ref="C112:C113"/>
    <mergeCell ref="C100:C101"/>
    <mergeCell ref="C88:C89"/>
    <mergeCell ref="C92:C93"/>
    <mergeCell ref="B1:G1"/>
    <mergeCell ref="B26:B4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BQ3:CU3"/>
    <mergeCell ref="C16:C17"/>
    <mergeCell ref="C18:C19"/>
    <mergeCell ref="C20:C21"/>
    <mergeCell ref="C22:C23"/>
    <mergeCell ref="D3:G3"/>
    <mergeCell ref="C6:C7"/>
    <mergeCell ref="C8:C9"/>
    <mergeCell ref="C10:C11"/>
    <mergeCell ref="C12:C13"/>
    <mergeCell ref="C14:C15"/>
    <mergeCell ref="AM3:BP3"/>
    <mergeCell ref="E4:E5"/>
    <mergeCell ref="G4:G5"/>
    <mergeCell ref="H3:AL3"/>
    <mergeCell ref="C3:C5"/>
    <mergeCell ref="F4:F5"/>
    <mergeCell ref="C120:C121"/>
    <mergeCell ref="B150:B151"/>
    <mergeCell ref="C150:C151"/>
    <mergeCell ref="C104:C105"/>
    <mergeCell ref="C124:C125"/>
    <mergeCell ref="B84:B95"/>
    <mergeCell ref="C162:C163"/>
    <mergeCell ref="C164:C165"/>
    <mergeCell ref="C166:C167"/>
    <mergeCell ref="A156:C157"/>
    <mergeCell ref="C84:C85"/>
    <mergeCell ref="C94:C95"/>
    <mergeCell ref="C86:C87"/>
    <mergeCell ref="B120:B121"/>
    <mergeCell ref="C106:C107"/>
    <mergeCell ref="B96:B97"/>
    <mergeCell ref="C90:C91"/>
    <mergeCell ref="C102:C103"/>
    <mergeCell ref="B98:B99"/>
    <mergeCell ref="C114:C115"/>
    <mergeCell ref="B116:B117"/>
    <mergeCell ref="C116:C117"/>
    <mergeCell ref="B118:B119"/>
    <mergeCell ref="C118:C1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FT182"/>
  <sheetViews>
    <sheetView zoomScale="78" zoomScaleNormal="78" workbookViewId="0">
      <pane xSplit="7" ySplit="5" topLeftCell="CA165" activePane="bottomRight" state="frozen"/>
      <selection pane="topRight" activeCell="G1" sqref="G1"/>
      <selection pane="bottomLeft" activeCell="A6" sqref="A6"/>
      <selection pane="bottomRight" activeCell="CC174" sqref="CC174"/>
    </sheetView>
  </sheetViews>
  <sheetFormatPr defaultColWidth="8.85546875" defaultRowHeight="15"/>
  <cols>
    <col min="1" max="1" width="5.5703125" style="60" customWidth="1"/>
    <col min="2" max="2" width="10.140625" style="165" customWidth="1"/>
    <col min="3" max="3" width="9.28515625" style="60" customWidth="1"/>
    <col min="4" max="4" width="8.7109375" style="60" customWidth="1"/>
    <col min="5" max="5" width="10" style="60" customWidth="1"/>
    <col min="6" max="7" width="8" style="60" customWidth="1"/>
    <col min="8" max="37" width="7.7109375" style="61" customWidth="1"/>
    <col min="38" max="38" width="6.5703125" style="61" customWidth="1"/>
    <col min="39" max="98" width="9.28515625" style="61" bestFit="1" customWidth="1"/>
    <col min="99" max="16384" width="8.85546875" style="60"/>
  </cols>
  <sheetData>
    <row r="1" spans="1:98" ht="18.75" customHeight="1">
      <c r="B1" s="527" t="s">
        <v>117</v>
      </c>
      <c r="C1" s="528"/>
      <c r="D1" s="528"/>
      <c r="E1" s="528"/>
      <c r="F1" s="528"/>
      <c r="G1" s="528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</row>
    <row r="2" spans="1:98" ht="15.75" thickBot="1">
      <c r="B2" s="164"/>
      <c r="C2" s="81"/>
      <c r="D2" s="82"/>
      <c r="E2" s="81"/>
      <c r="F2" s="81"/>
      <c r="G2" s="81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</row>
    <row r="3" spans="1:98" s="63" customFormat="1" ht="16.5" customHeight="1" thickBot="1">
      <c r="A3" s="537" t="s">
        <v>108</v>
      </c>
      <c r="B3" s="542" t="s">
        <v>62</v>
      </c>
      <c r="C3" s="524" t="s">
        <v>61</v>
      </c>
      <c r="D3" s="516"/>
      <c r="E3" s="517"/>
      <c r="F3" s="517"/>
      <c r="G3" s="594"/>
      <c r="H3" s="522" t="s">
        <v>84</v>
      </c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3"/>
      <c r="AM3" s="518" t="s">
        <v>149</v>
      </c>
      <c r="AN3" s="518"/>
      <c r="AO3" s="518"/>
      <c r="AP3" s="518"/>
      <c r="AQ3" s="518"/>
      <c r="AR3" s="518"/>
      <c r="AS3" s="518"/>
      <c r="AT3" s="518"/>
      <c r="AU3" s="518"/>
      <c r="AV3" s="518"/>
      <c r="AW3" s="518"/>
      <c r="AX3" s="518"/>
      <c r="AY3" s="518"/>
      <c r="AZ3" s="518"/>
      <c r="BA3" s="518"/>
      <c r="BB3" s="518"/>
      <c r="BC3" s="518"/>
      <c r="BD3" s="518"/>
      <c r="BE3" s="518"/>
      <c r="BF3" s="518"/>
      <c r="BG3" s="518"/>
      <c r="BH3" s="518"/>
      <c r="BI3" s="518"/>
      <c r="BJ3" s="518"/>
      <c r="BK3" s="518"/>
      <c r="BL3" s="518"/>
      <c r="BM3" s="518"/>
      <c r="BN3" s="518"/>
      <c r="BO3" s="518"/>
      <c r="BP3" s="519"/>
      <c r="BQ3" s="513" t="s">
        <v>160</v>
      </c>
      <c r="BR3" s="514"/>
      <c r="BS3" s="514"/>
      <c r="BT3" s="514"/>
      <c r="BU3" s="514"/>
      <c r="BV3" s="514"/>
      <c r="BW3" s="514"/>
      <c r="BX3" s="514"/>
      <c r="BY3" s="514"/>
      <c r="BZ3" s="514"/>
      <c r="CA3" s="514"/>
      <c r="CB3" s="514"/>
      <c r="CC3" s="514"/>
      <c r="CD3" s="514"/>
      <c r="CE3" s="514"/>
      <c r="CF3" s="514"/>
      <c r="CG3" s="514"/>
      <c r="CH3" s="514"/>
      <c r="CI3" s="514"/>
      <c r="CJ3" s="514"/>
      <c r="CK3" s="514"/>
      <c r="CL3" s="514"/>
      <c r="CM3" s="514"/>
      <c r="CN3" s="514"/>
      <c r="CO3" s="514"/>
      <c r="CP3" s="514"/>
      <c r="CQ3" s="514"/>
      <c r="CR3" s="514"/>
      <c r="CS3" s="514"/>
      <c r="CT3" s="515"/>
    </row>
    <row r="4" spans="1:98" s="63" customFormat="1" ht="16.5" customHeight="1">
      <c r="A4" s="538"/>
      <c r="B4" s="543"/>
      <c r="C4" s="525"/>
      <c r="D4" s="83" t="s">
        <v>5</v>
      </c>
      <c r="E4" s="520" t="s">
        <v>57</v>
      </c>
      <c r="F4" s="592" t="s">
        <v>82</v>
      </c>
      <c r="G4" s="592" t="s">
        <v>94</v>
      </c>
      <c r="H4" s="241" t="s">
        <v>41</v>
      </c>
      <c r="I4" s="84" t="s">
        <v>42</v>
      </c>
      <c r="J4" s="84" t="s">
        <v>43</v>
      </c>
      <c r="K4" s="84" t="s">
        <v>44</v>
      </c>
      <c r="L4" s="84" t="s">
        <v>45</v>
      </c>
      <c r="M4" s="84" t="s">
        <v>39</v>
      </c>
      <c r="N4" s="84" t="s">
        <v>40</v>
      </c>
      <c r="O4" s="84" t="s">
        <v>41</v>
      </c>
      <c r="P4" s="84" t="s">
        <v>42</v>
      </c>
      <c r="Q4" s="84" t="s">
        <v>43</v>
      </c>
      <c r="R4" s="84" t="s">
        <v>44</v>
      </c>
      <c r="S4" s="84" t="s">
        <v>45</v>
      </c>
      <c r="T4" s="84" t="s">
        <v>39</v>
      </c>
      <c r="U4" s="84" t="s">
        <v>40</v>
      </c>
      <c r="V4" s="84" t="s">
        <v>41</v>
      </c>
      <c r="W4" s="84" t="s">
        <v>42</v>
      </c>
      <c r="X4" s="84" t="s">
        <v>43</v>
      </c>
      <c r="Y4" s="84" t="s">
        <v>44</v>
      </c>
      <c r="Z4" s="84" t="s">
        <v>45</v>
      </c>
      <c r="AA4" s="84" t="s">
        <v>39</v>
      </c>
      <c r="AB4" s="84" t="s">
        <v>40</v>
      </c>
      <c r="AC4" s="84" t="s">
        <v>41</v>
      </c>
      <c r="AD4" s="84" t="s">
        <v>42</v>
      </c>
      <c r="AE4" s="84" t="s">
        <v>43</v>
      </c>
      <c r="AF4" s="84" t="s">
        <v>44</v>
      </c>
      <c r="AG4" s="84" t="s">
        <v>45</v>
      </c>
      <c r="AH4" s="84" t="s">
        <v>39</v>
      </c>
      <c r="AI4" s="84" t="s">
        <v>40</v>
      </c>
      <c r="AJ4" s="84" t="s">
        <v>41</v>
      </c>
      <c r="AK4" s="84" t="s">
        <v>42</v>
      </c>
      <c r="AL4" s="84" t="s">
        <v>43</v>
      </c>
      <c r="AM4" s="84" t="s">
        <v>40</v>
      </c>
      <c r="AN4" s="84" t="s">
        <v>41</v>
      </c>
      <c r="AO4" s="84" t="s">
        <v>41</v>
      </c>
      <c r="AP4" s="84" t="s">
        <v>42</v>
      </c>
      <c r="AQ4" s="84" t="s">
        <v>43</v>
      </c>
      <c r="AR4" s="84" t="s">
        <v>44</v>
      </c>
      <c r="AS4" s="84" t="s">
        <v>45</v>
      </c>
      <c r="AT4" s="84" t="s">
        <v>39</v>
      </c>
      <c r="AU4" s="84" t="s">
        <v>40</v>
      </c>
      <c r="AV4" s="84" t="s">
        <v>41</v>
      </c>
      <c r="AW4" s="84" t="s">
        <v>42</v>
      </c>
      <c r="AX4" s="84" t="s">
        <v>43</v>
      </c>
      <c r="AY4" s="84" t="s">
        <v>44</v>
      </c>
      <c r="AZ4" s="84" t="s">
        <v>45</v>
      </c>
      <c r="BA4" s="84" t="s">
        <v>39</v>
      </c>
      <c r="BB4" s="84" t="s">
        <v>40</v>
      </c>
      <c r="BC4" s="84" t="s">
        <v>41</v>
      </c>
      <c r="BD4" s="84" t="s">
        <v>42</v>
      </c>
      <c r="BE4" s="84" t="s">
        <v>43</v>
      </c>
      <c r="BF4" s="84" t="s">
        <v>44</v>
      </c>
      <c r="BG4" s="84" t="s">
        <v>45</v>
      </c>
      <c r="BH4" s="84" t="s">
        <v>39</v>
      </c>
      <c r="BI4" s="84" t="s">
        <v>40</v>
      </c>
      <c r="BJ4" s="84" t="s">
        <v>41</v>
      </c>
      <c r="BK4" s="84" t="s">
        <v>42</v>
      </c>
      <c r="BL4" s="84" t="s">
        <v>43</v>
      </c>
      <c r="BM4" s="84" t="s">
        <v>44</v>
      </c>
      <c r="BN4" s="84" t="s">
        <v>45</v>
      </c>
      <c r="BO4" s="84" t="s">
        <v>39</v>
      </c>
      <c r="BP4" s="84" t="s">
        <v>40</v>
      </c>
      <c r="BQ4" s="404" t="s">
        <v>39</v>
      </c>
      <c r="BR4" s="404" t="s">
        <v>40</v>
      </c>
      <c r="BS4" s="404" t="s">
        <v>41</v>
      </c>
      <c r="BT4" s="404" t="s">
        <v>42</v>
      </c>
      <c r="BU4" s="404" t="s">
        <v>43</v>
      </c>
      <c r="BV4" s="404" t="s">
        <v>44</v>
      </c>
      <c r="BW4" s="404" t="s">
        <v>45</v>
      </c>
      <c r="BX4" s="404" t="s">
        <v>39</v>
      </c>
      <c r="BY4" s="404" t="s">
        <v>40</v>
      </c>
      <c r="BZ4" s="404" t="s">
        <v>41</v>
      </c>
      <c r="CA4" s="404" t="s">
        <v>42</v>
      </c>
      <c r="CB4" s="404" t="s">
        <v>43</v>
      </c>
      <c r="CC4" s="404" t="s">
        <v>44</v>
      </c>
      <c r="CD4" s="404" t="s">
        <v>45</v>
      </c>
      <c r="CE4" s="404" t="s">
        <v>39</v>
      </c>
      <c r="CF4" s="404" t="s">
        <v>40</v>
      </c>
      <c r="CG4" s="404" t="s">
        <v>41</v>
      </c>
      <c r="CH4" s="404" t="s">
        <v>42</v>
      </c>
      <c r="CI4" s="404" t="s">
        <v>43</v>
      </c>
      <c r="CJ4" s="404" t="s">
        <v>44</v>
      </c>
      <c r="CK4" s="404" t="s">
        <v>45</v>
      </c>
      <c r="CL4" s="404" t="s">
        <v>39</v>
      </c>
      <c r="CM4" s="404" t="s">
        <v>40</v>
      </c>
      <c r="CN4" s="404" t="s">
        <v>41</v>
      </c>
      <c r="CO4" s="404" t="s">
        <v>42</v>
      </c>
      <c r="CP4" s="404" t="s">
        <v>43</v>
      </c>
      <c r="CQ4" s="404" t="s">
        <v>44</v>
      </c>
      <c r="CR4" s="404" t="s">
        <v>45</v>
      </c>
      <c r="CS4" s="404" t="s">
        <v>39</v>
      </c>
      <c r="CT4" s="404" t="s">
        <v>40</v>
      </c>
    </row>
    <row r="5" spans="1:98" s="63" customFormat="1" ht="13.5" thickBot="1">
      <c r="A5" s="538"/>
      <c r="B5" s="544"/>
      <c r="C5" s="526"/>
      <c r="D5" s="85" t="s">
        <v>6</v>
      </c>
      <c r="E5" s="521"/>
      <c r="F5" s="593"/>
      <c r="G5" s="593"/>
      <c r="H5" s="242">
        <v>43739</v>
      </c>
      <c r="I5" s="86">
        <f t="shared" ref="I5:AJ5" si="0">H5+1</f>
        <v>43740</v>
      </c>
      <c r="J5" s="86">
        <f t="shared" si="0"/>
        <v>43741</v>
      </c>
      <c r="K5" s="86">
        <f t="shared" si="0"/>
        <v>43742</v>
      </c>
      <c r="L5" s="86">
        <f t="shared" si="0"/>
        <v>43743</v>
      </c>
      <c r="M5" s="86">
        <f t="shared" si="0"/>
        <v>43744</v>
      </c>
      <c r="N5" s="86">
        <f t="shared" si="0"/>
        <v>43745</v>
      </c>
      <c r="O5" s="86">
        <f t="shared" si="0"/>
        <v>43746</v>
      </c>
      <c r="P5" s="86">
        <f t="shared" si="0"/>
        <v>43747</v>
      </c>
      <c r="Q5" s="86">
        <f t="shared" si="0"/>
        <v>43748</v>
      </c>
      <c r="R5" s="86">
        <f t="shared" si="0"/>
        <v>43749</v>
      </c>
      <c r="S5" s="86">
        <f t="shared" si="0"/>
        <v>43750</v>
      </c>
      <c r="T5" s="86">
        <f t="shared" si="0"/>
        <v>43751</v>
      </c>
      <c r="U5" s="86">
        <f t="shared" si="0"/>
        <v>43752</v>
      </c>
      <c r="V5" s="86">
        <f t="shared" si="0"/>
        <v>43753</v>
      </c>
      <c r="W5" s="86">
        <f t="shared" si="0"/>
        <v>43754</v>
      </c>
      <c r="X5" s="86">
        <f t="shared" si="0"/>
        <v>43755</v>
      </c>
      <c r="Y5" s="86">
        <f t="shared" si="0"/>
        <v>43756</v>
      </c>
      <c r="Z5" s="86">
        <f t="shared" si="0"/>
        <v>43757</v>
      </c>
      <c r="AA5" s="86">
        <f t="shared" si="0"/>
        <v>43758</v>
      </c>
      <c r="AB5" s="86">
        <f t="shared" si="0"/>
        <v>43759</v>
      </c>
      <c r="AC5" s="86">
        <f t="shared" si="0"/>
        <v>43760</v>
      </c>
      <c r="AD5" s="86">
        <f t="shared" si="0"/>
        <v>43761</v>
      </c>
      <c r="AE5" s="86">
        <f t="shared" si="0"/>
        <v>43762</v>
      </c>
      <c r="AF5" s="86">
        <f t="shared" si="0"/>
        <v>43763</v>
      </c>
      <c r="AG5" s="86">
        <f t="shared" si="0"/>
        <v>43764</v>
      </c>
      <c r="AH5" s="86">
        <f t="shared" si="0"/>
        <v>43765</v>
      </c>
      <c r="AI5" s="86">
        <f t="shared" si="0"/>
        <v>43766</v>
      </c>
      <c r="AJ5" s="86">
        <f t="shared" si="0"/>
        <v>43767</v>
      </c>
      <c r="AK5" s="86">
        <f>AJ5+1</f>
        <v>43768</v>
      </c>
      <c r="AL5" s="100">
        <f>AK5+1</f>
        <v>43769</v>
      </c>
      <c r="AM5" s="86">
        <v>43709</v>
      </c>
      <c r="AN5" s="86">
        <v>43710</v>
      </c>
      <c r="AO5" s="86">
        <v>43711</v>
      </c>
      <c r="AP5" s="86">
        <v>43712</v>
      </c>
      <c r="AQ5" s="86">
        <v>43713</v>
      </c>
      <c r="AR5" s="86">
        <v>43714</v>
      </c>
      <c r="AS5" s="86">
        <v>43715</v>
      </c>
      <c r="AT5" s="86">
        <v>43716</v>
      </c>
      <c r="AU5" s="86">
        <v>43717</v>
      </c>
      <c r="AV5" s="86">
        <v>43718</v>
      </c>
      <c r="AW5" s="86">
        <v>43719</v>
      </c>
      <c r="AX5" s="86">
        <v>43720</v>
      </c>
      <c r="AY5" s="86">
        <v>43721</v>
      </c>
      <c r="AZ5" s="86">
        <v>43722</v>
      </c>
      <c r="BA5" s="86">
        <v>43723</v>
      </c>
      <c r="BB5" s="86">
        <v>43724</v>
      </c>
      <c r="BC5" s="86">
        <v>43725</v>
      </c>
      <c r="BD5" s="86">
        <v>43726</v>
      </c>
      <c r="BE5" s="86">
        <v>43727</v>
      </c>
      <c r="BF5" s="86">
        <v>43728</v>
      </c>
      <c r="BG5" s="86">
        <v>43729</v>
      </c>
      <c r="BH5" s="86">
        <v>43730</v>
      </c>
      <c r="BI5" s="86">
        <v>43731</v>
      </c>
      <c r="BJ5" s="86">
        <v>43732</v>
      </c>
      <c r="BK5" s="86">
        <v>43733</v>
      </c>
      <c r="BL5" s="86">
        <v>43734</v>
      </c>
      <c r="BM5" s="86">
        <v>43735</v>
      </c>
      <c r="BN5" s="86">
        <v>43736</v>
      </c>
      <c r="BO5" s="86">
        <v>43737</v>
      </c>
      <c r="BP5" s="86">
        <v>43738</v>
      </c>
      <c r="BQ5" s="86">
        <v>43739</v>
      </c>
      <c r="BR5" s="86">
        <v>43740</v>
      </c>
      <c r="BS5" s="86">
        <v>43741</v>
      </c>
      <c r="BT5" s="86">
        <v>43742</v>
      </c>
      <c r="BU5" s="86">
        <v>43743</v>
      </c>
      <c r="BV5" s="86">
        <v>43744</v>
      </c>
      <c r="BW5" s="86">
        <v>43745</v>
      </c>
      <c r="BX5" s="86">
        <v>43746</v>
      </c>
      <c r="BY5" s="86">
        <v>43747</v>
      </c>
      <c r="BZ5" s="86">
        <v>43748</v>
      </c>
      <c r="CA5" s="86">
        <v>43749</v>
      </c>
      <c r="CB5" s="86">
        <v>43750</v>
      </c>
      <c r="CC5" s="86">
        <v>43751</v>
      </c>
      <c r="CD5" s="86">
        <v>43752</v>
      </c>
      <c r="CE5" s="86">
        <v>43753</v>
      </c>
      <c r="CF5" s="86">
        <v>43754</v>
      </c>
      <c r="CG5" s="86">
        <v>43755</v>
      </c>
      <c r="CH5" s="86">
        <v>43756</v>
      </c>
      <c r="CI5" s="86">
        <v>43757</v>
      </c>
      <c r="CJ5" s="86">
        <v>43758</v>
      </c>
      <c r="CK5" s="86">
        <v>43759</v>
      </c>
      <c r="CL5" s="86">
        <v>43760</v>
      </c>
      <c r="CM5" s="86">
        <v>43761</v>
      </c>
      <c r="CN5" s="86">
        <v>43762</v>
      </c>
      <c r="CO5" s="86">
        <v>43763</v>
      </c>
      <c r="CP5" s="86">
        <v>43764</v>
      </c>
      <c r="CQ5" s="86">
        <v>43765</v>
      </c>
      <c r="CR5" s="86">
        <v>43766</v>
      </c>
      <c r="CS5" s="86">
        <v>43767</v>
      </c>
      <c r="CT5" s="86">
        <v>43768</v>
      </c>
    </row>
    <row r="6" spans="1:98">
      <c r="A6" s="539" t="s">
        <v>3</v>
      </c>
      <c r="B6" s="529" t="s">
        <v>60</v>
      </c>
      <c r="C6" s="490">
        <v>110</v>
      </c>
      <c r="D6" s="79" t="s">
        <v>5</v>
      </c>
      <c r="E6" s="78">
        <v>2</v>
      </c>
      <c r="F6" s="91"/>
      <c r="G6" s="380"/>
      <c r="H6" s="166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101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</row>
    <row r="7" spans="1:98">
      <c r="A7" s="540"/>
      <c r="B7" s="530"/>
      <c r="C7" s="495"/>
      <c r="D7" s="77" t="s">
        <v>6</v>
      </c>
      <c r="E7" s="76">
        <f>SUM(G7:CT7)</f>
        <v>0</v>
      </c>
      <c r="F7" s="251"/>
      <c r="G7" s="381"/>
      <c r="H7" s="167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102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</row>
    <row r="8" spans="1:98">
      <c r="A8" s="540"/>
      <c r="B8" s="530"/>
      <c r="C8" s="494">
        <v>120</v>
      </c>
      <c r="D8" s="74" t="s">
        <v>5</v>
      </c>
      <c r="E8" s="72">
        <v>4</v>
      </c>
      <c r="F8" s="93"/>
      <c r="G8" s="382"/>
      <c r="H8" s="168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103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</row>
    <row r="9" spans="1:98">
      <c r="A9" s="540"/>
      <c r="B9" s="530"/>
      <c r="C9" s="495"/>
      <c r="D9" s="77" t="s">
        <v>6</v>
      </c>
      <c r="E9" s="76">
        <f>SUM(G9:CT9)</f>
        <v>4</v>
      </c>
      <c r="F9" s="251">
        <v>1</v>
      </c>
      <c r="G9" s="381"/>
      <c r="H9" s="167"/>
      <c r="I9" s="75">
        <v>2</v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>
        <v>1</v>
      </c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102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>
        <v>1</v>
      </c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</row>
    <row r="10" spans="1:98">
      <c r="A10" s="540"/>
      <c r="B10" s="530"/>
      <c r="C10" s="494">
        <v>130</v>
      </c>
      <c r="D10" s="74" t="s">
        <v>5</v>
      </c>
      <c r="E10" s="72">
        <v>9</v>
      </c>
      <c r="F10" s="93"/>
      <c r="G10" s="382"/>
      <c r="H10" s="168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103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</row>
    <row r="11" spans="1:98">
      <c r="A11" s="540"/>
      <c r="B11" s="530"/>
      <c r="C11" s="495"/>
      <c r="D11" s="77" t="s">
        <v>6</v>
      </c>
      <c r="E11" s="76">
        <f>SUM(G11:CT11)</f>
        <v>8</v>
      </c>
      <c r="F11" s="251">
        <v>5</v>
      </c>
      <c r="G11" s="381">
        <v>0</v>
      </c>
      <c r="H11" s="167"/>
      <c r="I11" s="75">
        <v>3</v>
      </c>
      <c r="J11" s="75"/>
      <c r="K11" s="75"/>
      <c r="L11" s="75"/>
      <c r="M11" s="75"/>
      <c r="N11" s="75"/>
      <c r="O11" s="75"/>
      <c r="P11" s="75"/>
      <c r="Q11" s="75">
        <v>4</v>
      </c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102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>
        <v>1</v>
      </c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</row>
    <row r="12" spans="1:98">
      <c r="A12" s="540"/>
      <c r="B12" s="530"/>
      <c r="C12" s="494">
        <v>140</v>
      </c>
      <c r="D12" s="74" t="s">
        <v>5</v>
      </c>
      <c r="E12" s="72">
        <v>104</v>
      </c>
      <c r="F12" s="93"/>
      <c r="G12" s="382"/>
      <c r="H12" s="168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103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</row>
    <row r="13" spans="1:98">
      <c r="A13" s="540"/>
      <c r="B13" s="530"/>
      <c r="C13" s="495"/>
      <c r="D13" s="77" t="s">
        <v>6</v>
      </c>
      <c r="E13" s="76">
        <f>SUM(G13:CT13)</f>
        <v>53</v>
      </c>
      <c r="F13" s="251">
        <v>34</v>
      </c>
      <c r="G13" s="381">
        <v>4</v>
      </c>
      <c r="H13" s="167"/>
      <c r="I13" s="75">
        <v>7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>
        <v>1</v>
      </c>
      <c r="X13" s="75"/>
      <c r="Y13" s="75">
        <v>4</v>
      </c>
      <c r="Z13" s="75"/>
      <c r="AA13" s="75"/>
      <c r="AB13" s="75"/>
      <c r="AC13" s="75"/>
      <c r="AD13" s="75"/>
      <c r="AE13" s="75">
        <v>3</v>
      </c>
      <c r="AF13" s="75"/>
      <c r="AG13" s="75"/>
      <c r="AH13" s="75">
        <v>2</v>
      </c>
      <c r="AI13" s="75">
        <v>4</v>
      </c>
      <c r="AJ13" s="75"/>
      <c r="AK13" s="75">
        <v>2</v>
      </c>
      <c r="AL13" s="102"/>
      <c r="AM13" s="75"/>
      <c r="AN13" s="75"/>
      <c r="AO13" s="75"/>
      <c r="AP13" s="75">
        <v>5</v>
      </c>
      <c r="AQ13" s="75"/>
      <c r="AR13" s="75">
        <v>3</v>
      </c>
      <c r="AS13" s="75">
        <v>3</v>
      </c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>
        <v>1</v>
      </c>
      <c r="BI13" s="75">
        <v>2</v>
      </c>
      <c r="BJ13" s="75"/>
      <c r="BK13" s="75">
        <v>2</v>
      </c>
      <c r="BL13" s="75">
        <v>5</v>
      </c>
      <c r="BM13" s="75"/>
      <c r="BN13" s="75"/>
      <c r="BO13" s="75"/>
      <c r="BP13" s="75">
        <v>1</v>
      </c>
      <c r="BQ13" s="75"/>
      <c r="BR13" s="75"/>
      <c r="BS13" s="75"/>
      <c r="BT13" s="75"/>
      <c r="BU13" s="75"/>
      <c r="BV13" s="75">
        <v>1</v>
      </c>
      <c r="BW13" s="75">
        <v>1</v>
      </c>
      <c r="BX13" s="75">
        <v>1</v>
      </c>
      <c r="BY13" s="75">
        <v>1</v>
      </c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</row>
    <row r="14" spans="1:98">
      <c r="A14" s="540"/>
      <c r="B14" s="530"/>
      <c r="C14" s="494">
        <v>150</v>
      </c>
      <c r="D14" s="74" t="s">
        <v>5</v>
      </c>
      <c r="E14" s="72">
        <v>20</v>
      </c>
      <c r="F14" s="93"/>
      <c r="G14" s="382"/>
      <c r="H14" s="243"/>
      <c r="I14" s="73"/>
      <c r="J14" s="73"/>
      <c r="K14" s="73"/>
      <c r="L14" s="73"/>
      <c r="M14" s="73"/>
      <c r="N14" s="73"/>
      <c r="O14" s="73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103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</row>
    <row r="15" spans="1:98">
      <c r="A15" s="540"/>
      <c r="B15" s="530"/>
      <c r="C15" s="510"/>
      <c r="D15" s="71" t="s">
        <v>6</v>
      </c>
      <c r="E15" s="76">
        <f>SUM(G15:CT15)</f>
        <v>7</v>
      </c>
      <c r="F15" s="252"/>
      <c r="G15" s="383">
        <v>0</v>
      </c>
      <c r="H15" s="244"/>
      <c r="I15" s="70"/>
      <c r="J15" s="70"/>
      <c r="K15" s="70"/>
      <c r="L15" s="70"/>
      <c r="M15" s="70"/>
      <c r="N15" s="70"/>
      <c r="O15" s="70"/>
      <c r="P15" s="70"/>
      <c r="Q15" s="70">
        <v>4</v>
      </c>
      <c r="R15" s="70"/>
      <c r="S15" s="70">
        <v>2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104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>
        <v>1</v>
      </c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</row>
    <row r="16" spans="1:98">
      <c r="A16" s="540"/>
      <c r="B16" s="530"/>
      <c r="C16" s="494">
        <v>160</v>
      </c>
      <c r="D16" s="74" t="s">
        <v>5</v>
      </c>
      <c r="E16" s="72">
        <v>43</v>
      </c>
      <c r="F16" s="93"/>
      <c r="G16" s="382"/>
      <c r="H16" s="168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103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</row>
    <row r="17" spans="1:98">
      <c r="A17" s="540"/>
      <c r="B17" s="530"/>
      <c r="C17" s="495"/>
      <c r="D17" s="77" t="s">
        <v>6</v>
      </c>
      <c r="E17" s="76">
        <f>SUM(G17:CT17)</f>
        <v>20</v>
      </c>
      <c r="F17" s="251">
        <v>4</v>
      </c>
      <c r="G17" s="381">
        <v>0</v>
      </c>
      <c r="H17" s="167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>
        <v>11</v>
      </c>
      <c r="T17" s="75">
        <v>1</v>
      </c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>
        <v>1</v>
      </c>
      <c r="AI17" s="75">
        <v>2</v>
      </c>
      <c r="AJ17" s="75"/>
      <c r="AK17" s="75"/>
      <c r="AL17" s="102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>
        <v>2</v>
      </c>
      <c r="BJ17" s="75">
        <v>1</v>
      </c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>
        <v>1</v>
      </c>
      <c r="BW17" s="75">
        <v>1</v>
      </c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</row>
    <row r="18" spans="1:98">
      <c r="A18" s="540"/>
      <c r="B18" s="530"/>
      <c r="C18" s="494">
        <v>170</v>
      </c>
      <c r="D18" s="74" t="s">
        <v>5</v>
      </c>
      <c r="E18" s="72">
        <v>256</v>
      </c>
      <c r="F18" s="93"/>
      <c r="G18" s="382"/>
      <c r="H18" s="168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103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</row>
    <row r="19" spans="1:98">
      <c r="A19" s="540"/>
      <c r="B19" s="530"/>
      <c r="C19" s="495"/>
      <c r="D19" s="77" t="s">
        <v>6</v>
      </c>
      <c r="E19" s="76">
        <f>SUM(G19:CT19)</f>
        <v>250</v>
      </c>
      <c r="F19" s="251">
        <v>119</v>
      </c>
      <c r="G19" s="381">
        <v>232</v>
      </c>
      <c r="H19" s="167"/>
      <c r="I19" s="75"/>
      <c r="J19" s="75"/>
      <c r="K19" s="75"/>
      <c r="L19" s="75"/>
      <c r="M19" s="75"/>
      <c r="N19" s="75"/>
      <c r="O19" s="75">
        <v>7</v>
      </c>
      <c r="P19" s="75"/>
      <c r="Q19" s="75"/>
      <c r="R19" s="75"/>
      <c r="S19" s="75">
        <v>4</v>
      </c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>
        <v>2</v>
      </c>
      <c r="AK19" s="75"/>
      <c r="AL19" s="102"/>
      <c r="AM19" s="75"/>
      <c r="AN19" s="75"/>
      <c r="AO19" s="75">
        <v>2</v>
      </c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>
        <v>2</v>
      </c>
      <c r="BS19" s="75"/>
      <c r="BT19" s="75"/>
      <c r="BU19" s="75"/>
      <c r="BV19" s="75"/>
      <c r="BW19" s="75"/>
      <c r="BX19" s="75"/>
      <c r="BY19" s="75">
        <v>1</v>
      </c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</row>
    <row r="20" spans="1:98">
      <c r="A20" s="540"/>
      <c r="B20" s="530"/>
      <c r="C20" s="494">
        <v>180</v>
      </c>
      <c r="D20" s="74" t="s">
        <v>5</v>
      </c>
      <c r="E20" s="72">
        <v>0</v>
      </c>
      <c r="F20" s="93"/>
      <c r="G20" s="382"/>
      <c r="H20" s="168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103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</row>
    <row r="21" spans="1:98">
      <c r="A21" s="540"/>
      <c r="B21" s="530"/>
      <c r="C21" s="495"/>
      <c r="D21" s="77" t="s">
        <v>6</v>
      </c>
      <c r="E21" s="76">
        <f>SUM(G21:CI21)</f>
        <v>0</v>
      </c>
      <c r="F21" s="251"/>
      <c r="G21" s="381"/>
      <c r="H21" s="167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102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</row>
    <row r="22" spans="1:98">
      <c r="A22" s="540"/>
      <c r="B22" s="530"/>
      <c r="C22" s="494">
        <v>190</v>
      </c>
      <c r="D22" s="74" t="s">
        <v>5</v>
      </c>
      <c r="E22" s="72">
        <v>0</v>
      </c>
      <c r="F22" s="93"/>
      <c r="G22" s="382"/>
      <c r="H22" s="243"/>
      <c r="I22" s="73"/>
      <c r="J22" s="73"/>
      <c r="K22" s="73"/>
      <c r="L22" s="73"/>
      <c r="M22" s="73"/>
      <c r="N22" s="73"/>
      <c r="O22" s="73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103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</row>
    <row r="23" spans="1:98">
      <c r="A23" s="540"/>
      <c r="B23" s="530"/>
      <c r="C23" s="510"/>
      <c r="D23" s="71" t="s">
        <v>6</v>
      </c>
      <c r="E23" s="76">
        <f>SUM(G23:CI23)</f>
        <v>0</v>
      </c>
      <c r="F23" s="252"/>
      <c r="G23" s="383"/>
      <c r="H23" s="244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104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</row>
    <row r="24" spans="1:98">
      <c r="A24" s="540"/>
      <c r="B24" s="530"/>
      <c r="C24" s="532" t="s">
        <v>38</v>
      </c>
      <c r="D24" s="69" t="s">
        <v>5</v>
      </c>
      <c r="E24" s="64">
        <f>E22+E2+E20+E18+E16+E14+E12+E10+E8+E6</f>
        <v>438</v>
      </c>
      <c r="F24" s="253"/>
      <c r="G24" s="384"/>
      <c r="H24" s="90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>
        <f t="shared" ref="AM24:BP24" si="1">AM6+AM16+AM18+AM20+AM22</f>
        <v>0</v>
      </c>
      <c r="AN24" s="68">
        <f t="shared" si="1"/>
        <v>0</v>
      </c>
      <c r="AO24" s="68">
        <f t="shared" si="1"/>
        <v>0</v>
      </c>
      <c r="AP24" s="68">
        <f t="shared" si="1"/>
        <v>0</v>
      </c>
      <c r="AQ24" s="68">
        <f t="shared" si="1"/>
        <v>0</v>
      </c>
      <c r="AR24" s="68">
        <f t="shared" si="1"/>
        <v>0</v>
      </c>
      <c r="AS24" s="68">
        <f t="shared" si="1"/>
        <v>0</v>
      </c>
      <c r="AT24" s="68">
        <f t="shared" si="1"/>
        <v>0</v>
      </c>
      <c r="AU24" s="68">
        <f t="shared" si="1"/>
        <v>0</v>
      </c>
      <c r="AV24" s="68">
        <f t="shared" si="1"/>
        <v>0</v>
      </c>
      <c r="AW24" s="68">
        <f t="shared" si="1"/>
        <v>0</v>
      </c>
      <c r="AX24" s="68">
        <f t="shared" si="1"/>
        <v>0</v>
      </c>
      <c r="AY24" s="68">
        <f t="shared" si="1"/>
        <v>0</v>
      </c>
      <c r="AZ24" s="68">
        <f t="shared" si="1"/>
        <v>0</v>
      </c>
      <c r="BA24" s="68">
        <f t="shared" si="1"/>
        <v>0</v>
      </c>
      <c r="BB24" s="68">
        <f t="shared" si="1"/>
        <v>0</v>
      </c>
      <c r="BC24" s="68">
        <f t="shared" si="1"/>
        <v>0</v>
      </c>
      <c r="BD24" s="68">
        <f t="shared" si="1"/>
        <v>0</v>
      </c>
      <c r="BE24" s="68">
        <f t="shared" si="1"/>
        <v>0</v>
      </c>
      <c r="BF24" s="68">
        <f t="shared" si="1"/>
        <v>0</v>
      </c>
      <c r="BG24" s="68">
        <f t="shared" si="1"/>
        <v>0</v>
      </c>
      <c r="BH24" s="68">
        <f t="shared" si="1"/>
        <v>0</v>
      </c>
      <c r="BI24" s="68">
        <f t="shared" si="1"/>
        <v>0</v>
      </c>
      <c r="BJ24" s="68">
        <f t="shared" si="1"/>
        <v>0</v>
      </c>
      <c r="BK24" s="68">
        <f t="shared" si="1"/>
        <v>0</v>
      </c>
      <c r="BL24" s="68">
        <f t="shared" si="1"/>
        <v>0</v>
      </c>
      <c r="BM24" s="68">
        <f t="shared" si="1"/>
        <v>0</v>
      </c>
      <c r="BN24" s="68">
        <f t="shared" si="1"/>
        <v>0</v>
      </c>
      <c r="BO24" s="68">
        <f t="shared" si="1"/>
        <v>0</v>
      </c>
      <c r="BP24" s="68">
        <f t="shared" si="1"/>
        <v>0</v>
      </c>
      <c r="BQ24" s="68">
        <f t="shared" ref="BQ24:CI24" si="2">BQ6+BQ16+BQ18+BQ20+BQ22</f>
        <v>0</v>
      </c>
      <c r="BR24" s="68">
        <f t="shared" si="2"/>
        <v>0</v>
      </c>
      <c r="BS24" s="68">
        <f t="shared" si="2"/>
        <v>0</v>
      </c>
      <c r="BT24" s="68">
        <f t="shared" si="2"/>
        <v>0</v>
      </c>
      <c r="BU24" s="68">
        <f t="shared" si="2"/>
        <v>0</v>
      </c>
      <c r="BV24" s="68">
        <f t="shared" si="2"/>
        <v>0</v>
      </c>
      <c r="BW24" s="68">
        <f t="shared" si="2"/>
        <v>0</v>
      </c>
      <c r="BX24" s="68">
        <f t="shared" si="2"/>
        <v>0</v>
      </c>
      <c r="BY24" s="68">
        <f t="shared" si="2"/>
        <v>0</v>
      </c>
      <c r="BZ24" s="68">
        <f t="shared" si="2"/>
        <v>0</v>
      </c>
      <c r="CA24" s="68">
        <f t="shared" si="2"/>
        <v>0</v>
      </c>
      <c r="CB24" s="68">
        <f t="shared" si="2"/>
        <v>0</v>
      </c>
      <c r="CC24" s="68">
        <f t="shared" si="2"/>
        <v>0</v>
      </c>
      <c r="CD24" s="68">
        <f t="shared" si="2"/>
        <v>0</v>
      </c>
      <c r="CE24" s="68">
        <f t="shared" si="2"/>
        <v>0</v>
      </c>
      <c r="CF24" s="68">
        <f t="shared" si="2"/>
        <v>0</v>
      </c>
      <c r="CG24" s="68">
        <f t="shared" si="2"/>
        <v>0</v>
      </c>
      <c r="CH24" s="68">
        <f t="shared" si="2"/>
        <v>0</v>
      </c>
      <c r="CI24" s="68">
        <f t="shared" si="2"/>
        <v>0</v>
      </c>
      <c r="CJ24" s="68">
        <f t="shared" ref="CJ24:CT24" si="3">CJ6+CJ16+CJ18+CJ20+CJ22</f>
        <v>0</v>
      </c>
      <c r="CK24" s="68">
        <f t="shared" si="3"/>
        <v>0</v>
      </c>
      <c r="CL24" s="68">
        <f t="shared" si="3"/>
        <v>0</v>
      </c>
      <c r="CM24" s="68">
        <f t="shared" si="3"/>
        <v>0</v>
      </c>
      <c r="CN24" s="68">
        <f t="shared" si="3"/>
        <v>0</v>
      </c>
      <c r="CO24" s="68">
        <f t="shared" si="3"/>
        <v>0</v>
      </c>
      <c r="CP24" s="68">
        <f t="shared" si="3"/>
        <v>0</v>
      </c>
      <c r="CQ24" s="68">
        <f t="shared" si="3"/>
        <v>0</v>
      </c>
      <c r="CR24" s="68">
        <f t="shared" si="3"/>
        <v>0</v>
      </c>
      <c r="CS24" s="68">
        <f t="shared" si="3"/>
        <v>0</v>
      </c>
      <c r="CT24" s="68">
        <f t="shared" si="3"/>
        <v>0</v>
      </c>
    </row>
    <row r="25" spans="1:98" ht="15.75" thickBot="1">
      <c r="A25" s="540"/>
      <c r="B25" s="591"/>
      <c r="C25" s="588"/>
      <c r="D25" s="67" t="s">
        <v>6</v>
      </c>
      <c r="E25" s="66">
        <f>E23+E21+E19+E17+E15+E13+E11+E9+E7</f>
        <v>342</v>
      </c>
      <c r="F25" s="254">
        <f t="shared" ref="F25" si="4">F23+F21+F19+F17+F15+F13+F11+F9+F7</f>
        <v>163</v>
      </c>
      <c r="G25" s="385">
        <f t="shared" ref="G25:H25" si="5">G23+G21+G19+G17+G15+G13+G11+G9+G7</f>
        <v>236</v>
      </c>
      <c r="H25" s="245">
        <f t="shared" si="5"/>
        <v>0</v>
      </c>
      <c r="I25" s="65">
        <f t="shared" ref="I25:AO25" si="6">I7+I17+I19+I21+I23+I9+I11+I13+I15</f>
        <v>12</v>
      </c>
      <c r="J25" s="65">
        <f t="shared" si="6"/>
        <v>0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0</v>
      </c>
      <c r="O25" s="65">
        <f t="shared" si="6"/>
        <v>7</v>
      </c>
      <c r="P25" s="65">
        <f t="shared" si="6"/>
        <v>0</v>
      </c>
      <c r="Q25" s="65">
        <f t="shared" si="6"/>
        <v>8</v>
      </c>
      <c r="R25" s="65">
        <f t="shared" si="6"/>
        <v>0</v>
      </c>
      <c r="S25" s="65">
        <f t="shared" si="6"/>
        <v>17</v>
      </c>
      <c r="T25" s="65">
        <f t="shared" si="6"/>
        <v>1</v>
      </c>
      <c r="U25" s="65">
        <f t="shared" si="6"/>
        <v>0</v>
      </c>
      <c r="V25" s="65">
        <f t="shared" si="6"/>
        <v>0</v>
      </c>
      <c r="W25" s="65">
        <f t="shared" si="6"/>
        <v>1</v>
      </c>
      <c r="X25" s="65">
        <f t="shared" si="6"/>
        <v>0</v>
      </c>
      <c r="Y25" s="65">
        <f t="shared" si="6"/>
        <v>4</v>
      </c>
      <c r="Z25" s="65">
        <f t="shared" si="6"/>
        <v>1</v>
      </c>
      <c r="AA25" s="65">
        <f t="shared" si="6"/>
        <v>0</v>
      </c>
      <c r="AB25" s="65">
        <f t="shared" si="6"/>
        <v>0</v>
      </c>
      <c r="AC25" s="65">
        <f t="shared" si="6"/>
        <v>0</v>
      </c>
      <c r="AD25" s="65">
        <f t="shared" si="6"/>
        <v>0</v>
      </c>
      <c r="AE25" s="65">
        <f t="shared" si="6"/>
        <v>3</v>
      </c>
      <c r="AF25" s="65">
        <f t="shared" si="6"/>
        <v>0</v>
      </c>
      <c r="AG25" s="65">
        <f t="shared" si="6"/>
        <v>0</v>
      </c>
      <c r="AH25" s="65">
        <f t="shared" si="6"/>
        <v>3</v>
      </c>
      <c r="AI25" s="65">
        <f t="shared" si="6"/>
        <v>6</v>
      </c>
      <c r="AJ25" s="65">
        <f t="shared" si="6"/>
        <v>2</v>
      </c>
      <c r="AK25" s="65">
        <f t="shared" si="6"/>
        <v>2</v>
      </c>
      <c r="AL25" s="65">
        <f t="shared" si="6"/>
        <v>0</v>
      </c>
      <c r="AM25" s="65">
        <f t="shared" si="6"/>
        <v>0</v>
      </c>
      <c r="AN25" s="65">
        <f t="shared" si="6"/>
        <v>0</v>
      </c>
      <c r="AO25" s="65">
        <f t="shared" si="6"/>
        <v>2</v>
      </c>
      <c r="AP25" s="65">
        <f>AP7+AP17+AP19+AP21+AP23+AP9+AP11+AP13+AP15</f>
        <v>5</v>
      </c>
      <c r="AQ25" s="65">
        <f t="shared" ref="AQ25:BP25" si="7">AQ7+AQ17+AQ19+AQ21+AQ23+AQ9+AQ11+AQ13+AQ15</f>
        <v>0</v>
      </c>
      <c r="AR25" s="65">
        <f t="shared" si="7"/>
        <v>3</v>
      </c>
      <c r="AS25" s="65">
        <f t="shared" si="7"/>
        <v>3</v>
      </c>
      <c r="AT25" s="65">
        <f t="shared" si="7"/>
        <v>0</v>
      </c>
      <c r="AU25" s="65">
        <f t="shared" si="7"/>
        <v>0</v>
      </c>
      <c r="AV25" s="65">
        <f t="shared" si="7"/>
        <v>0</v>
      </c>
      <c r="AW25" s="65">
        <f t="shared" si="7"/>
        <v>0</v>
      </c>
      <c r="AX25" s="65">
        <f t="shared" si="7"/>
        <v>0</v>
      </c>
      <c r="AY25" s="65">
        <f t="shared" si="7"/>
        <v>0</v>
      </c>
      <c r="AZ25" s="65">
        <f t="shared" si="7"/>
        <v>0</v>
      </c>
      <c r="BA25" s="65">
        <f t="shared" si="7"/>
        <v>0</v>
      </c>
      <c r="BB25" s="65">
        <f t="shared" si="7"/>
        <v>0</v>
      </c>
      <c r="BC25" s="65">
        <f t="shared" si="7"/>
        <v>0</v>
      </c>
      <c r="BD25" s="65">
        <f t="shared" si="7"/>
        <v>0</v>
      </c>
      <c r="BE25" s="65">
        <f t="shared" si="7"/>
        <v>0</v>
      </c>
      <c r="BF25" s="65">
        <f t="shared" si="7"/>
        <v>0</v>
      </c>
      <c r="BG25" s="65">
        <f t="shared" si="7"/>
        <v>0</v>
      </c>
      <c r="BH25" s="65">
        <f t="shared" si="7"/>
        <v>2</v>
      </c>
      <c r="BI25" s="65">
        <f t="shared" si="7"/>
        <v>4</v>
      </c>
      <c r="BJ25" s="65">
        <f t="shared" si="7"/>
        <v>1</v>
      </c>
      <c r="BK25" s="65">
        <f t="shared" si="7"/>
        <v>3</v>
      </c>
      <c r="BL25" s="65">
        <f t="shared" si="7"/>
        <v>5</v>
      </c>
      <c r="BM25" s="65">
        <f t="shared" si="7"/>
        <v>0</v>
      </c>
      <c r="BN25" s="65">
        <f t="shared" si="7"/>
        <v>0</v>
      </c>
      <c r="BO25" s="65">
        <f t="shared" si="7"/>
        <v>0</v>
      </c>
      <c r="BP25" s="65">
        <f t="shared" si="7"/>
        <v>1</v>
      </c>
      <c r="BQ25" s="65">
        <f t="shared" ref="BQ25:CI25" si="8">BQ7+BQ17+BQ19+BQ21+BQ23+BQ9+BQ11+BQ13+BQ15</f>
        <v>0</v>
      </c>
      <c r="BR25" s="65">
        <f t="shared" si="8"/>
        <v>2</v>
      </c>
      <c r="BS25" s="65">
        <f t="shared" si="8"/>
        <v>0</v>
      </c>
      <c r="BT25" s="65">
        <f t="shared" si="8"/>
        <v>0</v>
      </c>
      <c r="BU25" s="65">
        <f t="shared" si="8"/>
        <v>0</v>
      </c>
      <c r="BV25" s="65">
        <f t="shared" si="8"/>
        <v>2</v>
      </c>
      <c r="BW25" s="65">
        <f t="shared" si="8"/>
        <v>2</v>
      </c>
      <c r="BX25" s="65">
        <f t="shared" si="8"/>
        <v>2</v>
      </c>
      <c r="BY25" s="65">
        <f t="shared" si="8"/>
        <v>2</v>
      </c>
      <c r="BZ25" s="65">
        <f t="shared" si="8"/>
        <v>0</v>
      </c>
      <c r="CA25" s="65">
        <f t="shared" si="8"/>
        <v>0</v>
      </c>
      <c r="CB25" s="65">
        <f t="shared" si="8"/>
        <v>0</v>
      </c>
      <c r="CC25" s="65">
        <f t="shared" si="8"/>
        <v>0</v>
      </c>
      <c r="CD25" s="65">
        <f t="shared" si="8"/>
        <v>0</v>
      </c>
      <c r="CE25" s="65">
        <f t="shared" si="8"/>
        <v>0</v>
      </c>
      <c r="CF25" s="65">
        <f t="shared" si="8"/>
        <v>0</v>
      </c>
      <c r="CG25" s="65">
        <f t="shared" si="8"/>
        <v>0</v>
      </c>
      <c r="CH25" s="65">
        <f t="shared" si="8"/>
        <v>0</v>
      </c>
      <c r="CI25" s="65">
        <f t="shared" si="8"/>
        <v>0</v>
      </c>
      <c r="CJ25" s="65">
        <f t="shared" ref="CJ25:CT25" si="9">CJ7+CJ17+CJ19+CJ21+CJ23+CJ9+CJ11+CJ13+CJ15</f>
        <v>0</v>
      </c>
      <c r="CK25" s="65">
        <f t="shared" si="9"/>
        <v>0</v>
      </c>
      <c r="CL25" s="65">
        <f t="shared" si="9"/>
        <v>0</v>
      </c>
      <c r="CM25" s="65">
        <f t="shared" si="9"/>
        <v>0</v>
      </c>
      <c r="CN25" s="65">
        <f t="shared" si="9"/>
        <v>0</v>
      </c>
      <c r="CO25" s="65">
        <f t="shared" si="9"/>
        <v>0</v>
      </c>
      <c r="CP25" s="65">
        <f t="shared" si="9"/>
        <v>0</v>
      </c>
      <c r="CQ25" s="65">
        <f t="shared" si="9"/>
        <v>0</v>
      </c>
      <c r="CR25" s="65">
        <f t="shared" si="9"/>
        <v>0</v>
      </c>
      <c r="CS25" s="65">
        <f t="shared" si="9"/>
        <v>0</v>
      </c>
      <c r="CT25" s="65">
        <f t="shared" si="9"/>
        <v>0</v>
      </c>
    </row>
    <row r="26" spans="1:98">
      <c r="A26" s="540"/>
      <c r="B26" s="529" t="s">
        <v>59</v>
      </c>
      <c r="C26" s="490">
        <v>110</v>
      </c>
      <c r="D26" s="79" t="s">
        <v>5</v>
      </c>
      <c r="E26" s="78">
        <v>200</v>
      </c>
      <c r="F26" s="91"/>
      <c r="G26" s="380"/>
      <c r="H26" s="166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101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</row>
    <row r="27" spans="1:98">
      <c r="A27" s="540"/>
      <c r="B27" s="530"/>
      <c r="C27" s="495"/>
      <c r="D27" s="77" t="s">
        <v>6</v>
      </c>
      <c r="E27" s="76">
        <f>SUM(G27:CT27)</f>
        <v>79</v>
      </c>
      <c r="F27" s="251"/>
      <c r="G27" s="381"/>
      <c r="H27" s="167"/>
      <c r="I27" s="75"/>
      <c r="J27" s="75"/>
      <c r="K27" s="75">
        <v>6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>
        <v>2</v>
      </c>
      <c r="Y27" s="75">
        <v>26</v>
      </c>
      <c r="Z27" s="75"/>
      <c r="AA27" s="75"/>
      <c r="AB27" s="75"/>
      <c r="AC27" s="75"/>
      <c r="AD27" s="75"/>
      <c r="AE27" s="75"/>
      <c r="AF27" s="75">
        <v>11</v>
      </c>
      <c r="AG27" s="75"/>
      <c r="AH27" s="75"/>
      <c r="AI27" s="75"/>
      <c r="AJ27" s="75"/>
      <c r="AK27" s="75"/>
      <c r="AL27" s="102"/>
      <c r="AM27" s="75"/>
      <c r="AN27" s="75"/>
      <c r="AO27" s="75"/>
      <c r="AP27" s="75"/>
      <c r="AQ27" s="75"/>
      <c r="AR27" s="75"/>
      <c r="AS27" s="75"/>
      <c r="AT27" s="75"/>
      <c r="AU27" s="75">
        <v>4</v>
      </c>
      <c r="AV27" s="75"/>
      <c r="AW27" s="75">
        <v>1</v>
      </c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>
        <v>10</v>
      </c>
      <c r="BI27" s="75"/>
      <c r="BJ27" s="75">
        <v>3</v>
      </c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>
        <v>15</v>
      </c>
      <c r="BX27" s="75"/>
      <c r="BY27" s="75">
        <v>1</v>
      </c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</row>
    <row r="28" spans="1:98">
      <c r="A28" s="540"/>
      <c r="B28" s="530"/>
      <c r="C28" s="494">
        <v>120</v>
      </c>
      <c r="D28" s="74" t="s">
        <v>5</v>
      </c>
      <c r="E28" s="72">
        <v>100</v>
      </c>
      <c r="F28" s="93"/>
      <c r="G28" s="382"/>
      <c r="H28" s="168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103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</row>
    <row r="29" spans="1:98">
      <c r="A29" s="540"/>
      <c r="B29" s="530"/>
      <c r="C29" s="495"/>
      <c r="D29" s="77" t="s">
        <v>6</v>
      </c>
      <c r="E29" s="76">
        <f>SUM(G29:CT29)</f>
        <v>26</v>
      </c>
      <c r="F29" s="251"/>
      <c r="G29" s="381"/>
      <c r="H29" s="167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>
        <v>10</v>
      </c>
      <c r="Y29" s="75"/>
      <c r="Z29" s="75"/>
      <c r="AA29" s="75"/>
      <c r="AB29" s="75"/>
      <c r="AC29" s="75"/>
      <c r="AD29" s="75"/>
      <c r="AE29" s="75">
        <v>2</v>
      </c>
      <c r="AF29" s="75"/>
      <c r="AG29" s="75"/>
      <c r="AH29" s="75"/>
      <c r="AI29" s="75"/>
      <c r="AJ29" s="75"/>
      <c r="AK29" s="75"/>
      <c r="AL29" s="102"/>
      <c r="AM29" s="75"/>
      <c r="AN29" s="75"/>
      <c r="AO29" s="75"/>
      <c r="AP29" s="75"/>
      <c r="AQ29" s="75"/>
      <c r="AR29" s="75">
        <v>2</v>
      </c>
      <c r="AS29" s="75"/>
      <c r="AT29" s="75"/>
      <c r="AU29" s="75">
        <v>5</v>
      </c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>
        <v>4</v>
      </c>
      <c r="BJ29" s="75">
        <v>2</v>
      </c>
      <c r="BK29" s="75">
        <v>1</v>
      </c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</row>
    <row r="30" spans="1:98">
      <c r="A30" s="540"/>
      <c r="B30" s="530"/>
      <c r="C30" s="494">
        <v>130</v>
      </c>
      <c r="D30" s="74" t="s">
        <v>5</v>
      </c>
      <c r="E30" s="72">
        <v>44</v>
      </c>
      <c r="F30" s="93"/>
      <c r="G30" s="382"/>
      <c r="H30" s="168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103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</row>
    <row r="31" spans="1:98">
      <c r="A31" s="540"/>
      <c r="B31" s="530"/>
      <c r="C31" s="495"/>
      <c r="D31" s="77" t="s">
        <v>6</v>
      </c>
      <c r="E31" s="76">
        <f>SUM(G31:CT31)</f>
        <v>28</v>
      </c>
      <c r="F31" s="251"/>
      <c r="G31" s="381"/>
      <c r="H31" s="167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>
        <v>2</v>
      </c>
      <c r="Y31" s="75"/>
      <c r="Z31" s="75"/>
      <c r="AA31" s="75"/>
      <c r="AB31" s="75">
        <v>2</v>
      </c>
      <c r="AC31" s="75"/>
      <c r="AD31" s="75"/>
      <c r="AE31" s="75">
        <v>3</v>
      </c>
      <c r="AF31" s="75"/>
      <c r="AG31" s="75"/>
      <c r="AH31" s="75"/>
      <c r="AI31" s="75"/>
      <c r="AJ31" s="75"/>
      <c r="AK31" s="75"/>
      <c r="AL31" s="102"/>
      <c r="AM31" s="75"/>
      <c r="AN31" s="75"/>
      <c r="AO31" s="75"/>
      <c r="AP31" s="75"/>
      <c r="AQ31" s="75"/>
      <c r="AR31" s="75">
        <v>5</v>
      </c>
      <c r="AS31" s="75"/>
      <c r="AT31" s="75"/>
      <c r="AU31" s="75">
        <v>4</v>
      </c>
      <c r="AV31" s="75">
        <v>1</v>
      </c>
      <c r="AW31" s="75">
        <v>8</v>
      </c>
      <c r="AX31" s="75">
        <v>1</v>
      </c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>
        <v>1</v>
      </c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>
        <v>1</v>
      </c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</row>
    <row r="32" spans="1:98">
      <c r="A32" s="540"/>
      <c r="B32" s="530"/>
      <c r="C32" s="494">
        <v>140</v>
      </c>
      <c r="D32" s="74" t="s">
        <v>5</v>
      </c>
      <c r="E32" s="72">
        <v>1224</v>
      </c>
      <c r="F32" s="93"/>
      <c r="G32" s="382"/>
      <c r="H32" s="168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103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</row>
    <row r="33" spans="1:176">
      <c r="A33" s="540"/>
      <c r="B33" s="530"/>
      <c r="C33" s="495"/>
      <c r="D33" s="77" t="s">
        <v>6</v>
      </c>
      <c r="E33" s="76">
        <f>SUM(G33:CT33)</f>
        <v>116</v>
      </c>
      <c r="F33" s="251"/>
      <c r="G33" s="381"/>
      <c r="H33" s="167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102"/>
      <c r="AM33" s="75"/>
      <c r="AN33" s="75"/>
      <c r="AO33" s="75"/>
      <c r="AP33" s="75"/>
      <c r="AQ33" s="75"/>
      <c r="AR33" s="75">
        <v>8</v>
      </c>
      <c r="AS33" s="75"/>
      <c r="AT33" s="75"/>
      <c r="AU33" s="75"/>
      <c r="AV33" s="75">
        <v>4</v>
      </c>
      <c r="AW33" s="75">
        <v>3</v>
      </c>
      <c r="AX33" s="75">
        <v>8</v>
      </c>
      <c r="AY33" s="75">
        <v>23</v>
      </c>
      <c r="AZ33" s="75">
        <v>8</v>
      </c>
      <c r="BA33" s="75"/>
      <c r="BB33" s="75"/>
      <c r="BC33" s="75"/>
      <c r="BD33" s="75"/>
      <c r="BE33" s="75"/>
      <c r="BF33" s="75"/>
      <c r="BG33" s="75"/>
      <c r="BH33" s="75">
        <v>18</v>
      </c>
      <c r="BI33" s="75">
        <v>2</v>
      </c>
      <c r="BJ33" s="75">
        <v>11</v>
      </c>
      <c r="BK33" s="75">
        <v>10</v>
      </c>
      <c r="BL33" s="75">
        <v>10</v>
      </c>
      <c r="BM33" s="75"/>
      <c r="BN33" s="75"/>
      <c r="BO33" s="75"/>
      <c r="BP33" s="75">
        <v>8</v>
      </c>
      <c r="BQ33" s="75"/>
      <c r="BR33" s="75">
        <v>3</v>
      </c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</row>
    <row r="34" spans="1:176">
      <c r="A34" s="540"/>
      <c r="B34" s="530"/>
      <c r="C34" s="494">
        <v>150</v>
      </c>
      <c r="D34" s="74" t="s">
        <v>5</v>
      </c>
      <c r="E34" s="72">
        <v>258</v>
      </c>
      <c r="F34" s="93"/>
      <c r="G34" s="382"/>
      <c r="H34" s="243"/>
      <c r="I34" s="73"/>
      <c r="J34" s="73"/>
      <c r="K34" s="73"/>
      <c r="L34" s="73"/>
      <c r="M34" s="73"/>
      <c r="N34" s="73"/>
      <c r="O34" s="73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103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</row>
    <row r="35" spans="1:176">
      <c r="A35" s="540"/>
      <c r="B35" s="530"/>
      <c r="C35" s="510"/>
      <c r="D35" s="71" t="s">
        <v>6</v>
      </c>
      <c r="E35" s="76">
        <f>SUM(G35:CT35)</f>
        <v>18</v>
      </c>
      <c r="F35" s="252"/>
      <c r="G35" s="383"/>
      <c r="H35" s="244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104"/>
      <c r="AM35" s="70"/>
      <c r="AN35" s="70"/>
      <c r="AO35" s="70"/>
      <c r="AP35" s="70"/>
      <c r="AQ35" s="70"/>
      <c r="AR35" s="70"/>
      <c r="AS35" s="70"/>
      <c r="AT35" s="70"/>
      <c r="AU35" s="70"/>
      <c r="AV35" s="70">
        <v>12</v>
      </c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>
        <v>1</v>
      </c>
      <c r="BI35" s="70"/>
      <c r="BJ35" s="70">
        <v>1</v>
      </c>
      <c r="BK35" s="70"/>
      <c r="BL35" s="70"/>
      <c r="BM35" s="70"/>
      <c r="BN35" s="70"/>
      <c r="BO35" s="70"/>
      <c r="BP35" s="70">
        <v>4</v>
      </c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</row>
    <row r="36" spans="1:176">
      <c r="A36" s="540"/>
      <c r="B36" s="530"/>
      <c r="C36" s="494">
        <v>160</v>
      </c>
      <c r="D36" s="74" t="s">
        <v>5</v>
      </c>
      <c r="E36" s="72">
        <v>524</v>
      </c>
      <c r="F36" s="93"/>
      <c r="G36" s="382"/>
      <c r="H36" s="168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103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</row>
    <row r="37" spans="1:176">
      <c r="A37" s="540"/>
      <c r="B37" s="530"/>
      <c r="C37" s="495"/>
      <c r="D37" s="77" t="s">
        <v>6</v>
      </c>
      <c r="E37" s="76">
        <f>SUM(G37:CT37)</f>
        <v>83</v>
      </c>
      <c r="F37" s="251">
        <v>34</v>
      </c>
      <c r="G37" s="381">
        <v>1</v>
      </c>
      <c r="H37" s="167"/>
      <c r="I37" s="75"/>
      <c r="J37" s="75"/>
      <c r="K37" s="75">
        <v>6</v>
      </c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>
        <v>4</v>
      </c>
      <c r="Y37" s="75"/>
      <c r="Z37" s="75"/>
      <c r="AA37" s="75"/>
      <c r="AB37" s="75">
        <v>9</v>
      </c>
      <c r="AC37" s="75"/>
      <c r="AD37" s="75"/>
      <c r="AE37" s="75"/>
      <c r="AF37" s="75"/>
      <c r="AG37" s="75"/>
      <c r="AH37" s="75"/>
      <c r="AI37" s="75"/>
      <c r="AJ37" s="75">
        <v>8</v>
      </c>
      <c r="AK37" s="75">
        <v>8</v>
      </c>
      <c r="AL37" s="102">
        <v>8</v>
      </c>
      <c r="AM37" s="75"/>
      <c r="AN37" s="75">
        <v>4</v>
      </c>
      <c r="AO37" s="75">
        <v>14</v>
      </c>
      <c r="AP37" s="75"/>
      <c r="AQ37" s="75"/>
      <c r="AR37" s="75"/>
      <c r="AS37" s="75"/>
      <c r="AT37" s="75"/>
      <c r="AU37" s="75"/>
      <c r="AV37" s="75">
        <v>7</v>
      </c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>
        <v>3</v>
      </c>
      <c r="BI37" s="75">
        <v>7</v>
      </c>
      <c r="BJ37" s="75"/>
      <c r="BK37" s="75"/>
      <c r="BL37" s="75"/>
      <c r="BM37" s="75"/>
      <c r="BN37" s="75"/>
      <c r="BO37" s="75"/>
      <c r="BP37" s="75">
        <v>2</v>
      </c>
      <c r="BQ37" s="75"/>
      <c r="BR37" s="75">
        <v>1</v>
      </c>
      <c r="BS37" s="75"/>
      <c r="BT37" s="75"/>
      <c r="BU37" s="75"/>
      <c r="BV37" s="75"/>
      <c r="BW37" s="75">
        <v>1</v>
      </c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</row>
    <row r="38" spans="1:176">
      <c r="A38" s="540"/>
      <c r="B38" s="530"/>
      <c r="C38" s="494">
        <v>170</v>
      </c>
      <c r="D38" s="74" t="s">
        <v>5</v>
      </c>
      <c r="E38" s="72">
        <v>10</v>
      </c>
      <c r="F38" s="93"/>
      <c r="G38" s="382"/>
      <c r="H38" s="168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103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</row>
    <row r="39" spans="1:176">
      <c r="A39" s="540"/>
      <c r="B39" s="530"/>
      <c r="C39" s="495"/>
      <c r="D39" s="77" t="s">
        <v>6</v>
      </c>
      <c r="E39" s="76">
        <f>SUM(G39:CT39)</f>
        <v>8</v>
      </c>
      <c r="F39" s="251">
        <v>4</v>
      </c>
      <c r="G39" s="381">
        <v>4</v>
      </c>
      <c r="H39" s="167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>
        <v>2</v>
      </c>
      <c r="AG39" s="75">
        <v>2</v>
      </c>
      <c r="AH39" s="75"/>
      <c r="AI39" s="75"/>
      <c r="AJ39" s="75"/>
      <c r="AK39" s="75"/>
      <c r="AL39" s="102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</row>
    <row r="40" spans="1:176">
      <c r="A40" s="540"/>
      <c r="B40" s="530"/>
      <c r="C40" s="494">
        <v>180</v>
      </c>
      <c r="D40" s="74" t="s">
        <v>5</v>
      </c>
      <c r="E40" s="72">
        <f>SUM(H40:BP40)</f>
        <v>0</v>
      </c>
      <c r="F40" s="93"/>
      <c r="G40" s="382"/>
      <c r="H40" s="168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103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</row>
    <row r="41" spans="1:176">
      <c r="A41" s="540"/>
      <c r="B41" s="530"/>
      <c r="C41" s="495"/>
      <c r="D41" s="77" t="s">
        <v>6</v>
      </c>
      <c r="E41" s="76">
        <f>SUM(G41:CI41)</f>
        <v>0</v>
      </c>
      <c r="F41" s="251"/>
      <c r="G41" s="381"/>
      <c r="H41" s="167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102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</row>
    <row r="42" spans="1:176">
      <c r="A42" s="540"/>
      <c r="B42" s="530"/>
      <c r="C42" s="494">
        <v>190</v>
      </c>
      <c r="D42" s="74" t="s">
        <v>5</v>
      </c>
      <c r="E42" s="72">
        <v>0</v>
      </c>
      <c r="F42" s="93"/>
      <c r="G42" s="382"/>
      <c r="H42" s="243"/>
      <c r="I42" s="73"/>
      <c r="J42" s="73"/>
      <c r="K42" s="73"/>
      <c r="L42" s="73"/>
      <c r="M42" s="73"/>
      <c r="N42" s="73"/>
      <c r="O42" s="73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103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</row>
    <row r="43" spans="1:176">
      <c r="A43" s="540"/>
      <c r="B43" s="530"/>
      <c r="C43" s="510"/>
      <c r="D43" s="71" t="s">
        <v>6</v>
      </c>
      <c r="E43" s="76">
        <f>SUM(G43:CI43)</f>
        <v>0</v>
      </c>
      <c r="F43" s="252"/>
      <c r="G43" s="383"/>
      <c r="H43" s="244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104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</row>
    <row r="44" spans="1:176">
      <c r="A44" s="540"/>
      <c r="B44" s="530"/>
      <c r="C44" s="532" t="s">
        <v>38</v>
      </c>
      <c r="D44" s="69" t="s">
        <v>5</v>
      </c>
      <c r="E44" s="68">
        <f>E42+E40+E38+E36+E34+E32+E30+E28+E26</f>
        <v>2360</v>
      </c>
      <c r="F44" s="94"/>
      <c r="G44" s="386"/>
      <c r="H44" s="90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105"/>
      <c r="AM44" s="68">
        <f t="shared" ref="AM44:BP44" si="10">AM26+AM36+AM38+AM40+AM42+AM28+AM30+AM32+AM34</f>
        <v>0</v>
      </c>
      <c r="AN44" s="68">
        <f t="shared" si="10"/>
        <v>0</v>
      </c>
      <c r="AO44" s="68">
        <f t="shared" si="10"/>
        <v>0</v>
      </c>
      <c r="AP44" s="68">
        <f t="shared" si="10"/>
        <v>0</v>
      </c>
      <c r="AQ44" s="68">
        <f t="shared" si="10"/>
        <v>0</v>
      </c>
      <c r="AR44" s="68">
        <f t="shared" si="10"/>
        <v>0</v>
      </c>
      <c r="AS44" s="68">
        <f t="shared" si="10"/>
        <v>0</v>
      </c>
      <c r="AT44" s="68">
        <f t="shared" si="10"/>
        <v>0</v>
      </c>
      <c r="AU44" s="68">
        <f t="shared" si="10"/>
        <v>0</v>
      </c>
      <c r="AV44" s="68">
        <f t="shared" si="10"/>
        <v>0</v>
      </c>
      <c r="AW44" s="68">
        <f t="shared" si="10"/>
        <v>0</v>
      </c>
      <c r="AX44" s="68">
        <f t="shared" si="10"/>
        <v>0</v>
      </c>
      <c r="AY44" s="68">
        <f t="shared" si="10"/>
        <v>0</v>
      </c>
      <c r="AZ44" s="68">
        <f t="shared" si="10"/>
        <v>0</v>
      </c>
      <c r="BA44" s="68">
        <f t="shared" si="10"/>
        <v>0</v>
      </c>
      <c r="BB44" s="68">
        <f t="shared" si="10"/>
        <v>0</v>
      </c>
      <c r="BC44" s="68">
        <f t="shared" si="10"/>
        <v>0</v>
      </c>
      <c r="BD44" s="68">
        <f t="shared" si="10"/>
        <v>0</v>
      </c>
      <c r="BE44" s="68">
        <f t="shared" si="10"/>
        <v>0</v>
      </c>
      <c r="BF44" s="68">
        <f t="shared" si="10"/>
        <v>0</v>
      </c>
      <c r="BG44" s="68">
        <f t="shared" si="10"/>
        <v>0</v>
      </c>
      <c r="BH44" s="68">
        <f t="shared" si="10"/>
        <v>0</v>
      </c>
      <c r="BI44" s="68">
        <f t="shared" si="10"/>
        <v>0</v>
      </c>
      <c r="BJ44" s="68">
        <f t="shared" si="10"/>
        <v>0</v>
      </c>
      <c r="BK44" s="68">
        <f t="shared" si="10"/>
        <v>0</v>
      </c>
      <c r="BL44" s="68">
        <f t="shared" si="10"/>
        <v>0</v>
      </c>
      <c r="BM44" s="68">
        <f t="shared" si="10"/>
        <v>0</v>
      </c>
      <c r="BN44" s="68">
        <f t="shared" si="10"/>
        <v>0</v>
      </c>
      <c r="BO44" s="68">
        <f t="shared" si="10"/>
        <v>0</v>
      </c>
      <c r="BP44" s="68">
        <f t="shared" si="10"/>
        <v>0</v>
      </c>
      <c r="BQ44" s="68">
        <f t="shared" ref="BQ44:CI44" si="11">BQ26+BQ36+BQ38+BQ40+BQ42+BQ28+BQ30+BQ32+BQ34</f>
        <v>0</v>
      </c>
      <c r="BR44" s="68">
        <f t="shared" si="11"/>
        <v>0</v>
      </c>
      <c r="BS44" s="68">
        <f t="shared" si="11"/>
        <v>0</v>
      </c>
      <c r="BT44" s="68">
        <f t="shared" si="11"/>
        <v>0</v>
      </c>
      <c r="BU44" s="68">
        <f t="shared" si="11"/>
        <v>0</v>
      </c>
      <c r="BV44" s="68">
        <f t="shared" si="11"/>
        <v>0</v>
      </c>
      <c r="BW44" s="68">
        <f t="shared" si="11"/>
        <v>0</v>
      </c>
      <c r="BX44" s="68">
        <f t="shared" si="11"/>
        <v>0</v>
      </c>
      <c r="BY44" s="68">
        <f t="shared" si="11"/>
        <v>0</v>
      </c>
      <c r="BZ44" s="68">
        <f t="shared" si="11"/>
        <v>0</v>
      </c>
      <c r="CA44" s="68">
        <f t="shared" si="11"/>
        <v>0</v>
      </c>
      <c r="CB44" s="68">
        <f t="shared" si="11"/>
        <v>0</v>
      </c>
      <c r="CC44" s="68">
        <f t="shared" si="11"/>
        <v>0</v>
      </c>
      <c r="CD44" s="68">
        <f t="shared" si="11"/>
        <v>0</v>
      </c>
      <c r="CE44" s="68">
        <f t="shared" si="11"/>
        <v>0</v>
      </c>
      <c r="CF44" s="68">
        <f t="shared" si="11"/>
        <v>0</v>
      </c>
      <c r="CG44" s="68">
        <f t="shared" si="11"/>
        <v>0</v>
      </c>
      <c r="CH44" s="68">
        <f t="shared" si="11"/>
        <v>0</v>
      </c>
      <c r="CI44" s="68">
        <f t="shared" si="11"/>
        <v>0</v>
      </c>
      <c r="CJ44" s="68">
        <f t="shared" ref="CJ44:CT44" si="12">CJ26+CJ36+CJ38+CJ40+CJ42+CJ28+CJ30+CJ32+CJ34</f>
        <v>0</v>
      </c>
      <c r="CK44" s="68">
        <f t="shared" si="12"/>
        <v>0</v>
      </c>
      <c r="CL44" s="68">
        <f t="shared" si="12"/>
        <v>0</v>
      </c>
      <c r="CM44" s="68">
        <f t="shared" si="12"/>
        <v>0</v>
      </c>
      <c r="CN44" s="68">
        <f t="shared" si="12"/>
        <v>0</v>
      </c>
      <c r="CO44" s="68">
        <f t="shared" si="12"/>
        <v>0</v>
      </c>
      <c r="CP44" s="68">
        <f t="shared" si="12"/>
        <v>0</v>
      </c>
      <c r="CQ44" s="68">
        <f t="shared" si="12"/>
        <v>0</v>
      </c>
      <c r="CR44" s="68">
        <f t="shared" si="12"/>
        <v>0</v>
      </c>
      <c r="CS44" s="68">
        <f t="shared" si="12"/>
        <v>0</v>
      </c>
      <c r="CT44" s="68">
        <f t="shared" si="12"/>
        <v>0</v>
      </c>
    </row>
    <row r="45" spans="1:176" ht="15.75" thickBot="1">
      <c r="A45" s="540"/>
      <c r="B45" s="531"/>
      <c r="C45" s="533"/>
      <c r="D45" s="87" t="s">
        <v>6</v>
      </c>
      <c r="E45" s="88">
        <f>E43+E41+E39+E37+E35+E33+E31+E29+E27</f>
        <v>358</v>
      </c>
      <c r="F45" s="255">
        <f t="shared" ref="F45" si="13">F43+F41+F39+F37+F35+F33+F31+F29+F27</f>
        <v>38</v>
      </c>
      <c r="G45" s="387">
        <f t="shared" ref="G45" si="14">G43+G41+G39+G37+G35+G33+G31+G29+G27</f>
        <v>5</v>
      </c>
      <c r="H45" s="89">
        <f t="shared" ref="H45:BP45" si="15">H27+H37+H39+H41+H43+H29+H31+H33+H35</f>
        <v>0</v>
      </c>
      <c r="I45" s="89">
        <f t="shared" si="15"/>
        <v>0</v>
      </c>
      <c r="J45" s="89">
        <f t="shared" si="15"/>
        <v>0</v>
      </c>
      <c r="K45" s="89">
        <f t="shared" si="15"/>
        <v>12</v>
      </c>
      <c r="L45" s="89">
        <f t="shared" si="15"/>
        <v>0</v>
      </c>
      <c r="M45" s="89">
        <f t="shared" si="15"/>
        <v>0</v>
      </c>
      <c r="N45" s="89">
        <f t="shared" si="15"/>
        <v>0</v>
      </c>
      <c r="O45" s="89">
        <f t="shared" si="15"/>
        <v>0</v>
      </c>
      <c r="P45" s="89">
        <f t="shared" si="15"/>
        <v>0</v>
      </c>
      <c r="Q45" s="89">
        <f t="shared" si="15"/>
        <v>0</v>
      </c>
      <c r="R45" s="89">
        <f t="shared" si="15"/>
        <v>0</v>
      </c>
      <c r="S45" s="89">
        <f t="shared" si="15"/>
        <v>0</v>
      </c>
      <c r="T45" s="89">
        <f t="shared" si="15"/>
        <v>0</v>
      </c>
      <c r="U45" s="89">
        <f t="shared" si="15"/>
        <v>0</v>
      </c>
      <c r="V45" s="89">
        <f t="shared" si="15"/>
        <v>0</v>
      </c>
      <c r="W45" s="89">
        <f t="shared" si="15"/>
        <v>0</v>
      </c>
      <c r="X45" s="89">
        <f t="shared" si="15"/>
        <v>18</v>
      </c>
      <c r="Y45" s="89">
        <f t="shared" si="15"/>
        <v>26</v>
      </c>
      <c r="Z45" s="89">
        <f t="shared" si="15"/>
        <v>0</v>
      </c>
      <c r="AA45" s="89">
        <f t="shared" si="15"/>
        <v>0</v>
      </c>
      <c r="AB45" s="89">
        <f t="shared" si="15"/>
        <v>11</v>
      </c>
      <c r="AC45" s="89">
        <f t="shared" si="15"/>
        <v>0</v>
      </c>
      <c r="AD45" s="89">
        <f t="shared" si="15"/>
        <v>0</v>
      </c>
      <c r="AE45" s="89">
        <f t="shared" si="15"/>
        <v>5</v>
      </c>
      <c r="AF45" s="89">
        <f t="shared" si="15"/>
        <v>13</v>
      </c>
      <c r="AG45" s="89">
        <f t="shared" si="15"/>
        <v>2</v>
      </c>
      <c r="AH45" s="89">
        <f t="shared" si="15"/>
        <v>0</v>
      </c>
      <c r="AI45" s="89">
        <f t="shared" si="15"/>
        <v>0</v>
      </c>
      <c r="AJ45" s="89">
        <f t="shared" si="15"/>
        <v>8</v>
      </c>
      <c r="AK45" s="89">
        <f t="shared" si="15"/>
        <v>8</v>
      </c>
      <c r="AL45" s="89">
        <f t="shared" si="15"/>
        <v>8</v>
      </c>
      <c r="AM45" s="89">
        <f t="shared" si="15"/>
        <v>0</v>
      </c>
      <c r="AN45" s="89">
        <f t="shared" si="15"/>
        <v>4</v>
      </c>
      <c r="AO45" s="89">
        <f t="shared" si="15"/>
        <v>14</v>
      </c>
      <c r="AP45" s="89">
        <f t="shared" si="15"/>
        <v>0</v>
      </c>
      <c r="AQ45" s="89">
        <f t="shared" si="15"/>
        <v>0</v>
      </c>
      <c r="AR45" s="89">
        <f t="shared" si="15"/>
        <v>15</v>
      </c>
      <c r="AS45" s="89">
        <f t="shared" si="15"/>
        <v>0</v>
      </c>
      <c r="AT45" s="89">
        <f t="shared" si="15"/>
        <v>0</v>
      </c>
      <c r="AU45" s="89">
        <f t="shared" si="15"/>
        <v>13</v>
      </c>
      <c r="AV45" s="89">
        <f t="shared" si="15"/>
        <v>24</v>
      </c>
      <c r="AW45" s="89">
        <f t="shared" si="15"/>
        <v>12</v>
      </c>
      <c r="AX45" s="89">
        <f t="shared" si="15"/>
        <v>9</v>
      </c>
      <c r="AY45" s="89">
        <f t="shared" si="15"/>
        <v>23</v>
      </c>
      <c r="AZ45" s="89">
        <f t="shared" si="15"/>
        <v>8</v>
      </c>
      <c r="BA45" s="89">
        <f t="shared" si="15"/>
        <v>0</v>
      </c>
      <c r="BB45" s="89">
        <f t="shared" si="15"/>
        <v>0</v>
      </c>
      <c r="BC45" s="89">
        <f t="shared" si="15"/>
        <v>0</v>
      </c>
      <c r="BD45" s="89">
        <f t="shared" si="15"/>
        <v>0</v>
      </c>
      <c r="BE45" s="89">
        <f t="shared" si="15"/>
        <v>0</v>
      </c>
      <c r="BF45" s="89">
        <f t="shared" si="15"/>
        <v>0</v>
      </c>
      <c r="BG45" s="89">
        <f t="shared" si="15"/>
        <v>0</v>
      </c>
      <c r="BH45" s="89">
        <f t="shared" si="15"/>
        <v>32</v>
      </c>
      <c r="BI45" s="89">
        <f t="shared" si="15"/>
        <v>13</v>
      </c>
      <c r="BJ45" s="89">
        <f t="shared" si="15"/>
        <v>18</v>
      </c>
      <c r="BK45" s="89">
        <f t="shared" si="15"/>
        <v>11</v>
      </c>
      <c r="BL45" s="89">
        <f t="shared" si="15"/>
        <v>10</v>
      </c>
      <c r="BM45" s="89">
        <f t="shared" si="15"/>
        <v>0</v>
      </c>
      <c r="BN45" s="89">
        <f t="shared" si="15"/>
        <v>0</v>
      </c>
      <c r="BO45" s="89">
        <f t="shared" si="15"/>
        <v>0</v>
      </c>
      <c r="BP45" s="89">
        <f t="shared" si="15"/>
        <v>14</v>
      </c>
      <c r="BQ45" s="89">
        <f t="shared" ref="BQ45:CI45" si="16">BQ27+BQ37+BQ39+BQ41+BQ43+BQ29+BQ31+BQ33+BQ35</f>
        <v>0</v>
      </c>
      <c r="BR45" s="89">
        <f t="shared" si="16"/>
        <v>4</v>
      </c>
      <c r="BS45" s="89">
        <f t="shared" si="16"/>
        <v>0</v>
      </c>
      <c r="BT45" s="89">
        <f t="shared" si="16"/>
        <v>0</v>
      </c>
      <c r="BU45" s="89">
        <f t="shared" si="16"/>
        <v>0</v>
      </c>
      <c r="BV45" s="89">
        <f t="shared" si="16"/>
        <v>0</v>
      </c>
      <c r="BW45" s="89">
        <f t="shared" si="16"/>
        <v>16</v>
      </c>
      <c r="BX45" s="89">
        <f t="shared" si="16"/>
        <v>0</v>
      </c>
      <c r="BY45" s="89">
        <f t="shared" si="16"/>
        <v>2</v>
      </c>
      <c r="BZ45" s="89">
        <f t="shared" si="16"/>
        <v>0</v>
      </c>
      <c r="CA45" s="89">
        <f t="shared" si="16"/>
        <v>0</v>
      </c>
      <c r="CB45" s="89">
        <f t="shared" si="16"/>
        <v>0</v>
      </c>
      <c r="CC45" s="89">
        <f t="shared" si="16"/>
        <v>0</v>
      </c>
      <c r="CD45" s="89">
        <f t="shared" si="16"/>
        <v>0</v>
      </c>
      <c r="CE45" s="89">
        <f t="shared" si="16"/>
        <v>0</v>
      </c>
      <c r="CF45" s="89">
        <f t="shared" si="16"/>
        <v>0</v>
      </c>
      <c r="CG45" s="89">
        <f t="shared" si="16"/>
        <v>0</v>
      </c>
      <c r="CH45" s="89">
        <f t="shared" si="16"/>
        <v>0</v>
      </c>
      <c r="CI45" s="89">
        <f t="shared" si="16"/>
        <v>0</v>
      </c>
      <c r="CJ45" s="89">
        <f t="shared" ref="CJ45:CT45" si="17">CJ27+CJ37+CJ39+CJ41+CJ43+CJ29+CJ31+CJ33+CJ35</f>
        <v>0</v>
      </c>
      <c r="CK45" s="89">
        <f t="shared" si="17"/>
        <v>0</v>
      </c>
      <c r="CL45" s="89">
        <f t="shared" si="17"/>
        <v>0</v>
      </c>
      <c r="CM45" s="89">
        <f t="shared" si="17"/>
        <v>0</v>
      </c>
      <c r="CN45" s="89">
        <f t="shared" si="17"/>
        <v>0</v>
      </c>
      <c r="CO45" s="89">
        <f t="shared" si="17"/>
        <v>0</v>
      </c>
      <c r="CP45" s="89">
        <f t="shared" si="17"/>
        <v>0</v>
      </c>
      <c r="CQ45" s="89">
        <f t="shared" si="17"/>
        <v>0</v>
      </c>
      <c r="CR45" s="89">
        <f t="shared" si="17"/>
        <v>0</v>
      </c>
      <c r="CS45" s="89">
        <f t="shared" si="17"/>
        <v>0</v>
      </c>
      <c r="CT45" s="89">
        <f t="shared" si="17"/>
        <v>0</v>
      </c>
    </row>
    <row r="46" spans="1:176">
      <c r="A46" s="540"/>
      <c r="B46" s="590" t="s">
        <v>118</v>
      </c>
      <c r="C46" s="510">
        <v>170</v>
      </c>
      <c r="D46" s="154" t="s">
        <v>5</v>
      </c>
      <c r="E46" s="155">
        <v>550</v>
      </c>
      <c r="F46" s="256"/>
      <c r="G46" s="388"/>
      <c r="H46" s="220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6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</row>
    <row r="47" spans="1:176" ht="15.75" thickBot="1">
      <c r="A47" s="540"/>
      <c r="B47" s="590"/>
      <c r="C47" s="495"/>
      <c r="D47" s="77" t="s">
        <v>6</v>
      </c>
      <c r="E47" s="76">
        <f>SUM(G47:CI47)</f>
        <v>550</v>
      </c>
      <c r="F47" s="251">
        <v>550</v>
      </c>
      <c r="G47" s="381">
        <v>544</v>
      </c>
      <c r="H47" s="167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>
        <v>6</v>
      </c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102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</row>
    <row r="48" spans="1:176" s="158" customFormat="1" ht="13.5" customHeight="1">
      <c r="A48" s="540"/>
      <c r="B48" s="529" t="s">
        <v>96</v>
      </c>
      <c r="C48" s="490">
        <v>130</v>
      </c>
      <c r="D48" s="79" t="s">
        <v>5</v>
      </c>
      <c r="E48" s="78">
        <v>16</v>
      </c>
      <c r="F48" s="91"/>
      <c r="G48" s="380"/>
      <c r="H48" s="166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101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</row>
    <row r="49" spans="1:176" s="159" customFormat="1">
      <c r="A49" s="540"/>
      <c r="B49" s="547"/>
      <c r="C49" s="495"/>
      <c r="D49" s="77" t="s">
        <v>6</v>
      </c>
      <c r="E49" s="76">
        <f>SUM(G49:CT49)</f>
        <v>8</v>
      </c>
      <c r="F49" s="251"/>
      <c r="G49" s="381"/>
      <c r="H49" s="167"/>
      <c r="I49" s="75"/>
      <c r="J49" s="75"/>
      <c r="K49" s="75"/>
      <c r="L49" s="75"/>
      <c r="M49" s="75"/>
      <c r="N49" s="75">
        <v>8</v>
      </c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102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</row>
    <row r="50" spans="1:176" s="159" customFormat="1">
      <c r="A50" s="540"/>
      <c r="B50" s="547"/>
      <c r="C50" s="494">
        <v>140</v>
      </c>
      <c r="D50" s="74" t="s">
        <v>5</v>
      </c>
      <c r="E50" s="72">
        <v>64</v>
      </c>
      <c r="F50" s="93"/>
      <c r="G50" s="382"/>
      <c r="H50" s="168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103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</row>
    <row r="51" spans="1:176" s="159" customFormat="1">
      <c r="A51" s="540"/>
      <c r="B51" s="547"/>
      <c r="C51" s="495"/>
      <c r="D51" s="77" t="s">
        <v>6</v>
      </c>
      <c r="E51" s="76">
        <f>SUM(G51:CT51)</f>
        <v>32</v>
      </c>
      <c r="F51" s="251"/>
      <c r="G51" s="381"/>
      <c r="H51" s="167"/>
      <c r="I51" s="75"/>
      <c r="J51" s="75"/>
      <c r="K51" s="75"/>
      <c r="L51" s="75"/>
      <c r="M51" s="75"/>
      <c r="N51" s="75"/>
      <c r="O51" s="75"/>
      <c r="P51" s="75">
        <v>12</v>
      </c>
      <c r="Q51" s="75"/>
      <c r="R51" s="75">
        <v>12</v>
      </c>
      <c r="S51" s="75"/>
      <c r="T51" s="75">
        <v>8</v>
      </c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102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</row>
    <row r="52" spans="1:176" s="159" customFormat="1">
      <c r="A52" s="540"/>
      <c r="B52" s="547"/>
      <c r="C52" s="494">
        <v>160</v>
      </c>
      <c r="D52" s="74" t="s">
        <v>5</v>
      </c>
      <c r="E52" s="72">
        <v>32</v>
      </c>
      <c r="F52" s="93"/>
      <c r="G52" s="382"/>
      <c r="H52" s="168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103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</row>
    <row r="53" spans="1:176" s="159" customFormat="1">
      <c r="A53" s="540"/>
      <c r="B53" s="547"/>
      <c r="C53" s="495"/>
      <c r="D53" s="77" t="s">
        <v>6</v>
      </c>
      <c r="E53" s="76">
        <f>SUM(G53:CT53)</f>
        <v>16</v>
      </c>
      <c r="F53" s="251"/>
      <c r="G53" s="381"/>
      <c r="H53" s="167"/>
      <c r="I53" s="75"/>
      <c r="J53" s="75"/>
      <c r="K53" s="75"/>
      <c r="L53" s="75"/>
      <c r="M53" s="75"/>
      <c r="N53" s="75"/>
      <c r="O53" s="75"/>
      <c r="P53" s="75">
        <v>8</v>
      </c>
      <c r="Q53" s="75"/>
      <c r="R53" s="75">
        <v>8</v>
      </c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102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</row>
    <row r="54" spans="1:176" s="159" customFormat="1">
      <c r="A54" s="540"/>
      <c r="B54" s="547"/>
      <c r="C54" s="532" t="s">
        <v>38</v>
      </c>
      <c r="D54" s="69" t="s">
        <v>5</v>
      </c>
      <c r="E54" s="68">
        <f>E52+E50+E48</f>
        <v>112</v>
      </c>
      <c r="F54" s="94"/>
      <c r="G54" s="386"/>
      <c r="H54" s="90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</row>
    <row r="55" spans="1:176" s="160" customFormat="1" ht="15.75" thickBot="1">
      <c r="A55" s="540"/>
      <c r="B55" s="548"/>
      <c r="C55" s="533"/>
      <c r="D55" s="87" t="s">
        <v>6</v>
      </c>
      <c r="E55" s="76">
        <f>SUM(E53,E51,E49)</f>
        <v>56</v>
      </c>
      <c r="F55" s="251">
        <f t="shared" ref="F55" si="18">SUM(F53,F51,F49)</f>
        <v>0</v>
      </c>
      <c r="G55" s="381">
        <f t="shared" ref="G55:BP55" si="19">SUM(G53,G51,G49)</f>
        <v>0</v>
      </c>
      <c r="H55" s="246">
        <f t="shared" si="19"/>
        <v>0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8</v>
      </c>
      <c r="O55" s="76">
        <f t="shared" si="19"/>
        <v>0</v>
      </c>
      <c r="P55" s="76">
        <f t="shared" si="19"/>
        <v>20</v>
      </c>
      <c r="Q55" s="76">
        <f t="shared" si="19"/>
        <v>0</v>
      </c>
      <c r="R55" s="76">
        <f t="shared" si="19"/>
        <v>20</v>
      </c>
      <c r="S55" s="76">
        <f t="shared" si="19"/>
        <v>0</v>
      </c>
      <c r="T55" s="76">
        <f t="shared" si="19"/>
        <v>8</v>
      </c>
      <c r="U55" s="76">
        <f t="shared" si="19"/>
        <v>0</v>
      </c>
      <c r="V55" s="76">
        <f t="shared" si="19"/>
        <v>0</v>
      </c>
      <c r="W55" s="76">
        <f t="shared" si="19"/>
        <v>0</v>
      </c>
      <c r="X55" s="76">
        <f t="shared" si="19"/>
        <v>0</v>
      </c>
      <c r="Y55" s="76">
        <f t="shared" si="19"/>
        <v>0</v>
      </c>
      <c r="Z55" s="76">
        <f t="shared" si="19"/>
        <v>0</v>
      </c>
      <c r="AA55" s="76">
        <f t="shared" si="19"/>
        <v>0</v>
      </c>
      <c r="AB55" s="76">
        <f t="shared" si="19"/>
        <v>0</v>
      </c>
      <c r="AC55" s="76">
        <f t="shared" si="19"/>
        <v>0</v>
      </c>
      <c r="AD55" s="76">
        <f t="shared" si="19"/>
        <v>0</v>
      </c>
      <c r="AE55" s="76">
        <f t="shared" si="19"/>
        <v>0</v>
      </c>
      <c r="AF55" s="76">
        <f t="shared" si="19"/>
        <v>0</v>
      </c>
      <c r="AG55" s="76">
        <f t="shared" si="19"/>
        <v>0</v>
      </c>
      <c r="AH55" s="76">
        <f t="shared" si="19"/>
        <v>0</v>
      </c>
      <c r="AI55" s="76">
        <f t="shared" si="19"/>
        <v>0</v>
      </c>
      <c r="AJ55" s="76">
        <f t="shared" si="19"/>
        <v>0</v>
      </c>
      <c r="AK55" s="76">
        <f t="shared" si="19"/>
        <v>0</v>
      </c>
      <c r="AL55" s="76">
        <f t="shared" si="19"/>
        <v>0</v>
      </c>
      <c r="AM55" s="76">
        <f t="shared" si="19"/>
        <v>0</v>
      </c>
      <c r="AN55" s="76">
        <f t="shared" si="19"/>
        <v>0</v>
      </c>
      <c r="AO55" s="76">
        <f t="shared" si="19"/>
        <v>0</v>
      </c>
      <c r="AP55" s="76">
        <f t="shared" si="19"/>
        <v>0</v>
      </c>
      <c r="AQ55" s="76">
        <f t="shared" si="19"/>
        <v>0</v>
      </c>
      <c r="AR55" s="76">
        <f t="shared" si="19"/>
        <v>0</v>
      </c>
      <c r="AS55" s="76">
        <f t="shared" si="19"/>
        <v>0</v>
      </c>
      <c r="AT55" s="76">
        <f t="shared" si="19"/>
        <v>0</v>
      </c>
      <c r="AU55" s="76">
        <f t="shared" si="19"/>
        <v>0</v>
      </c>
      <c r="AV55" s="76">
        <f t="shared" si="19"/>
        <v>0</v>
      </c>
      <c r="AW55" s="76">
        <f t="shared" si="19"/>
        <v>0</v>
      </c>
      <c r="AX55" s="76">
        <f t="shared" si="19"/>
        <v>0</v>
      </c>
      <c r="AY55" s="76">
        <f t="shared" si="19"/>
        <v>0</v>
      </c>
      <c r="AZ55" s="76">
        <f t="shared" si="19"/>
        <v>0</v>
      </c>
      <c r="BA55" s="76">
        <f>SUM(BA53,BA51,BA49)</f>
        <v>0</v>
      </c>
      <c r="BB55" s="76">
        <f t="shared" si="19"/>
        <v>0</v>
      </c>
      <c r="BC55" s="76">
        <f t="shared" si="19"/>
        <v>0</v>
      </c>
      <c r="BD55" s="76">
        <f t="shared" si="19"/>
        <v>0</v>
      </c>
      <c r="BE55" s="76">
        <f t="shared" si="19"/>
        <v>0</v>
      </c>
      <c r="BF55" s="76">
        <f t="shared" si="19"/>
        <v>0</v>
      </c>
      <c r="BG55" s="76">
        <f t="shared" si="19"/>
        <v>0</v>
      </c>
      <c r="BH55" s="76">
        <f t="shared" si="19"/>
        <v>0</v>
      </c>
      <c r="BI55" s="76">
        <f t="shared" si="19"/>
        <v>0</v>
      </c>
      <c r="BJ55" s="76">
        <f t="shared" si="19"/>
        <v>0</v>
      </c>
      <c r="BK55" s="76">
        <f t="shared" si="19"/>
        <v>0</v>
      </c>
      <c r="BL55" s="76">
        <f t="shared" si="19"/>
        <v>0</v>
      </c>
      <c r="BM55" s="76">
        <f t="shared" si="19"/>
        <v>0</v>
      </c>
      <c r="BN55" s="76">
        <f t="shared" si="19"/>
        <v>0</v>
      </c>
      <c r="BO55" s="76">
        <f t="shared" si="19"/>
        <v>0</v>
      </c>
      <c r="BP55" s="76">
        <f t="shared" si="19"/>
        <v>0</v>
      </c>
      <c r="BQ55" s="76">
        <f t="shared" ref="BQ55:CI55" si="20">SUM(BQ53,BQ51,BQ49)</f>
        <v>0</v>
      </c>
      <c r="BR55" s="76">
        <f t="shared" si="20"/>
        <v>0</v>
      </c>
      <c r="BS55" s="76">
        <f t="shared" si="20"/>
        <v>0</v>
      </c>
      <c r="BT55" s="76">
        <f t="shared" si="20"/>
        <v>0</v>
      </c>
      <c r="BU55" s="76">
        <f t="shared" si="20"/>
        <v>0</v>
      </c>
      <c r="BV55" s="76">
        <f t="shared" si="20"/>
        <v>0</v>
      </c>
      <c r="BW55" s="76">
        <f t="shared" si="20"/>
        <v>0</v>
      </c>
      <c r="BX55" s="76">
        <f t="shared" si="20"/>
        <v>0</v>
      </c>
      <c r="BY55" s="76">
        <f t="shared" si="20"/>
        <v>0</v>
      </c>
      <c r="BZ55" s="76">
        <f t="shared" si="20"/>
        <v>0</v>
      </c>
      <c r="CA55" s="76">
        <f t="shared" si="20"/>
        <v>0</v>
      </c>
      <c r="CB55" s="76">
        <f t="shared" si="20"/>
        <v>0</v>
      </c>
      <c r="CC55" s="76">
        <f t="shared" si="20"/>
        <v>0</v>
      </c>
      <c r="CD55" s="76">
        <f t="shared" si="20"/>
        <v>0</v>
      </c>
      <c r="CE55" s="76">
        <f t="shared" si="20"/>
        <v>0</v>
      </c>
      <c r="CF55" s="76">
        <f t="shared" si="20"/>
        <v>0</v>
      </c>
      <c r="CG55" s="76">
        <f t="shared" si="20"/>
        <v>0</v>
      </c>
      <c r="CH55" s="76">
        <f t="shared" si="20"/>
        <v>0</v>
      </c>
      <c r="CI55" s="76">
        <f t="shared" si="20"/>
        <v>0</v>
      </c>
      <c r="CJ55" s="76">
        <f t="shared" ref="CJ55:CT55" si="21">SUM(CJ53,CJ51,CJ49)</f>
        <v>0</v>
      </c>
      <c r="CK55" s="76">
        <f t="shared" si="21"/>
        <v>0</v>
      </c>
      <c r="CL55" s="76">
        <f t="shared" si="21"/>
        <v>0</v>
      </c>
      <c r="CM55" s="76">
        <f t="shared" si="21"/>
        <v>0</v>
      </c>
      <c r="CN55" s="76">
        <f t="shared" si="21"/>
        <v>0</v>
      </c>
      <c r="CO55" s="76">
        <f t="shared" si="21"/>
        <v>0</v>
      </c>
      <c r="CP55" s="76">
        <f t="shared" si="21"/>
        <v>0</v>
      </c>
      <c r="CQ55" s="76">
        <f t="shared" si="21"/>
        <v>0</v>
      </c>
      <c r="CR55" s="76">
        <f t="shared" si="21"/>
        <v>0</v>
      </c>
      <c r="CS55" s="76">
        <f t="shared" si="21"/>
        <v>0</v>
      </c>
      <c r="CT55" s="76">
        <f t="shared" si="21"/>
        <v>0</v>
      </c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</row>
    <row r="56" spans="1:176" s="158" customFormat="1">
      <c r="A56" s="540"/>
      <c r="B56" s="545" t="s">
        <v>95</v>
      </c>
      <c r="C56" s="490">
        <v>170</v>
      </c>
      <c r="D56" s="79" t="s">
        <v>5</v>
      </c>
      <c r="E56" s="78">
        <v>3</v>
      </c>
      <c r="F56" s="91"/>
      <c r="G56" s="380"/>
      <c r="H56" s="166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101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</row>
    <row r="57" spans="1:176" s="159" customFormat="1" ht="15.75" thickBot="1">
      <c r="A57" s="540"/>
      <c r="B57" s="590"/>
      <c r="C57" s="510"/>
      <c r="D57" s="71" t="s">
        <v>6</v>
      </c>
      <c r="E57" s="76">
        <f>SUM(G57:CT57)</f>
        <v>3</v>
      </c>
      <c r="F57" s="252">
        <v>3</v>
      </c>
      <c r="G57" s="383"/>
      <c r="H57" s="244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>
        <v>3</v>
      </c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104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</row>
    <row r="58" spans="1:176" s="158" customFormat="1" ht="15" customHeight="1">
      <c r="A58" s="558" t="s">
        <v>3</v>
      </c>
      <c r="B58" s="596" t="s">
        <v>107</v>
      </c>
      <c r="C58" s="604">
        <v>130</v>
      </c>
      <c r="D58" s="214" t="s">
        <v>5</v>
      </c>
      <c r="E58" s="215">
        <v>3</v>
      </c>
      <c r="F58" s="284"/>
      <c r="G58" s="389"/>
      <c r="H58" s="247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</row>
    <row r="59" spans="1:176" s="159" customFormat="1" ht="15" customHeight="1">
      <c r="A59" s="559"/>
      <c r="B59" s="597"/>
      <c r="C59" s="605"/>
      <c r="D59" s="212" t="s">
        <v>6</v>
      </c>
      <c r="E59" s="76">
        <f>SUM(G59:CT59)</f>
        <v>2</v>
      </c>
      <c r="F59" s="337"/>
      <c r="G59" s="390"/>
      <c r="H59" s="248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>
        <v>1</v>
      </c>
      <c r="BR59" s="213"/>
      <c r="BS59" s="213"/>
      <c r="BT59" s="213"/>
      <c r="BU59" s="213"/>
      <c r="BV59" s="213"/>
      <c r="BW59" s="213"/>
      <c r="BX59" s="213">
        <v>1</v>
      </c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</row>
    <row r="60" spans="1:176" s="159" customFormat="1" ht="15" customHeight="1">
      <c r="A60" s="559"/>
      <c r="B60" s="597"/>
      <c r="C60" s="605">
        <v>140</v>
      </c>
      <c r="D60" s="210" t="s">
        <v>5</v>
      </c>
      <c r="E60" s="211">
        <v>1</v>
      </c>
      <c r="F60" s="286"/>
      <c r="G60" s="391"/>
      <c r="H60" s="249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211"/>
      <c r="CI60" s="211"/>
      <c r="CJ60" s="211"/>
      <c r="CK60" s="211"/>
      <c r="CL60" s="211"/>
      <c r="CM60" s="211"/>
      <c r="CN60" s="211"/>
      <c r="CO60" s="211"/>
      <c r="CP60" s="211"/>
      <c r="CQ60" s="211"/>
      <c r="CR60" s="211"/>
      <c r="CS60" s="211"/>
      <c r="CT60" s="211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</row>
    <row r="61" spans="1:176" s="159" customFormat="1" ht="15" customHeight="1">
      <c r="A61" s="559"/>
      <c r="B61" s="597"/>
      <c r="C61" s="605"/>
      <c r="D61" s="212" t="s">
        <v>6</v>
      </c>
      <c r="E61" s="76">
        <f>SUM(G61:CT61)</f>
        <v>0</v>
      </c>
      <c r="F61" s="337"/>
      <c r="G61" s="390"/>
      <c r="H61" s="248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3"/>
      <c r="BK61" s="213"/>
      <c r="BL61" s="213"/>
      <c r="BM61" s="213"/>
      <c r="BN61" s="213"/>
      <c r="BO61" s="213"/>
      <c r="BP61" s="213"/>
      <c r="BQ61" s="213"/>
      <c r="BR61" s="213"/>
      <c r="BS61" s="213"/>
      <c r="BT61" s="213"/>
      <c r="BU61" s="213"/>
      <c r="BV61" s="213"/>
      <c r="BW61" s="213"/>
      <c r="BX61" s="213"/>
      <c r="BY61" s="213"/>
      <c r="BZ61" s="213"/>
      <c r="CA61" s="213"/>
      <c r="CB61" s="213"/>
      <c r="CC61" s="213"/>
      <c r="CD61" s="213"/>
      <c r="CE61" s="213"/>
      <c r="CF61" s="213"/>
      <c r="CG61" s="213"/>
      <c r="CH61" s="213"/>
      <c r="CI61" s="213"/>
      <c r="CJ61" s="213"/>
      <c r="CK61" s="213"/>
      <c r="CL61" s="213"/>
      <c r="CM61" s="213"/>
      <c r="CN61" s="213"/>
      <c r="CO61" s="213"/>
      <c r="CP61" s="213"/>
      <c r="CQ61" s="213"/>
      <c r="CR61" s="213"/>
      <c r="CS61" s="213"/>
      <c r="CT61" s="213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</row>
    <row r="62" spans="1:176" s="159" customFormat="1" ht="15" customHeight="1">
      <c r="A62" s="559"/>
      <c r="B62" s="597"/>
      <c r="C62" s="606">
        <v>180</v>
      </c>
      <c r="D62" s="210" t="s">
        <v>5</v>
      </c>
      <c r="E62" s="211">
        <v>8</v>
      </c>
      <c r="F62" s="286"/>
      <c r="G62" s="391"/>
      <c r="H62" s="249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  <c r="CQ62" s="211"/>
      <c r="CR62" s="211"/>
      <c r="CS62" s="211"/>
      <c r="CT62" s="211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</row>
    <row r="63" spans="1:176" s="159" customFormat="1" ht="15" customHeight="1">
      <c r="A63" s="559"/>
      <c r="B63" s="597"/>
      <c r="C63" s="607"/>
      <c r="D63" s="212" t="s">
        <v>6</v>
      </c>
      <c r="E63" s="76">
        <f>SUM(G63:CT63)</f>
        <v>1</v>
      </c>
      <c r="F63" s="337"/>
      <c r="G63" s="390"/>
      <c r="H63" s="248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  <c r="BI63" s="213"/>
      <c r="BJ63" s="213"/>
      <c r="BK63" s="213"/>
      <c r="BL63" s="213"/>
      <c r="BM63" s="213">
        <v>1</v>
      </c>
      <c r="BN63" s="213"/>
      <c r="BO63" s="213"/>
      <c r="BP63" s="213"/>
      <c r="BQ63" s="213"/>
      <c r="BR63" s="213"/>
      <c r="BS63" s="213"/>
      <c r="BT63" s="213"/>
      <c r="BU63" s="213"/>
      <c r="BV63" s="213"/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213"/>
      <c r="CK63" s="213"/>
      <c r="CL63" s="213"/>
      <c r="CM63" s="213"/>
      <c r="CN63" s="213"/>
      <c r="CO63" s="213"/>
      <c r="CP63" s="213"/>
      <c r="CQ63" s="213"/>
      <c r="CR63" s="213"/>
      <c r="CS63" s="213"/>
      <c r="CT63" s="213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</row>
    <row r="64" spans="1:176" s="159" customFormat="1" ht="15" customHeight="1">
      <c r="A64" s="559"/>
      <c r="B64" s="597"/>
      <c r="C64" s="606">
        <v>170</v>
      </c>
      <c r="D64" s="210" t="s">
        <v>5</v>
      </c>
      <c r="E64" s="211">
        <v>12</v>
      </c>
      <c r="F64" s="286"/>
      <c r="G64" s="391"/>
      <c r="H64" s="249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  <c r="CQ64" s="211"/>
      <c r="CR64" s="211"/>
      <c r="CS64" s="211"/>
      <c r="CT64" s="211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</row>
    <row r="65" spans="1:176" s="159" customFormat="1" ht="15" customHeight="1">
      <c r="A65" s="559"/>
      <c r="B65" s="597"/>
      <c r="C65" s="607"/>
      <c r="D65" s="212" t="s">
        <v>6</v>
      </c>
      <c r="E65" s="76">
        <f>SUM(G65:CT65)</f>
        <v>11</v>
      </c>
      <c r="F65" s="337"/>
      <c r="G65" s="390">
        <v>11</v>
      </c>
      <c r="H65" s="248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3"/>
      <c r="BK65" s="213"/>
      <c r="BL65" s="213"/>
      <c r="BM65" s="213"/>
      <c r="BN65" s="213"/>
      <c r="BO65" s="213"/>
      <c r="BP65" s="213"/>
      <c r="BQ65" s="213"/>
      <c r="BR65" s="213"/>
      <c r="BS65" s="213"/>
      <c r="BT65" s="213"/>
      <c r="BU65" s="213"/>
      <c r="BV65" s="213"/>
      <c r="BW65" s="213"/>
      <c r="BX65" s="213"/>
      <c r="BY65" s="213"/>
      <c r="BZ65" s="213"/>
      <c r="CA65" s="213"/>
      <c r="CB65" s="213"/>
      <c r="CC65" s="213"/>
      <c r="CD65" s="213"/>
      <c r="CE65" s="213"/>
      <c r="CF65" s="213"/>
      <c r="CG65" s="213"/>
      <c r="CH65" s="213"/>
      <c r="CI65" s="213"/>
      <c r="CJ65" s="213"/>
      <c r="CK65" s="213"/>
      <c r="CL65" s="213"/>
      <c r="CM65" s="213"/>
      <c r="CN65" s="213"/>
      <c r="CO65" s="213"/>
      <c r="CP65" s="213"/>
      <c r="CQ65" s="213"/>
      <c r="CR65" s="213"/>
      <c r="CS65" s="213"/>
      <c r="CT65" s="213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</row>
    <row r="66" spans="1:176" s="159" customFormat="1" ht="15" customHeight="1">
      <c r="A66" s="559"/>
      <c r="B66" s="597"/>
      <c r="C66" s="605" t="s">
        <v>38</v>
      </c>
      <c r="D66" s="210" t="s">
        <v>5</v>
      </c>
      <c r="E66" s="211">
        <f>E58+E60+E64+E62</f>
        <v>24</v>
      </c>
      <c r="F66" s="286"/>
      <c r="G66" s="391"/>
      <c r="H66" s="249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</row>
    <row r="67" spans="1:176" s="160" customFormat="1" ht="15.75" customHeight="1" thickBot="1">
      <c r="A67" s="559"/>
      <c r="B67" s="598"/>
      <c r="C67" s="608"/>
      <c r="D67" s="216" t="s">
        <v>6</v>
      </c>
      <c r="E67" s="217">
        <f>SUM(E65,E61,E59:E63)</f>
        <v>23</v>
      </c>
      <c r="F67" s="287">
        <f t="shared" ref="F67:AK67" si="22">SUM(F65,F61,F59)</f>
        <v>0</v>
      </c>
      <c r="G67" s="392">
        <f t="shared" si="22"/>
        <v>11</v>
      </c>
      <c r="H67" s="250">
        <f t="shared" si="22"/>
        <v>0</v>
      </c>
      <c r="I67" s="217">
        <f t="shared" si="22"/>
        <v>0</v>
      </c>
      <c r="J67" s="217">
        <f t="shared" si="22"/>
        <v>0</v>
      </c>
      <c r="K67" s="217">
        <f t="shared" si="22"/>
        <v>0</v>
      </c>
      <c r="L67" s="217">
        <f t="shared" si="22"/>
        <v>0</v>
      </c>
      <c r="M67" s="217">
        <f t="shared" si="22"/>
        <v>0</v>
      </c>
      <c r="N67" s="217">
        <f t="shared" si="22"/>
        <v>0</v>
      </c>
      <c r="O67" s="217">
        <f t="shared" si="22"/>
        <v>0</v>
      </c>
      <c r="P67" s="217">
        <f t="shared" si="22"/>
        <v>0</v>
      </c>
      <c r="Q67" s="217">
        <f t="shared" si="22"/>
        <v>0</v>
      </c>
      <c r="R67" s="217">
        <f t="shared" si="22"/>
        <v>0</v>
      </c>
      <c r="S67" s="217">
        <f t="shared" si="22"/>
        <v>0</v>
      </c>
      <c r="T67" s="217">
        <f t="shared" si="22"/>
        <v>0</v>
      </c>
      <c r="U67" s="217">
        <f t="shared" si="22"/>
        <v>0</v>
      </c>
      <c r="V67" s="217">
        <f t="shared" si="22"/>
        <v>0</v>
      </c>
      <c r="W67" s="217">
        <f t="shared" si="22"/>
        <v>0</v>
      </c>
      <c r="X67" s="217">
        <f t="shared" si="22"/>
        <v>0</v>
      </c>
      <c r="Y67" s="217">
        <f t="shared" si="22"/>
        <v>0</v>
      </c>
      <c r="Z67" s="217">
        <f t="shared" si="22"/>
        <v>0</v>
      </c>
      <c r="AA67" s="217">
        <f t="shared" si="22"/>
        <v>0</v>
      </c>
      <c r="AB67" s="217">
        <f t="shared" si="22"/>
        <v>0</v>
      </c>
      <c r="AC67" s="217">
        <f t="shared" si="22"/>
        <v>0</v>
      </c>
      <c r="AD67" s="217">
        <f t="shared" si="22"/>
        <v>0</v>
      </c>
      <c r="AE67" s="217">
        <f t="shared" si="22"/>
        <v>0</v>
      </c>
      <c r="AF67" s="217">
        <f t="shared" si="22"/>
        <v>0</v>
      </c>
      <c r="AG67" s="217">
        <f t="shared" si="22"/>
        <v>0</v>
      </c>
      <c r="AH67" s="217">
        <f t="shared" si="22"/>
        <v>0</v>
      </c>
      <c r="AI67" s="217">
        <f t="shared" si="22"/>
        <v>0</v>
      </c>
      <c r="AJ67" s="217">
        <f t="shared" si="22"/>
        <v>0</v>
      </c>
      <c r="AK67" s="217">
        <f t="shared" si="22"/>
        <v>0</v>
      </c>
      <c r="AL67" s="217">
        <f>SUM(AL65,AL61,AL59)+AL63</f>
        <v>0</v>
      </c>
      <c r="AM67" s="217">
        <f t="shared" ref="AM67:BP67" si="23">SUM(AM65,AM61,AM59)+AM63</f>
        <v>0</v>
      </c>
      <c r="AN67" s="217">
        <f t="shared" si="23"/>
        <v>0</v>
      </c>
      <c r="AO67" s="217">
        <f t="shared" si="23"/>
        <v>0</v>
      </c>
      <c r="AP67" s="217">
        <f t="shared" si="23"/>
        <v>0</v>
      </c>
      <c r="AQ67" s="217">
        <f t="shared" si="23"/>
        <v>0</v>
      </c>
      <c r="AR67" s="217">
        <f t="shared" si="23"/>
        <v>0</v>
      </c>
      <c r="AS67" s="217">
        <f t="shared" si="23"/>
        <v>0</v>
      </c>
      <c r="AT67" s="217">
        <f t="shared" si="23"/>
        <v>0</v>
      </c>
      <c r="AU67" s="217">
        <f t="shared" si="23"/>
        <v>0</v>
      </c>
      <c r="AV67" s="217">
        <f t="shared" si="23"/>
        <v>0</v>
      </c>
      <c r="AW67" s="217">
        <f t="shared" si="23"/>
        <v>0</v>
      </c>
      <c r="AX67" s="217">
        <f t="shared" si="23"/>
        <v>0</v>
      </c>
      <c r="AY67" s="217">
        <f t="shared" si="23"/>
        <v>0</v>
      </c>
      <c r="AZ67" s="217">
        <f t="shared" si="23"/>
        <v>0</v>
      </c>
      <c r="BA67" s="217">
        <f t="shared" si="23"/>
        <v>0</v>
      </c>
      <c r="BB67" s="217">
        <f t="shared" si="23"/>
        <v>0</v>
      </c>
      <c r="BC67" s="217">
        <f t="shared" si="23"/>
        <v>0</v>
      </c>
      <c r="BD67" s="217">
        <f t="shared" si="23"/>
        <v>0</v>
      </c>
      <c r="BE67" s="217">
        <f t="shared" si="23"/>
        <v>0</v>
      </c>
      <c r="BF67" s="217">
        <f t="shared" si="23"/>
        <v>0</v>
      </c>
      <c r="BG67" s="217">
        <f t="shared" si="23"/>
        <v>0</v>
      </c>
      <c r="BH67" s="217">
        <f t="shared" si="23"/>
        <v>0</v>
      </c>
      <c r="BI67" s="217">
        <f t="shared" si="23"/>
        <v>0</v>
      </c>
      <c r="BJ67" s="217">
        <f t="shared" si="23"/>
        <v>0</v>
      </c>
      <c r="BK67" s="217">
        <f t="shared" si="23"/>
        <v>0</v>
      </c>
      <c r="BL67" s="217">
        <f t="shared" si="23"/>
        <v>0</v>
      </c>
      <c r="BM67" s="217">
        <f t="shared" si="23"/>
        <v>1</v>
      </c>
      <c r="BN67" s="217">
        <f t="shared" si="23"/>
        <v>0</v>
      </c>
      <c r="BO67" s="217">
        <f t="shared" si="23"/>
        <v>0</v>
      </c>
      <c r="BP67" s="217">
        <f t="shared" si="23"/>
        <v>0</v>
      </c>
      <c r="BQ67" s="217">
        <f t="shared" ref="BQ67:CI67" si="24">SUM(BQ65,BQ61,BQ59)+BQ63</f>
        <v>1</v>
      </c>
      <c r="BR67" s="217">
        <f t="shared" si="24"/>
        <v>0</v>
      </c>
      <c r="BS67" s="217">
        <f t="shared" si="24"/>
        <v>0</v>
      </c>
      <c r="BT67" s="217">
        <f t="shared" si="24"/>
        <v>0</v>
      </c>
      <c r="BU67" s="217">
        <f t="shared" si="24"/>
        <v>0</v>
      </c>
      <c r="BV67" s="217">
        <f t="shared" si="24"/>
        <v>0</v>
      </c>
      <c r="BW67" s="217">
        <f t="shared" si="24"/>
        <v>0</v>
      </c>
      <c r="BX67" s="217">
        <f t="shared" si="24"/>
        <v>1</v>
      </c>
      <c r="BY67" s="217">
        <f t="shared" si="24"/>
        <v>0</v>
      </c>
      <c r="BZ67" s="217">
        <f t="shared" si="24"/>
        <v>0</v>
      </c>
      <c r="CA67" s="217">
        <f t="shared" si="24"/>
        <v>0</v>
      </c>
      <c r="CB67" s="217">
        <f t="shared" si="24"/>
        <v>0</v>
      </c>
      <c r="CC67" s="217">
        <f t="shared" si="24"/>
        <v>0</v>
      </c>
      <c r="CD67" s="217">
        <f t="shared" si="24"/>
        <v>0</v>
      </c>
      <c r="CE67" s="217">
        <f t="shared" si="24"/>
        <v>0</v>
      </c>
      <c r="CF67" s="217">
        <f t="shared" si="24"/>
        <v>0</v>
      </c>
      <c r="CG67" s="217">
        <f t="shared" si="24"/>
        <v>0</v>
      </c>
      <c r="CH67" s="217">
        <f t="shared" si="24"/>
        <v>0</v>
      </c>
      <c r="CI67" s="217">
        <f t="shared" si="24"/>
        <v>0</v>
      </c>
      <c r="CJ67" s="217">
        <f t="shared" ref="CJ67:CT67" si="25">SUM(CJ65,CJ61,CJ59)+CJ63</f>
        <v>0</v>
      </c>
      <c r="CK67" s="217">
        <f t="shared" si="25"/>
        <v>0</v>
      </c>
      <c r="CL67" s="217">
        <f t="shared" si="25"/>
        <v>0</v>
      </c>
      <c r="CM67" s="217">
        <f t="shared" si="25"/>
        <v>0</v>
      </c>
      <c r="CN67" s="217">
        <f t="shared" si="25"/>
        <v>0</v>
      </c>
      <c r="CO67" s="217">
        <f t="shared" si="25"/>
        <v>0</v>
      </c>
      <c r="CP67" s="217">
        <f t="shared" si="25"/>
        <v>0</v>
      </c>
      <c r="CQ67" s="217">
        <f t="shared" si="25"/>
        <v>0</v>
      </c>
      <c r="CR67" s="217">
        <f t="shared" si="25"/>
        <v>0</v>
      </c>
      <c r="CS67" s="217">
        <f t="shared" si="25"/>
        <v>0</v>
      </c>
      <c r="CT67" s="217">
        <f t="shared" si="25"/>
        <v>0</v>
      </c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</row>
    <row r="68" spans="1:176" ht="15" customHeight="1">
      <c r="A68" s="559"/>
      <c r="B68" s="582" t="s">
        <v>90</v>
      </c>
      <c r="C68" s="587">
        <v>130</v>
      </c>
      <c r="D68" s="154" t="s">
        <v>5</v>
      </c>
      <c r="E68" s="155">
        <v>4</v>
      </c>
      <c r="F68" s="156"/>
      <c r="G68" s="393"/>
      <c r="H68" s="220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6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</row>
    <row r="69" spans="1:176" ht="15.75" customHeight="1">
      <c r="A69" s="559"/>
      <c r="B69" s="583"/>
      <c r="C69" s="499"/>
      <c r="D69" s="77" t="s">
        <v>6</v>
      </c>
      <c r="E69" s="76">
        <f>SUM(G69:CT69)</f>
        <v>4</v>
      </c>
      <c r="F69" s="338">
        <v>4</v>
      </c>
      <c r="G69" s="394"/>
      <c r="H69" s="167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102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>
        <v>4</v>
      </c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</row>
    <row r="70" spans="1:176" ht="15" customHeight="1">
      <c r="A70" s="559"/>
      <c r="B70" s="583"/>
      <c r="C70" s="587">
        <v>170</v>
      </c>
      <c r="D70" s="154" t="s">
        <v>5</v>
      </c>
      <c r="E70" s="155">
        <v>192</v>
      </c>
      <c r="F70" s="156"/>
      <c r="G70" s="393"/>
      <c r="H70" s="220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6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</row>
    <row r="71" spans="1:176" ht="15.75" customHeight="1" thickBot="1">
      <c r="A71" s="559"/>
      <c r="B71" s="584"/>
      <c r="C71" s="499"/>
      <c r="D71" s="77" t="s">
        <v>6</v>
      </c>
      <c r="E71" s="76">
        <f>SUM(G71:CT71)</f>
        <v>180</v>
      </c>
      <c r="F71" s="338"/>
      <c r="G71" s="394"/>
      <c r="H71" s="167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>
        <v>6</v>
      </c>
      <c r="T71" s="75"/>
      <c r="U71" s="75"/>
      <c r="V71" s="75"/>
      <c r="W71" s="75"/>
      <c r="X71" s="75"/>
      <c r="Y71" s="75"/>
      <c r="Z71" s="75"/>
      <c r="AA71" s="75">
        <v>22</v>
      </c>
      <c r="AB71" s="75"/>
      <c r="AC71" s="75"/>
      <c r="AD71" s="75"/>
      <c r="AE71" s="75"/>
      <c r="AF71" s="75"/>
      <c r="AG71" s="75"/>
      <c r="AH71" s="75"/>
      <c r="AI71" s="75">
        <v>4</v>
      </c>
      <c r="AJ71" s="75">
        <v>7</v>
      </c>
      <c r="AK71" s="75">
        <v>8</v>
      </c>
      <c r="AL71" s="102">
        <v>7</v>
      </c>
      <c r="AM71" s="75"/>
      <c r="AN71" s="75"/>
      <c r="AO71" s="75">
        <v>27</v>
      </c>
      <c r="AP71" s="75"/>
      <c r="AQ71" s="75">
        <v>14</v>
      </c>
      <c r="AR71" s="75">
        <v>10</v>
      </c>
      <c r="AS71" s="75">
        <v>5</v>
      </c>
      <c r="AT71" s="75"/>
      <c r="AU71" s="75"/>
      <c r="AV71" s="75">
        <v>1</v>
      </c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>
        <v>2</v>
      </c>
      <c r="BJ71" s="75"/>
      <c r="BK71" s="75"/>
      <c r="BL71" s="75"/>
      <c r="BM71" s="75">
        <v>56</v>
      </c>
      <c r="BN71" s="75"/>
      <c r="BO71" s="75"/>
      <c r="BP71" s="75"/>
      <c r="BQ71" s="75">
        <v>10</v>
      </c>
      <c r="BR71" s="75">
        <v>1</v>
      </c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</row>
    <row r="72" spans="1:176" s="158" customFormat="1" ht="15" customHeight="1">
      <c r="A72" s="559"/>
      <c r="B72" s="582" t="s">
        <v>106</v>
      </c>
      <c r="C72" s="498">
        <v>130</v>
      </c>
      <c r="D72" s="79" t="s">
        <v>5</v>
      </c>
      <c r="E72" s="78">
        <v>3</v>
      </c>
      <c r="F72" s="101"/>
      <c r="G72" s="395"/>
      <c r="H72" s="166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101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</row>
    <row r="73" spans="1:176" s="159" customFormat="1" ht="15.75" customHeight="1" thickBot="1">
      <c r="A73" s="559"/>
      <c r="B73" s="583"/>
      <c r="C73" s="499"/>
      <c r="D73" s="77" t="s">
        <v>6</v>
      </c>
      <c r="E73" s="76">
        <f>SUM(G73:CT73)</f>
        <v>2</v>
      </c>
      <c r="F73" s="338"/>
      <c r="G73" s="394"/>
      <c r="H73" s="167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102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>
        <v>2</v>
      </c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</row>
    <row r="74" spans="1:176" s="158" customFormat="1" ht="15" customHeight="1">
      <c r="A74" s="559"/>
      <c r="B74" s="583"/>
      <c r="C74" s="498">
        <v>140</v>
      </c>
      <c r="D74" s="79" t="s">
        <v>5</v>
      </c>
      <c r="E74" s="78">
        <v>1</v>
      </c>
      <c r="F74" s="101"/>
      <c r="G74" s="395"/>
      <c r="H74" s="166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101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</row>
    <row r="75" spans="1:176" s="159" customFormat="1" ht="15.75" customHeight="1" thickBot="1">
      <c r="A75" s="559"/>
      <c r="B75" s="583"/>
      <c r="C75" s="499"/>
      <c r="D75" s="77" t="s">
        <v>6</v>
      </c>
      <c r="E75" s="76">
        <f>SUM(G75:CT75)</f>
        <v>0</v>
      </c>
      <c r="F75" s="338"/>
      <c r="G75" s="394"/>
      <c r="H75" s="167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102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</row>
    <row r="76" spans="1:176" s="158" customFormat="1" ht="15" customHeight="1">
      <c r="A76" s="559"/>
      <c r="B76" s="583"/>
      <c r="C76" s="498">
        <v>170</v>
      </c>
      <c r="D76" s="79" t="s">
        <v>5</v>
      </c>
      <c r="E76" s="78">
        <v>7</v>
      </c>
      <c r="F76" s="101"/>
      <c r="G76" s="395"/>
      <c r="H76" s="166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101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</row>
    <row r="77" spans="1:176" s="159" customFormat="1" ht="15.75" customHeight="1" thickBot="1">
      <c r="A77" s="559"/>
      <c r="B77" s="583"/>
      <c r="C77" s="499"/>
      <c r="D77" s="77" t="s">
        <v>6</v>
      </c>
      <c r="E77" s="76">
        <f>SUM(G77:CT77)</f>
        <v>2</v>
      </c>
      <c r="F77" s="338"/>
      <c r="G77" s="394"/>
      <c r="H77" s="167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102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>
        <v>2</v>
      </c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</row>
    <row r="78" spans="1:176" s="158" customFormat="1" ht="15" customHeight="1">
      <c r="A78" s="559"/>
      <c r="B78" s="583"/>
      <c r="C78" s="498">
        <v>180</v>
      </c>
      <c r="D78" s="79" t="s">
        <v>5</v>
      </c>
      <c r="E78" s="78">
        <v>1</v>
      </c>
      <c r="F78" s="101"/>
      <c r="G78" s="395"/>
      <c r="H78" s="166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101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</row>
    <row r="79" spans="1:176" s="159" customFormat="1" ht="15.75" customHeight="1" thickBot="1">
      <c r="A79" s="559"/>
      <c r="B79" s="584"/>
      <c r="C79" s="499"/>
      <c r="D79" s="77" t="s">
        <v>6</v>
      </c>
      <c r="E79" s="76">
        <f>SUM(G79:CT79)</f>
        <v>0</v>
      </c>
      <c r="F79" s="338"/>
      <c r="G79" s="394"/>
      <c r="H79" s="167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102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</row>
    <row r="80" spans="1:176" s="158" customFormat="1" ht="15" customHeight="1">
      <c r="A80" s="559"/>
      <c r="B80" s="596" t="s">
        <v>105</v>
      </c>
      <c r="C80" s="498">
        <v>130</v>
      </c>
      <c r="D80" s="79" t="s">
        <v>5</v>
      </c>
      <c r="E80" s="78">
        <v>6</v>
      </c>
      <c r="F80" s="101"/>
      <c r="G80" s="395"/>
      <c r="H80" s="166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101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  <c r="DQ80" s="60"/>
      <c r="DR80" s="60"/>
      <c r="DS80" s="60"/>
      <c r="DT80" s="60"/>
      <c r="DU80" s="60"/>
      <c r="DV80" s="60"/>
      <c r="DW80" s="60"/>
      <c r="DX80" s="60"/>
      <c r="DY80" s="60"/>
      <c r="DZ80" s="60"/>
      <c r="EA80" s="60"/>
      <c r="EB80" s="60"/>
      <c r="EC80" s="60"/>
      <c r="ED80" s="60"/>
      <c r="EE80" s="60"/>
      <c r="EF80" s="60"/>
      <c r="EG80" s="60"/>
      <c r="EH80" s="60"/>
      <c r="EI80" s="60"/>
      <c r="EJ80" s="60"/>
      <c r="EK80" s="60"/>
      <c r="EL80" s="60"/>
      <c r="EM80" s="60"/>
      <c r="EN80" s="60"/>
      <c r="EO80" s="60"/>
      <c r="EP80" s="60"/>
      <c r="EQ80" s="60"/>
      <c r="ER80" s="60"/>
      <c r="ES80" s="60"/>
      <c r="ET80" s="60"/>
      <c r="EU80" s="60"/>
      <c r="EV80" s="60"/>
      <c r="EW80" s="60"/>
      <c r="EX80" s="60"/>
      <c r="EY80" s="60"/>
      <c r="EZ80" s="60"/>
      <c r="FA80" s="60"/>
      <c r="FB80" s="60"/>
      <c r="FC80" s="60"/>
      <c r="FD80" s="60"/>
      <c r="FE80" s="60"/>
      <c r="FF80" s="60"/>
      <c r="FG80" s="60"/>
      <c r="FH80" s="60"/>
      <c r="FI80" s="60"/>
      <c r="FJ80" s="60"/>
      <c r="FK80" s="60"/>
      <c r="FL80" s="60"/>
      <c r="FM80" s="60"/>
      <c r="FN80" s="60"/>
      <c r="FO80" s="60"/>
      <c r="FP80" s="60"/>
      <c r="FQ80" s="60"/>
      <c r="FR80" s="60"/>
      <c r="FS80" s="60"/>
      <c r="FT80" s="60"/>
    </row>
    <row r="81" spans="1:176" s="159" customFormat="1" ht="15" customHeight="1">
      <c r="A81" s="559"/>
      <c r="B81" s="597"/>
      <c r="C81" s="499"/>
      <c r="D81" s="77" t="s">
        <v>6</v>
      </c>
      <c r="E81" s="76">
        <f>SUM(G81:CT81)</f>
        <v>6</v>
      </c>
      <c r="F81" s="338"/>
      <c r="G81" s="394"/>
      <c r="H81" s="167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102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>
        <v>6</v>
      </c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J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</row>
    <row r="82" spans="1:176" s="159" customFormat="1" ht="15" customHeight="1">
      <c r="A82" s="559"/>
      <c r="B82" s="597"/>
      <c r="C82" s="500">
        <v>170</v>
      </c>
      <c r="D82" s="74" t="s">
        <v>5</v>
      </c>
      <c r="E82" s="72">
        <v>62</v>
      </c>
      <c r="F82" s="103"/>
      <c r="G82" s="396"/>
      <c r="H82" s="168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103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  <c r="DQ82" s="60"/>
      <c r="DR82" s="60"/>
      <c r="DS82" s="60"/>
      <c r="DT82" s="60"/>
      <c r="DU82" s="60"/>
      <c r="DV82" s="60"/>
      <c r="DW82" s="60"/>
      <c r="DX82" s="60"/>
      <c r="DY82" s="60"/>
      <c r="DZ82" s="60"/>
      <c r="EA82" s="60"/>
      <c r="EB82" s="60"/>
      <c r="EC82" s="60"/>
      <c r="ED82" s="60"/>
      <c r="EE82" s="60"/>
      <c r="EF82" s="60"/>
      <c r="EG82" s="60"/>
      <c r="EH82" s="60"/>
      <c r="EI82" s="60"/>
      <c r="EJ82" s="60"/>
      <c r="EK82" s="60"/>
      <c r="EL82" s="60"/>
      <c r="EM82" s="60"/>
      <c r="EN82" s="60"/>
      <c r="EO82" s="60"/>
      <c r="EP82" s="60"/>
      <c r="EQ82" s="60"/>
      <c r="ER82" s="60"/>
      <c r="ES82" s="60"/>
      <c r="ET82" s="60"/>
      <c r="EU82" s="60"/>
      <c r="EV82" s="60"/>
      <c r="EW82" s="60"/>
      <c r="EX82" s="60"/>
      <c r="EY82" s="60"/>
      <c r="EZ82" s="60"/>
      <c r="FA82" s="60"/>
      <c r="FB82" s="60"/>
      <c r="FC82" s="60"/>
      <c r="FD82" s="60"/>
      <c r="FE82" s="60"/>
      <c r="FF82" s="60"/>
      <c r="FG82" s="60"/>
      <c r="FH82" s="60"/>
      <c r="FI82" s="60"/>
      <c r="FJ82" s="60"/>
      <c r="FK82" s="60"/>
      <c r="FL82" s="60"/>
      <c r="FM82" s="60"/>
      <c r="FN82" s="60"/>
      <c r="FO82" s="60"/>
      <c r="FP82" s="60"/>
      <c r="FQ82" s="60"/>
      <c r="FR82" s="60"/>
      <c r="FS82" s="60"/>
      <c r="FT82" s="60"/>
    </row>
    <row r="83" spans="1:176" s="159" customFormat="1" ht="15" customHeight="1">
      <c r="A83" s="559"/>
      <c r="B83" s="597"/>
      <c r="C83" s="499"/>
      <c r="D83" s="77" t="s">
        <v>6</v>
      </c>
      <c r="E83" s="76">
        <f>SUM(G83:CT83)</f>
        <v>62</v>
      </c>
      <c r="F83" s="338"/>
      <c r="G83" s="394">
        <v>44</v>
      </c>
      <c r="H83" s="167">
        <v>10</v>
      </c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102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>
        <v>8</v>
      </c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J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</row>
    <row r="84" spans="1:176" s="159" customFormat="1" ht="15" customHeight="1">
      <c r="A84" s="559"/>
      <c r="B84" s="597"/>
      <c r="C84" s="501" t="s">
        <v>38</v>
      </c>
      <c r="D84" s="69" t="s">
        <v>5</v>
      </c>
      <c r="E84" s="68">
        <f>E80+E82</f>
        <v>68</v>
      </c>
      <c r="F84" s="105"/>
      <c r="G84" s="397"/>
      <c r="H84" s="90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0"/>
      <c r="EP84" s="60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0"/>
      <c r="FS84" s="60"/>
      <c r="FT84" s="60"/>
    </row>
    <row r="85" spans="1:176" s="160" customFormat="1" ht="15.75" customHeight="1" thickBot="1">
      <c r="A85" s="560"/>
      <c r="B85" s="598"/>
      <c r="C85" s="502"/>
      <c r="D85" s="87" t="s">
        <v>6</v>
      </c>
      <c r="E85" s="62">
        <f>E81+E83</f>
        <v>68</v>
      </c>
      <c r="F85" s="288">
        <f t="shared" ref="F85:BP85" si="26">F81+F83</f>
        <v>0</v>
      </c>
      <c r="G85" s="398">
        <f t="shared" si="26"/>
        <v>44</v>
      </c>
      <c r="H85" s="226">
        <f t="shared" si="26"/>
        <v>10</v>
      </c>
      <c r="I85" s="62">
        <f t="shared" si="26"/>
        <v>0</v>
      </c>
      <c r="J85" s="62">
        <f t="shared" si="26"/>
        <v>0</v>
      </c>
      <c r="K85" s="62">
        <f t="shared" si="26"/>
        <v>0</v>
      </c>
      <c r="L85" s="62">
        <f t="shared" si="26"/>
        <v>0</v>
      </c>
      <c r="M85" s="62">
        <f t="shared" si="26"/>
        <v>0</v>
      </c>
      <c r="N85" s="62">
        <f t="shared" si="26"/>
        <v>0</v>
      </c>
      <c r="O85" s="62">
        <f t="shared" si="26"/>
        <v>0</v>
      </c>
      <c r="P85" s="62">
        <f t="shared" si="26"/>
        <v>0</v>
      </c>
      <c r="Q85" s="62">
        <f t="shared" si="26"/>
        <v>0</v>
      </c>
      <c r="R85" s="62">
        <f t="shared" si="26"/>
        <v>0</v>
      </c>
      <c r="S85" s="62">
        <f t="shared" si="26"/>
        <v>0</v>
      </c>
      <c r="T85" s="62">
        <f t="shared" si="26"/>
        <v>0</v>
      </c>
      <c r="U85" s="62">
        <f t="shared" si="26"/>
        <v>0</v>
      </c>
      <c r="V85" s="62">
        <f t="shared" si="26"/>
        <v>0</v>
      </c>
      <c r="W85" s="62">
        <f t="shared" si="26"/>
        <v>0</v>
      </c>
      <c r="X85" s="62">
        <f t="shared" si="26"/>
        <v>0</v>
      </c>
      <c r="Y85" s="62">
        <f t="shared" si="26"/>
        <v>0</v>
      </c>
      <c r="Z85" s="62">
        <f t="shared" si="26"/>
        <v>0</v>
      </c>
      <c r="AA85" s="62">
        <f t="shared" si="26"/>
        <v>0</v>
      </c>
      <c r="AB85" s="62">
        <f t="shared" si="26"/>
        <v>0</v>
      </c>
      <c r="AC85" s="62">
        <f t="shared" si="26"/>
        <v>0</v>
      </c>
      <c r="AD85" s="62">
        <f t="shared" si="26"/>
        <v>0</v>
      </c>
      <c r="AE85" s="62">
        <f t="shared" si="26"/>
        <v>0</v>
      </c>
      <c r="AF85" s="62">
        <f t="shared" si="26"/>
        <v>0</v>
      </c>
      <c r="AG85" s="62">
        <f t="shared" si="26"/>
        <v>0</v>
      </c>
      <c r="AH85" s="62">
        <f t="shared" si="26"/>
        <v>0</v>
      </c>
      <c r="AI85" s="62">
        <f t="shared" si="26"/>
        <v>0</v>
      </c>
      <c r="AJ85" s="62">
        <f t="shared" si="26"/>
        <v>0</v>
      </c>
      <c r="AK85" s="62">
        <f t="shared" si="26"/>
        <v>0</v>
      </c>
      <c r="AL85" s="62">
        <f t="shared" si="26"/>
        <v>0</v>
      </c>
      <c r="AM85" s="62">
        <f t="shared" si="26"/>
        <v>0</v>
      </c>
      <c r="AN85" s="62">
        <f t="shared" si="26"/>
        <v>0</v>
      </c>
      <c r="AO85" s="62">
        <f t="shared" si="26"/>
        <v>0</v>
      </c>
      <c r="AP85" s="62">
        <f t="shared" si="26"/>
        <v>0</v>
      </c>
      <c r="AQ85" s="62">
        <f t="shared" si="26"/>
        <v>0</v>
      </c>
      <c r="AR85" s="62">
        <f t="shared" si="26"/>
        <v>0</v>
      </c>
      <c r="AS85" s="62">
        <f t="shared" si="26"/>
        <v>0</v>
      </c>
      <c r="AT85" s="62">
        <f t="shared" si="26"/>
        <v>0</v>
      </c>
      <c r="AU85" s="62">
        <f t="shared" si="26"/>
        <v>0</v>
      </c>
      <c r="AV85" s="62">
        <f t="shared" si="26"/>
        <v>0</v>
      </c>
      <c r="AW85" s="62">
        <f t="shared" si="26"/>
        <v>0</v>
      </c>
      <c r="AX85" s="62">
        <f t="shared" si="26"/>
        <v>0</v>
      </c>
      <c r="AY85" s="62">
        <f t="shared" si="26"/>
        <v>0</v>
      </c>
      <c r="AZ85" s="62">
        <f t="shared" si="26"/>
        <v>0</v>
      </c>
      <c r="BA85" s="62">
        <f t="shared" si="26"/>
        <v>0</v>
      </c>
      <c r="BB85" s="62">
        <f t="shared" si="26"/>
        <v>0</v>
      </c>
      <c r="BC85" s="62">
        <f t="shared" si="26"/>
        <v>0</v>
      </c>
      <c r="BD85" s="62">
        <f t="shared" si="26"/>
        <v>0</v>
      </c>
      <c r="BE85" s="62">
        <f t="shared" si="26"/>
        <v>0</v>
      </c>
      <c r="BF85" s="62">
        <f t="shared" si="26"/>
        <v>0</v>
      </c>
      <c r="BG85" s="62">
        <f t="shared" si="26"/>
        <v>14</v>
      </c>
      <c r="BH85" s="62">
        <f t="shared" si="26"/>
        <v>0</v>
      </c>
      <c r="BI85" s="62">
        <f t="shared" si="26"/>
        <v>0</v>
      </c>
      <c r="BJ85" s="62">
        <f t="shared" si="26"/>
        <v>0</v>
      </c>
      <c r="BK85" s="62">
        <f t="shared" si="26"/>
        <v>0</v>
      </c>
      <c r="BL85" s="62">
        <f t="shared" si="26"/>
        <v>0</v>
      </c>
      <c r="BM85" s="62">
        <f t="shared" si="26"/>
        <v>0</v>
      </c>
      <c r="BN85" s="62">
        <f t="shared" si="26"/>
        <v>0</v>
      </c>
      <c r="BO85" s="62">
        <f t="shared" si="26"/>
        <v>0</v>
      </c>
      <c r="BP85" s="62">
        <f t="shared" si="26"/>
        <v>0</v>
      </c>
      <c r="BQ85" s="62">
        <f t="shared" ref="BQ85:CI85" si="27">BQ81+BQ83</f>
        <v>0</v>
      </c>
      <c r="BR85" s="62">
        <f t="shared" si="27"/>
        <v>0</v>
      </c>
      <c r="BS85" s="62">
        <f t="shared" si="27"/>
        <v>0</v>
      </c>
      <c r="BT85" s="62">
        <f t="shared" si="27"/>
        <v>0</v>
      </c>
      <c r="BU85" s="62">
        <f t="shared" si="27"/>
        <v>0</v>
      </c>
      <c r="BV85" s="62">
        <f t="shared" si="27"/>
        <v>0</v>
      </c>
      <c r="BW85" s="62">
        <f t="shared" si="27"/>
        <v>0</v>
      </c>
      <c r="BX85" s="62">
        <f t="shared" si="27"/>
        <v>0</v>
      </c>
      <c r="BY85" s="62">
        <f t="shared" si="27"/>
        <v>0</v>
      </c>
      <c r="BZ85" s="62">
        <f t="shared" si="27"/>
        <v>0</v>
      </c>
      <c r="CA85" s="62">
        <f t="shared" si="27"/>
        <v>0</v>
      </c>
      <c r="CB85" s="62">
        <f t="shared" si="27"/>
        <v>0</v>
      </c>
      <c r="CC85" s="62">
        <f t="shared" si="27"/>
        <v>0</v>
      </c>
      <c r="CD85" s="62">
        <f t="shared" si="27"/>
        <v>0</v>
      </c>
      <c r="CE85" s="62">
        <f t="shared" si="27"/>
        <v>0</v>
      </c>
      <c r="CF85" s="62">
        <f t="shared" si="27"/>
        <v>0</v>
      </c>
      <c r="CG85" s="62">
        <f t="shared" si="27"/>
        <v>0</v>
      </c>
      <c r="CH85" s="62">
        <f t="shared" si="27"/>
        <v>0</v>
      </c>
      <c r="CI85" s="62">
        <f t="shared" si="27"/>
        <v>0</v>
      </c>
      <c r="CJ85" s="62">
        <f t="shared" ref="CJ85:CT85" si="28">CJ81+CJ83</f>
        <v>0</v>
      </c>
      <c r="CK85" s="62">
        <f t="shared" si="28"/>
        <v>0</v>
      </c>
      <c r="CL85" s="62">
        <f t="shared" si="28"/>
        <v>0</v>
      </c>
      <c r="CM85" s="62">
        <f t="shared" si="28"/>
        <v>0</v>
      </c>
      <c r="CN85" s="62">
        <f t="shared" si="28"/>
        <v>0</v>
      </c>
      <c r="CO85" s="62">
        <f t="shared" si="28"/>
        <v>0</v>
      </c>
      <c r="CP85" s="62">
        <f t="shared" si="28"/>
        <v>0</v>
      </c>
      <c r="CQ85" s="62">
        <f t="shared" si="28"/>
        <v>0</v>
      </c>
      <c r="CR85" s="62">
        <f t="shared" si="28"/>
        <v>0</v>
      </c>
      <c r="CS85" s="62">
        <f t="shared" si="28"/>
        <v>0</v>
      </c>
      <c r="CT85" s="62">
        <f t="shared" si="28"/>
        <v>0</v>
      </c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J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</row>
    <row r="86" spans="1:176" s="159" customFormat="1">
      <c r="A86" s="503" t="s">
        <v>93</v>
      </c>
      <c r="B86" s="575"/>
      <c r="C86" s="576"/>
      <c r="D86" s="162" t="s">
        <v>5</v>
      </c>
      <c r="E86" s="64">
        <f>E24+E66+E78+E76+E74+E72</f>
        <v>474</v>
      </c>
      <c r="F86" s="64">
        <f t="shared" ref="F86:BP86" si="29">F24+F66+F78</f>
        <v>0</v>
      </c>
      <c r="G86" s="399">
        <f t="shared" si="29"/>
        <v>0</v>
      </c>
      <c r="H86" s="64">
        <f t="shared" si="29"/>
        <v>0</v>
      </c>
      <c r="I86" s="64">
        <f t="shared" si="29"/>
        <v>0</v>
      </c>
      <c r="J86" s="64">
        <f t="shared" si="29"/>
        <v>0</v>
      </c>
      <c r="K86" s="64">
        <f t="shared" si="29"/>
        <v>0</v>
      </c>
      <c r="L86" s="64">
        <f t="shared" si="29"/>
        <v>0</v>
      </c>
      <c r="M86" s="64">
        <f t="shared" si="29"/>
        <v>0</v>
      </c>
      <c r="N86" s="64">
        <f t="shared" si="29"/>
        <v>0</v>
      </c>
      <c r="O86" s="64">
        <f t="shared" si="29"/>
        <v>0</v>
      </c>
      <c r="P86" s="64">
        <f t="shared" si="29"/>
        <v>0</v>
      </c>
      <c r="Q86" s="64">
        <f t="shared" si="29"/>
        <v>0</v>
      </c>
      <c r="R86" s="64">
        <f t="shared" si="29"/>
        <v>0</v>
      </c>
      <c r="S86" s="64">
        <f t="shared" si="29"/>
        <v>0</v>
      </c>
      <c r="T86" s="64">
        <f t="shared" si="29"/>
        <v>0</v>
      </c>
      <c r="U86" s="64">
        <f t="shared" si="29"/>
        <v>0</v>
      </c>
      <c r="V86" s="64">
        <f t="shared" si="29"/>
        <v>0</v>
      </c>
      <c r="W86" s="64">
        <f t="shared" si="29"/>
        <v>0</v>
      </c>
      <c r="X86" s="64">
        <f t="shared" si="29"/>
        <v>0</v>
      </c>
      <c r="Y86" s="64">
        <f t="shared" si="29"/>
        <v>0</v>
      </c>
      <c r="Z86" s="64">
        <f t="shared" si="29"/>
        <v>0</v>
      </c>
      <c r="AA86" s="64">
        <f t="shared" si="29"/>
        <v>0</v>
      </c>
      <c r="AB86" s="64">
        <f t="shared" si="29"/>
        <v>0</v>
      </c>
      <c r="AC86" s="64">
        <f t="shared" si="29"/>
        <v>0</v>
      </c>
      <c r="AD86" s="64">
        <f t="shared" si="29"/>
        <v>0</v>
      </c>
      <c r="AE86" s="64">
        <f t="shared" si="29"/>
        <v>0</v>
      </c>
      <c r="AF86" s="64">
        <f t="shared" si="29"/>
        <v>0</v>
      </c>
      <c r="AG86" s="64">
        <f t="shared" si="29"/>
        <v>0</v>
      </c>
      <c r="AH86" s="64">
        <f t="shared" si="29"/>
        <v>0</v>
      </c>
      <c r="AI86" s="64">
        <f t="shared" si="29"/>
        <v>0</v>
      </c>
      <c r="AJ86" s="64">
        <f t="shared" si="29"/>
        <v>0</v>
      </c>
      <c r="AK86" s="64">
        <f t="shared" si="29"/>
        <v>0</v>
      </c>
      <c r="AL86" s="64">
        <f t="shared" si="29"/>
        <v>0</v>
      </c>
      <c r="AM86" s="64">
        <f t="shared" si="29"/>
        <v>0</v>
      </c>
      <c r="AN86" s="64">
        <f t="shared" si="29"/>
        <v>0</v>
      </c>
      <c r="AO86" s="64">
        <f t="shared" si="29"/>
        <v>0</v>
      </c>
      <c r="AP86" s="64">
        <f t="shared" si="29"/>
        <v>0</v>
      </c>
      <c r="AQ86" s="64">
        <f t="shared" si="29"/>
        <v>0</v>
      </c>
      <c r="AR86" s="64">
        <f t="shared" si="29"/>
        <v>0</v>
      </c>
      <c r="AS86" s="64">
        <f t="shared" si="29"/>
        <v>0</v>
      </c>
      <c r="AT86" s="64">
        <f t="shared" si="29"/>
        <v>0</v>
      </c>
      <c r="AU86" s="64">
        <f t="shared" si="29"/>
        <v>0</v>
      </c>
      <c r="AV86" s="64">
        <f t="shared" si="29"/>
        <v>0</v>
      </c>
      <c r="AW86" s="64">
        <f t="shared" si="29"/>
        <v>0</v>
      </c>
      <c r="AX86" s="64">
        <f t="shared" si="29"/>
        <v>0</v>
      </c>
      <c r="AY86" s="64">
        <f t="shared" si="29"/>
        <v>0</v>
      </c>
      <c r="AZ86" s="64">
        <f t="shared" si="29"/>
        <v>0</v>
      </c>
      <c r="BA86" s="64">
        <f t="shared" si="29"/>
        <v>0</v>
      </c>
      <c r="BB86" s="64">
        <f t="shared" si="29"/>
        <v>0</v>
      </c>
      <c r="BC86" s="64">
        <f t="shared" si="29"/>
        <v>0</v>
      </c>
      <c r="BD86" s="64">
        <f t="shared" si="29"/>
        <v>0</v>
      </c>
      <c r="BE86" s="64">
        <f t="shared" si="29"/>
        <v>0</v>
      </c>
      <c r="BF86" s="64">
        <f t="shared" si="29"/>
        <v>0</v>
      </c>
      <c r="BG86" s="64">
        <f t="shared" si="29"/>
        <v>0</v>
      </c>
      <c r="BH86" s="64">
        <f t="shared" si="29"/>
        <v>0</v>
      </c>
      <c r="BI86" s="64">
        <f t="shared" si="29"/>
        <v>0</v>
      </c>
      <c r="BJ86" s="64">
        <f t="shared" si="29"/>
        <v>0</v>
      </c>
      <c r="BK86" s="64">
        <f t="shared" si="29"/>
        <v>0</v>
      </c>
      <c r="BL86" s="64">
        <f t="shared" si="29"/>
        <v>0</v>
      </c>
      <c r="BM86" s="64">
        <f t="shared" si="29"/>
        <v>0</v>
      </c>
      <c r="BN86" s="64">
        <f t="shared" si="29"/>
        <v>0</v>
      </c>
      <c r="BO86" s="64">
        <f t="shared" si="29"/>
        <v>0</v>
      </c>
      <c r="BP86" s="64">
        <f t="shared" si="29"/>
        <v>0</v>
      </c>
      <c r="BQ86" s="64">
        <f t="shared" ref="BQ86:CI86" si="30">BQ24+BQ66+BQ78</f>
        <v>0</v>
      </c>
      <c r="BR86" s="64">
        <f t="shared" si="30"/>
        <v>0</v>
      </c>
      <c r="BS86" s="64">
        <f t="shared" si="30"/>
        <v>0</v>
      </c>
      <c r="BT86" s="64">
        <f t="shared" si="30"/>
        <v>0</v>
      </c>
      <c r="BU86" s="64">
        <f t="shared" si="30"/>
        <v>0</v>
      </c>
      <c r="BV86" s="64">
        <f t="shared" si="30"/>
        <v>0</v>
      </c>
      <c r="BW86" s="64">
        <f t="shared" si="30"/>
        <v>0</v>
      </c>
      <c r="BX86" s="64">
        <f t="shared" si="30"/>
        <v>0</v>
      </c>
      <c r="BY86" s="64">
        <f t="shared" si="30"/>
        <v>0</v>
      </c>
      <c r="BZ86" s="64">
        <f t="shared" si="30"/>
        <v>0</v>
      </c>
      <c r="CA86" s="64">
        <f t="shared" si="30"/>
        <v>0</v>
      </c>
      <c r="CB86" s="64">
        <f t="shared" si="30"/>
        <v>0</v>
      </c>
      <c r="CC86" s="64">
        <f t="shared" si="30"/>
        <v>0</v>
      </c>
      <c r="CD86" s="64">
        <f t="shared" si="30"/>
        <v>0</v>
      </c>
      <c r="CE86" s="64">
        <f t="shared" si="30"/>
        <v>0</v>
      </c>
      <c r="CF86" s="64">
        <f t="shared" si="30"/>
        <v>0</v>
      </c>
      <c r="CG86" s="64">
        <f t="shared" si="30"/>
        <v>0</v>
      </c>
      <c r="CH86" s="64">
        <f t="shared" si="30"/>
        <v>0</v>
      </c>
      <c r="CI86" s="64">
        <f t="shared" si="30"/>
        <v>0</v>
      </c>
      <c r="CJ86" s="64">
        <f t="shared" ref="CJ86:CT86" si="31">CJ24+CJ66+CJ78</f>
        <v>0</v>
      </c>
      <c r="CK86" s="64">
        <f t="shared" si="31"/>
        <v>0</v>
      </c>
      <c r="CL86" s="64">
        <f t="shared" si="31"/>
        <v>0</v>
      </c>
      <c r="CM86" s="64">
        <f t="shared" si="31"/>
        <v>0</v>
      </c>
      <c r="CN86" s="64">
        <f t="shared" si="31"/>
        <v>0</v>
      </c>
      <c r="CO86" s="64">
        <f t="shared" si="31"/>
        <v>0</v>
      </c>
      <c r="CP86" s="64">
        <f t="shared" si="31"/>
        <v>0</v>
      </c>
      <c r="CQ86" s="64">
        <f t="shared" si="31"/>
        <v>0</v>
      </c>
      <c r="CR86" s="64">
        <f t="shared" si="31"/>
        <v>0</v>
      </c>
      <c r="CS86" s="64">
        <f t="shared" si="31"/>
        <v>0</v>
      </c>
      <c r="CT86" s="64">
        <f t="shared" si="31"/>
        <v>0</v>
      </c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  <c r="DQ86" s="60"/>
      <c r="DR86" s="60"/>
      <c r="DS86" s="60"/>
      <c r="DT86" s="60"/>
      <c r="DU86" s="60"/>
      <c r="DV86" s="60"/>
      <c r="DW86" s="60"/>
      <c r="DX86" s="60"/>
      <c r="DY86" s="60"/>
      <c r="DZ86" s="60"/>
      <c r="EA86" s="60"/>
      <c r="EB86" s="60"/>
      <c r="EC86" s="60"/>
      <c r="ED86" s="60"/>
      <c r="EE86" s="60"/>
      <c r="EF86" s="60"/>
      <c r="EG86" s="60"/>
      <c r="EH86" s="60"/>
      <c r="EI86" s="60"/>
      <c r="EJ86" s="60"/>
      <c r="EK86" s="60"/>
      <c r="EL86" s="60"/>
      <c r="EM86" s="60"/>
      <c r="EN86" s="60"/>
      <c r="EO86" s="60"/>
      <c r="EP86" s="60"/>
      <c r="EQ86" s="60"/>
      <c r="ER86" s="60"/>
      <c r="ES86" s="60"/>
      <c r="ET86" s="60"/>
      <c r="EU86" s="60"/>
      <c r="EV86" s="60"/>
      <c r="EW86" s="60"/>
      <c r="EX86" s="60"/>
      <c r="EY86" s="60"/>
      <c r="EZ86" s="60"/>
      <c r="FA86" s="60"/>
      <c r="FB86" s="60"/>
      <c r="FC86" s="60"/>
      <c r="FD86" s="60"/>
      <c r="FE86" s="60"/>
      <c r="FF86" s="60"/>
      <c r="FG86" s="60"/>
      <c r="FH86" s="60"/>
      <c r="FI86" s="60"/>
      <c r="FJ86" s="60"/>
      <c r="FK86" s="60"/>
      <c r="FL86" s="60"/>
      <c r="FM86" s="60"/>
      <c r="FN86" s="60"/>
      <c r="FO86" s="60"/>
      <c r="FP86" s="60"/>
      <c r="FQ86" s="60"/>
      <c r="FR86" s="60"/>
      <c r="FS86" s="60"/>
      <c r="FT86" s="60"/>
    </row>
    <row r="87" spans="1:176" s="159" customFormat="1" ht="15.75" thickBot="1">
      <c r="A87" s="506"/>
      <c r="B87" s="507"/>
      <c r="C87" s="508"/>
      <c r="D87" s="163" t="s">
        <v>6</v>
      </c>
      <c r="E87" s="62">
        <f>E25+E67+E79+E73+E75+E77</f>
        <v>369</v>
      </c>
      <c r="F87" s="62">
        <f t="shared" ref="F87:BF87" si="32">F25+F67+F79</f>
        <v>163</v>
      </c>
      <c r="G87" s="400">
        <f t="shared" si="32"/>
        <v>247</v>
      </c>
      <c r="H87" s="62">
        <f t="shared" si="32"/>
        <v>0</v>
      </c>
      <c r="I87" s="62">
        <f t="shared" si="32"/>
        <v>12</v>
      </c>
      <c r="J87" s="62">
        <f t="shared" si="32"/>
        <v>0</v>
      </c>
      <c r="K87" s="62">
        <f t="shared" si="32"/>
        <v>0</v>
      </c>
      <c r="L87" s="62">
        <f t="shared" si="32"/>
        <v>0</v>
      </c>
      <c r="M87" s="62">
        <f t="shared" si="32"/>
        <v>0</v>
      </c>
      <c r="N87" s="62">
        <f t="shared" si="32"/>
        <v>0</v>
      </c>
      <c r="O87" s="62">
        <f t="shared" si="32"/>
        <v>7</v>
      </c>
      <c r="P87" s="62">
        <f t="shared" si="32"/>
        <v>0</v>
      </c>
      <c r="Q87" s="62">
        <f t="shared" si="32"/>
        <v>8</v>
      </c>
      <c r="R87" s="62">
        <f t="shared" si="32"/>
        <v>0</v>
      </c>
      <c r="S87" s="62">
        <f t="shared" si="32"/>
        <v>17</v>
      </c>
      <c r="T87" s="62">
        <f t="shared" si="32"/>
        <v>1</v>
      </c>
      <c r="U87" s="62">
        <f t="shared" si="32"/>
        <v>0</v>
      </c>
      <c r="V87" s="62">
        <f t="shared" si="32"/>
        <v>0</v>
      </c>
      <c r="W87" s="62">
        <f t="shared" si="32"/>
        <v>1</v>
      </c>
      <c r="X87" s="62">
        <f t="shared" si="32"/>
        <v>0</v>
      </c>
      <c r="Y87" s="62">
        <f t="shared" si="32"/>
        <v>4</v>
      </c>
      <c r="Z87" s="62">
        <f t="shared" si="32"/>
        <v>1</v>
      </c>
      <c r="AA87" s="62">
        <f t="shared" si="32"/>
        <v>0</v>
      </c>
      <c r="AB87" s="62">
        <f t="shared" si="32"/>
        <v>0</v>
      </c>
      <c r="AC87" s="62">
        <f t="shared" si="32"/>
        <v>0</v>
      </c>
      <c r="AD87" s="62">
        <f t="shared" si="32"/>
        <v>0</v>
      </c>
      <c r="AE87" s="62">
        <f t="shared" si="32"/>
        <v>3</v>
      </c>
      <c r="AF87" s="62">
        <f t="shared" si="32"/>
        <v>0</v>
      </c>
      <c r="AG87" s="62">
        <f t="shared" si="32"/>
        <v>0</v>
      </c>
      <c r="AH87" s="62">
        <f t="shared" si="32"/>
        <v>3</v>
      </c>
      <c r="AI87" s="62">
        <f t="shared" si="32"/>
        <v>6</v>
      </c>
      <c r="AJ87" s="62">
        <f t="shared" si="32"/>
        <v>2</v>
      </c>
      <c r="AK87" s="62">
        <f t="shared" si="32"/>
        <v>2</v>
      </c>
      <c r="AL87" s="62">
        <f t="shared" si="32"/>
        <v>0</v>
      </c>
      <c r="AM87" s="62">
        <f t="shared" si="32"/>
        <v>0</v>
      </c>
      <c r="AN87" s="62">
        <f t="shared" si="32"/>
        <v>0</v>
      </c>
      <c r="AO87" s="62">
        <f t="shared" si="32"/>
        <v>2</v>
      </c>
      <c r="AP87" s="62">
        <f t="shared" si="32"/>
        <v>5</v>
      </c>
      <c r="AQ87" s="62">
        <f t="shared" si="32"/>
        <v>0</v>
      </c>
      <c r="AR87" s="62">
        <f t="shared" si="32"/>
        <v>3</v>
      </c>
      <c r="AS87" s="62">
        <f t="shared" si="32"/>
        <v>3</v>
      </c>
      <c r="AT87" s="62">
        <f t="shared" si="32"/>
        <v>0</v>
      </c>
      <c r="AU87" s="62">
        <f t="shared" si="32"/>
        <v>0</v>
      </c>
      <c r="AV87" s="62">
        <f t="shared" si="32"/>
        <v>0</v>
      </c>
      <c r="AW87" s="62">
        <f t="shared" si="32"/>
        <v>0</v>
      </c>
      <c r="AX87" s="62">
        <f t="shared" si="32"/>
        <v>0</v>
      </c>
      <c r="AY87" s="62">
        <f t="shared" si="32"/>
        <v>0</v>
      </c>
      <c r="AZ87" s="62">
        <f t="shared" si="32"/>
        <v>0</v>
      </c>
      <c r="BA87" s="62">
        <f t="shared" si="32"/>
        <v>0</v>
      </c>
      <c r="BB87" s="62">
        <f t="shared" si="32"/>
        <v>0</v>
      </c>
      <c r="BC87" s="62">
        <f t="shared" si="32"/>
        <v>0</v>
      </c>
      <c r="BD87" s="62">
        <f t="shared" si="32"/>
        <v>0</v>
      </c>
      <c r="BE87" s="62">
        <f t="shared" si="32"/>
        <v>0</v>
      </c>
      <c r="BF87" s="62">
        <f t="shared" si="32"/>
        <v>0</v>
      </c>
      <c r="BG87" s="62">
        <f>BG25+BG67+BG79+BG77+BG73+BG75</f>
        <v>4</v>
      </c>
      <c r="BH87" s="62">
        <f t="shared" ref="BH87:BP87" si="33">BH25+BH67+BH79+BH77+BH73+BH75</f>
        <v>2</v>
      </c>
      <c r="BI87" s="62">
        <f t="shared" si="33"/>
        <v>4</v>
      </c>
      <c r="BJ87" s="62">
        <f t="shared" si="33"/>
        <v>1</v>
      </c>
      <c r="BK87" s="62">
        <f t="shared" si="33"/>
        <v>3</v>
      </c>
      <c r="BL87" s="62">
        <f t="shared" si="33"/>
        <v>5</v>
      </c>
      <c r="BM87" s="62">
        <f t="shared" si="33"/>
        <v>1</v>
      </c>
      <c r="BN87" s="62">
        <f t="shared" si="33"/>
        <v>0</v>
      </c>
      <c r="BO87" s="62">
        <f t="shared" si="33"/>
        <v>0</v>
      </c>
      <c r="BP87" s="62">
        <f t="shared" si="33"/>
        <v>1</v>
      </c>
      <c r="BQ87" s="62">
        <f t="shared" ref="BQ87:CI87" si="34">BQ25+BQ67+BQ79+BQ77+BQ73+BQ75</f>
        <v>1</v>
      </c>
      <c r="BR87" s="62">
        <f t="shared" si="34"/>
        <v>2</v>
      </c>
      <c r="BS87" s="62">
        <f t="shared" si="34"/>
        <v>0</v>
      </c>
      <c r="BT87" s="62">
        <f t="shared" si="34"/>
        <v>0</v>
      </c>
      <c r="BU87" s="62">
        <f t="shared" si="34"/>
        <v>0</v>
      </c>
      <c r="BV87" s="62">
        <f t="shared" si="34"/>
        <v>2</v>
      </c>
      <c r="BW87" s="62">
        <f t="shared" si="34"/>
        <v>2</v>
      </c>
      <c r="BX87" s="62">
        <f t="shared" si="34"/>
        <v>3</v>
      </c>
      <c r="BY87" s="62">
        <f t="shared" si="34"/>
        <v>2</v>
      </c>
      <c r="BZ87" s="62">
        <f t="shared" si="34"/>
        <v>0</v>
      </c>
      <c r="CA87" s="62">
        <f t="shared" si="34"/>
        <v>0</v>
      </c>
      <c r="CB87" s="62">
        <f t="shared" si="34"/>
        <v>0</v>
      </c>
      <c r="CC87" s="62">
        <f t="shared" si="34"/>
        <v>0</v>
      </c>
      <c r="CD87" s="62">
        <f t="shared" si="34"/>
        <v>0</v>
      </c>
      <c r="CE87" s="62">
        <f t="shared" si="34"/>
        <v>0</v>
      </c>
      <c r="CF87" s="62">
        <f t="shared" si="34"/>
        <v>0</v>
      </c>
      <c r="CG87" s="62">
        <f t="shared" si="34"/>
        <v>0</v>
      </c>
      <c r="CH87" s="62">
        <f t="shared" si="34"/>
        <v>0</v>
      </c>
      <c r="CI87" s="62">
        <f t="shared" si="34"/>
        <v>0</v>
      </c>
      <c r="CJ87" s="62">
        <f t="shared" ref="CJ87:CT87" si="35">CJ25+CJ67+CJ79+CJ77+CJ73+CJ75</f>
        <v>0</v>
      </c>
      <c r="CK87" s="62">
        <f t="shared" si="35"/>
        <v>0</v>
      </c>
      <c r="CL87" s="62">
        <f t="shared" si="35"/>
        <v>0</v>
      </c>
      <c r="CM87" s="62">
        <f t="shared" si="35"/>
        <v>0</v>
      </c>
      <c r="CN87" s="62">
        <f t="shared" si="35"/>
        <v>0</v>
      </c>
      <c r="CO87" s="62">
        <f t="shared" si="35"/>
        <v>0</v>
      </c>
      <c r="CP87" s="62">
        <f t="shared" si="35"/>
        <v>0</v>
      </c>
      <c r="CQ87" s="62">
        <f t="shared" si="35"/>
        <v>0</v>
      </c>
      <c r="CR87" s="62">
        <f t="shared" si="35"/>
        <v>0</v>
      </c>
      <c r="CS87" s="62">
        <f t="shared" si="35"/>
        <v>0</v>
      </c>
      <c r="CT87" s="62">
        <f t="shared" si="35"/>
        <v>0</v>
      </c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J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</row>
    <row r="88" spans="1:176" s="159" customFormat="1">
      <c r="A88" s="503" t="s">
        <v>109</v>
      </c>
      <c r="B88" s="575"/>
      <c r="C88" s="576"/>
      <c r="D88" s="162" t="s">
        <v>5</v>
      </c>
      <c r="E88" s="64">
        <f>+E56+E54+E46+E44+E70+E84+E68</f>
        <v>3289</v>
      </c>
      <c r="F88" s="64">
        <f t="shared" ref="F88:BP88" si="36">+F56+F54+F46+F44+F70+F84</f>
        <v>0</v>
      </c>
      <c r="G88" s="399">
        <f t="shared" si="36"/>
        <v>0</v>
      </c>
      <c r="H88" s="64">
        <f t="shared" si="36"/>
        <v>0</v>
      </c>
      <c r="I88" s="64">
        <f t="shared" si="36"/>
        <v>0</v>
      </c>
      <c r="J88" s="64">
        <f t="shared" si="36"/>
        <v>0</v>
      </c>
      <c r="K88" s="64">
        <f t="shared" si="36"/>
        <v>0</v>
      </c>
      <c r="L88" s="64">
        <f t="shared" si="36"/>
        <v>0</v>
      </c>
      <c r="M88" s="64">
        <f t="shared" si="36"/>
        <v>0</v>
      </c>
      <c r="N88" s="64">
        <f t="shared" si="36"/>
        <v>0</v>
      </c>
      <c r="O88" s="64">
        <f t="shared" si="36"/>
        <v>0</v>
      </c>
      <c r="P88" s="64">
        <f t="shared" si="36"/>
        <v>0</v>
      </c>
      <c r="Q88" s="64">
        <f t="shared" si="36"/>
        <v>0</v>
      </c>
      <c r="R88" s="64">
        <f t="shared" si="36"/>
        <v>0</v>
      </c>
      <c r="S88" s="64">
        <f t="shared" si="36"/>
        <v>0</v>
      </c>
      <c r="T88" s="64">
        <f t="shared" si="36"/>
        <v>0</v>
      </c>
      <c r="U88" s="64">
        <f t="shared" si="36"/>
        <v>0</v>
      </c>
      <c r="V88" s="64">
        <f t="shared" si="36"/>
        <v>0</v>
      </c>
      <c r="W88" s="64">
        <f t="shared" si="36"/>
        <v>0</v>
      </c>
      <c r="X88" s="64">
        <f t="shared" si="36"/>
        <v>0</v>
      </c>
      <c r="Y88" s="64">
        <f t="shared" si="36"/>
        <v>0</v>
      </c>
      <c r="Z88" s="64">
        <f t="shared" si="36"/>
        <v>0</v>
      </c>
      <c r="AA88" s="64">
        <f t="shared" si="36"/>
        <v>0</v>
      </c>
      <c r="AB88" s="64">
        <f t="shared" si="36"/>
        <v>0</v>
      </c>
      <c r="AC88" s="64">
        <f t="shared" si="36"/>
        <v>0</v>
      </c>
      <c r="AD88" s="64">
        <f t="shared" si="36"/>
        <v>0</v>
      </c>
      <c r="AE88" s="64">
        <f t="shared" si="36"/>
        <v>0</v>
      </c>
      <c r="AF88" s="64">
        <f t="shared" si="36"/>
        <v>0</v>
      </c>
      <c r="AG88" s="64">
        <f t="shared" si="36"/>
        <v>0</v>
      </c>
      <c r="AH88" s="64">
        <f t="shared" si="36"/>
        <v>0</v>
      </c>
      <c r="AI88" s="64">
        <f t="shared" si="36"/>
        <v>0</v>
      </c>
      <c r="AJ88" s="64">
        <f t="shared" si="36"/>
        <v>0</v>
      </c>
      <c r="AK88" s="64">
        <f t="shared" si="36"/>
        <v>0</v>
      </c>
      <c r="AL88" s="64">
        <f t="shared" si="36"/>
        <v>0</v>
      </c>
      <c r="AM88" s="64">
        <f t="shared" si="36"/>
        <v>0</v>
      </c>
      <c r="AN88" s="64">
        <f t="shared" si="36"/>
        <v>0</v>
      </c>
      <c r="AO88" s="64">
        <f t="shared" si="36"/>
        <v>0</v>
      </c>
      <c r="AP88" s="64">
        <f t="shared" si="36"/>
        <v>0</v>
      </c>
      <c r="AQ88" s="64">
        <f t="shared" si="36"/>
        <v>0</v>
      </c>
      <c r="AR88" s="64">
        <f t="shared" si="36"/>
        <v>0</v>
      </c>
      <c r="AS88" s="64">
        <f t="shared" si="36"/>
        <v>0</v>
      </c>
      <c r="AT88" s="64">
        <f t="shared" si="36"/>
        <v>0</v>
      </c>
      <c r="AU88" s="64">
        <f t="shared" si="36"/>
        <v>0</v>
      </c>
      <c r="AV88" s="64">
        <f t="shared" si="36"/>
        <v>0</v>
      </c>
      <c r="AW88" s="64">
        <f t="shared" si="36"/>
        <v>0</v>
      </c>
      <c r="AX88" s="64">
        <f t="shared" si="36"/>
        <v>0</v>
      </c>
      <c r="AY88" s="64">
        <f t="shared" si="36"/>
        <v>0</v>
      </c>
      <c r="AZ88" s="64">
        <f t="shared" si="36"/>
        <v>0</v>
      </c>
      <c r="BA88" s="64">
        <f t="shared" si="36"/>
        <v>0</v>
      </c>
      <c r="BB88" s="64">
        <f t="shared" si="36"/>
        <v>0</v>
      </c>
      <c r="BC88" s="64">
        <f t="shared" si="36"/>
        <v>0</v>
      </c>
      <c r="BD88" s="64">
        <f t="shared" si="36"/>
        <v>0</v>
      </c>
      <c r="BE88" s="64">
        <f t="shared" si="36"/>
        <v>0</v>
      </c>
      <c r="BF88" s="64">
        <f t="shared" si="36"/>
        <v>0</v>
      </c>
      <c r="BG88" s="64">
        <f t="shared" si="36"/>
        <v>0</v>
      </c>
      <c r="BH88" s="64">
        <f t="shared" si="36"/>
        <v>0</v>
      </c>
      <c r="BI88" s="64">
        <f t="shared" si="36"/>
        <v>0</v>
      </c>
      <c r="BJ88" s="64">
        <f t="shared" si="36"/>
        <v>0</v>
      </c>
      <c r="BK88" s="64">
        <f t="shared" si="36"/>
        <v>0</v>
      </c>
      <c r="BL88" s="64">
        <f t="shared" si="36"/>
        <v>0</v>
      </c>
      <c r="BM88" s="64">
        <f t="shared" si="36"/>
        <v>0</v>
      </c>
      <c r="BN88" s="64">
        <f t="shared" si="36"/>
        <v>0</v>
      </c>
      <c r="BO88" s="64">
        <f t="shared" si="36"/>
        <v>0</v>
      </c>
      <c r="BP88" s="64">
        <f t="shared" si="36"/>
        <v>0</v>
      </c>
      <c r="BQ88" s="64">
        <f t="shared" ref="BQ88:CI88" si="37">+BQ56+BQ54+BQ46+BQ44+BQ70+BQ84</f>
        <v>0</v>
      </c>
      <c r="BR88" s="64">
        <f t="shared" si="37"/>
        <v>0</v>
      </c>
      <c r="BS88" s="64">
        <f t="shared" si="37"/>
        <v>0</v>
      </c>
      <c r="BT88" s="64">
        <f t="shared" si="37"/>
        <v>0</v>
      </c>
      <c r="BU88" s="64">
        <f t="shared" si="37"/>
        <v>0</v>
      </c>
      <c r="BV88" s="64">
        <f t="shared" si="37"/>
        <v>0</v>
      </c>
      <c r="BW88" s="64">
        <f t="shared" si="37"/>
        <v>0</v>
      </c>
      <c r="BX88" s="64">
        <f t="shared" si="37"/>
        <v>0</v>
      </c>
      <c r="BY88" s="64">
        <f t="shared" si="37"/>
        <v>0</v>
      </c>
      <c r="BZ88" s="64">
        <f t="shared" si="37"/>
        <v>0</v>
      </c>
      <c r="CA88" s="64">
        <f t="shared" si="37"/>
        <v>0</v>
      </c>
      <c r="CB88" s="64">
        <f t="shared" si="37"/>
        <v>0</v>
      </c>
      <c r="CC88" s="64">
        <f t="shared" si="37"/>
        <v>0</v>
      </c>
      <c r="CD88" s="64">
        <f t="shared" si="37"/>
        <v>0</v>
      </c>
      <c r="CE88" s="64">
        <f t="shared" si="37"/>
        <v>0</v>
      </c>
      <c r="CF88" s="64">
        <f t="shared" si="37"/>
        <v>0</v>
      </c>
      <c r="CG88" s="64">
        <f t="shared" si="37"/>
        <v>0</v>
      </c>
      <c r="CH88" s="64">
        <f t="shared" si="37"/>
        <v>0</v>
      </c>
      <c r="CI88" s="64">
        <f t="shared" si="37"/>
        <v>0</v>
      </c>
      <c r="CJ88" s="64">
        <f t="shared" ref="CJ88:CT88" si="38">+CJ56+CJ54+CJ46+CJ44+CJ70+CJ84</f>
        <v>0</v>
      </c>
      <c r="CK88" s="64">
        <f t="shared" si="38"/>
        <v>0</v>
      </c>
      <c r="CL88" s="64">
        <f t="shared" si="38"/>
        <v>0</v>
      </c>
      <c r="CM88" s="64">
        <f t="shared" si="38"/>
        <v>0</v>
      </c>
      <c r="CN88" s="64">
        <f t="shared" si="38"/>
        <v>0</v>
      </c>
      <c r="CO88" s="64">
        <f t="shared" si="38"/>
        <v>0</v>
      </c>
      <c r="CP88" s="64">
        <f t="shared" si="38"/>
        <v>0</v>
      </c>
      <c r="CQ88" s="64">
        <f t="shared" si="38"/>
        <v>0</v>
      </c>
      <c r="CR88" s="64">
        <f t="shared" si="38"/>
        <v>0</v>
      </c>
      <c r="CS88" s="64">
        <f t="shared" si="38"/>
        <v>0</v>
      </c>
      <c r="CT88" s="64">
        <f t="shared" si="38"/>
        <v>0</v>
      </c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  <c r="DQ88" s="60"/>
      <c r="DR88" s="60"/>
      <c r="DS88" s="60"/>
      <c r="DT88" s="60"/>
      <c r="DU88" s="60"/>
      <c r="DV88" s="60"/>
      <c r="DW88" s="60"/>
      <c r="DX88" s="60"/>
      <c r="DY88" s="60"/>
      <c r="DZ88" s="60"/>
      <c r="EA88" s="60"/>
      <c r="EB88" s="60"/>
      <c r="EC88" s="60"/>
      <c r="ED88" s="60"/>
      <c r="EE88" s="60"/>
      <c r="EF88" s="60"/>
      <c r="EG88" s="60"/>
      <c r="EH88" s="60"/>
      <c r="EI88" s="60"/>
      <c r="EJ88" s="60"/>
      <c r="EK88" s="60"/>
      <c r="EL88" s="60"/>
      <c r="EM88" s="60"/>
      <c r="EN88" s="60"/>
      <c r="EO88" s="60"/>
      <c r="EP88" s="60"/>
      <c r="EQ88" s="60"/>
      <c r="ER88" s="60"/>
      <c r="ES88" s="60"/>
      <c r="ET88" s="60"/>
      <c r="EU88" s="60"/>
      <c r="EV88" s="60"/>
      <c r="EW88" s="60"/>
      <c r="EX88" s="60"/>
      <c r="EY88" s="60"/>
      <c r="EZ88" s="60"/>
      <c r="FA88" s="60"/>
      <c r="FB88" s="60"/>
      <c r="FC88" s="60"/>
      <c r="FD88" s="60"/>
      <c r="FE88" s="60"/>
      <c r="FF88" s="60"/>
      <c r="FG88" s="60"/>
      <c r="FH88" s="60"/>
      <c r="FI88" s="60"/>
      <c r="FJ88" s="60"/>
      <c r="FK88" s="60"/>
      <c r="FL88" s="60"/>
      <c r="FM88" s="60"/>
      <c r="FN88" s="60"/>
      <c r="FO88" s="60"/>
      <c r="FP88" s="60"/>
      <c r="FQ88" s="60"/>
      <c r="FR88" s="60"/>
      <c r="FS88" s="60"/>
      <c r="FT88" s="60"/>
    </row>
    <row r="89" spans="1:176" s="160" customFormat="1" ht="15.75" thickBot="1">
      <c r="A89" s="506"/>
      <c r="B89" s="507"/>
      <c r="C89" s="508"/>
      <c r="D89" s="163" t="s">
        <v>6</v>
      </c>
      <c r="E89" s="62">
        <f>E57+E55+E47+E45+E71+E85+E69</f>
        <v>1219</v>
      </c>
      <c r="F89" s="62">
        <f t="shared" ref="F89:AU89" si="39">F57+F55+F47+F45+F71+F85</f>
        <v>591</v>
      </c>
      <c r="G89" s="400">
        <f t="shared" si="39"/>
        <v>593</v>
      </c>
      <c r="H89" s="62">
        <f t="shared" si="39"/>
        <v>10</v>
      </c>
      <c r="I89" s="62">
        <f t="shared" si="39"/>
        <v>0</v>
      </c>
      <c r="J89" s="62">
        <f t="shared" si="39"/>
        <v>0</v>
      </c>
      <c r="K89" s="62">
        <f t="shared" si="39"/>
        <v>12</v>
      </c>
      <c r="L89" s="62">
        <f t="shared" si="39"/>
        <v>0</v>
      </c>
      <c r="M89" s="62">
        <f t="shared" si="39"/>
        <v>0</v>
      </c>
      <c r="N89" s="62">
        <f t="shared" si="39"/>
        <v>8</v>
      </c>
      <c r="O89" s="62">
        <f t="shared" si="39"/>
        <v>0</v>
      </c>
      <c r="P89" s="62">
        <f t="shared" si="39"/>
        <v>20</v>
      </c>
      <c r="Q89" s="62">
        <f t="shared" si="39"/>
        <v>0</v>
      </c>
      <c r="R89" s="62">
        <f t="shared" si="39"/>
        <v>20</v>
      </c>
      <c r="S89" s="62">
        <f t="shared" si="39"/>
        <v>6</v>
      </c>
      <c r="T89" s="62">
        <f t="shared" si="39"/>
        <v>8</v>
      </c>
      <c r="U89" s="62">
        <f t="shared" si="39"/>
        <v>0</v>
      </c>
      <c r="V89" s="62">
        <f t="shared" si="39"/>
        <v>0</v>
      </c>
      <c r="W89" s="62">
        <f t="shared" si="39"/>
        <v>0</v>
      </c>
      <c r="X89" s="62">
        <f t="shared" si="39"/>
        <v>18</v>
      </c>
      <c r="Y89" s="62">
        <f t="shared" si="39"/>
        <v>26</v>
      </c>
      <c r="Z89" s="62">
        <f t="shared" si="39"/>
        <v>3</v>
      </c>
      <c r="AA89" s="62">
        <f t="shared" si="39"/>
        <v>28</v>
      </c>
      <c r="AB89" s="62">
        <f t="shared" si="39"/>
        <v>11</v>
      </c>
      <c r="AC89" s="62">
        <f t="shared" si="39"/>
        <v>0</v>
      </c>
      <c r="AD89" s="62">
        <f t="shared" si="39"/>
        <v>0</v>
      </c>
      <c r="AE89" s="62">
        <f t="shared" si="39"/>
        <v>5</v>
      </c>
      <c r="AF89" s="62">
        <f t="shared" si="39"/>
        <v>13</v>
      </c>
      <c r="AG89" s="62">
        <f t="shared" si="39"/>
        <v>2</v>
      </c>
      <c r="AH89" s="62">
        <f t="shared" si="39"/>
        <v>0</v>
      </c>
      <c r="AI89" s="62">
        <f t="shared" si="39"/>
        <v>4</v>
      </c>
      <c r="AJ89" s="62">
        <f t="shared" si="39"/>
        <v>15</v>
      </c>
      <c r="AK89" s="62">
        <f t="shared" si="39"/>
        <v>16</v>
      </c>
      <c r="AL89" s="62">
        <f t="shared" si="39"/>
        <v>15</v>
      </c>
      <c r="AM89" s="62">
        <f t="shared" si="39"/>
        <v>0</v>
      </c>
      <c r="AN89" s="62">
        <f t="shared" si="39"/>
        <v>4</v>
      </c>
      <c r="AO89" s="62">
        <f t="shared" si="39"/>
        <v>41</v>
      </c>
      <c r="AP89" s="62">
        <f t="shared" si="39"/>
        <v>0</v>
      </c>
      <c r="AQ89" s="62">
        <f t="shared" si="39"/>
        <v>14</v>
      </c>
      <c r="AR89" s="62">
        <f t="shared" si="39"/>
        <v>25</v>
      </c>
      <c r="AS89" s="62">
        <f t="shared" si="39"/>
        <v>5</v>
      </c>
      <c r="AT89" s="62">
        <f t="shared" si="39"/>
        <v>0</v>
      </c>
      <c r="AU89" s="62">
        <f t="shared" si="39"/>
        <v>13</v>
      </c>
      <c r="AV89" s="62">
        <f>AV57+AV55+AV47+AV45+AV71+AV85+AV69</f>
        <v>25</v>
      </c>
      <c r="AW89" s="62">
        <f t="shared" ref="AW89:BP89" si="40">AW57+AW55+AW47+AW45+AW71+AW85+AW69</f>
        <v>12</v>
      </c>
      <c r="AX89" s="62">
        <f t="shared" si="40"/>
        <v>9</v>
      </c>
      <c r="AY89" s="62">
        <f t="shared" si="40"/>
        <v>23</v>
      </c>
      <c r="AZ89" s="62">
        <f t="shared" si="40"/>
        <v>8</v>
      </c>
      <c r="BA89" s="62">
        <f t="shared" si="40"/>
        <v>0</v>
      </c>
      <c r="BB89" s="62">
        <f t="shared" si="40"/>
        <v>0</v>
      </c>
      <c r="BC89" s="62">
        <f t="shared" si="40"/>
        <v>0</v>
      </c>
      <c r="BD89" s="62">
        <f t="shared" si="40"/>
        <v>0</v>
      </c>
      <c r="BE89" s="62">
        <f t="shared" si="40"/>
        <v>0</v>
      </c>
      <c r="BF89" s="62">
        <f t="shared" si="40"/>
        <v>0</v>
      </c>
      <c r="BG89" s="62">
        <f t="shared" si="40"/>
        <v>14</v>
      </c>
      <c r="BH89" s="62">
        <f t="shared" si="40"/>
        <v>32</v>
      </c>
      <c r="BI89" s="62">
        <f t="shared" si="40"/>
        <v>15</v>
      </c>
      <c r="BJ89" s="62">
        <f t="shared" si="40"/>
        <v>18</v>
      </c>
      <c r="BK89" s="62">
        <f t="shared" si="40"/>
        <v>11</v>
      </c>
      <c r="BL89" s="62">
        <f t="shared" si="40"/>
        <v>10</v>
      </c>
      <c r="BM89" s="62">
        <f t="shared" si="40"/>
        <v>56</v>
      </c>
      <c r="BN89" s="62">
        <f t="shared" si="40"/>
        <v>0</v>
      </c>
      <c r="BO89" s="62">
        <f t="shared" si="40"/>
        <v>0</v>
      </c>
      <c r="BP89" s="62">
        <f t="shared" si="40"/>
        <v>14</v>
      </c>
      <c r="BQ89" s="62">
        <f t="shared" ref="BQ89:CI89" si="41">BQ57+BQ55+BQ47+BQ45+BQ71+BQ85+BQ69</f>
        <v>14</v>
      </c>
      <c r="BR89" s="62">
        <f t="shared" si="41"/>
        <v>5</v>
      </c>
      <c r="BS89" s="62">
        <f t="shared" si="41"/>
        <v>0</v>
      </c>
      <c r="BT89" s="62">
        <f t="shared" si="41"/>
        <v>0</v>
      </c>
      <c r="BU89" s="62">
        <f t="shared" si="41"/>
        <v>0</v>
      </c>
      <c r="BV89" s="62">
        <f t="shared" si="41"/>
        <v>0</v>
      </c>
      <c r="BW89" s="62">
        <f t="shared" si="41"/>
        <v>16</v>
      </c>
      <c r="BX89" s="62">
        <f t="shared" si="41"/>
        <v>0</v>
      </c>
      <c r="BY89" s="62">
        <f t="shared" si="41"/>
        <v>2</v>
      </c>
      <c r="BZ89" s="62">
        <f t="shared" si="41"/>
        <v>0</v>
      </c>
      <c r="CA89" s="62">
        <f t="shared" si="41"/>
        <v>0</v>
      </c>
      <c r="CB89" s="62">
        <f t="shared" si="41"/>
        <v>0</v>
      </c>
      <c r="CC89" s="62">
        <f t="shared" si="41"/>
        <v>0</v>
      </c>
      <c r="CD89" s="62">
        <f t="shared" si="41"/>
        <v>0</v>
      </c>
      <c r="CE89" s="62">
        <f t="shared" si="41"/>
        <v>0</v>
      </c>
      <c r="CF89" s="62">
        <f t="shared" si="41"/>
        <v>0</v>
      </c>
      <c r="CG89" s="62">
        <f t="shared" si="41"/>
        <v>0</v>
      </c>
      <c r="CH89" s="62">
        <f t="shared" si="41"/>
        <v>0</v>
      </c>
      <c r="CI89" s="62">
        <f t="shared" si="41"/>
        <v>0</v>
      </c>
      <c r="CJ89" s="62">
        <f t="shared" ref="CJ89:CT89" si="42">CJ57+CJ55+CJ47+CJ45+CJ71+CJ85+CJ69</f>
        <v>0</v>
      </c>
      <c r="CK89" s="62">
        <f t="shared" si="42"/>
        <v>0</v>
      </c>
      <c r="CL89" s="62">
        <f t="shared" si="42"/>
        <v>0</v>
      </c>
      <c r="CM89" s="62">
        <f t="shared" si="42"/>
        <v>0</v>
      </c>
      <c r="CN89" s="62">
        <f t="shared" si="42"/>
        <v>0</v>
      </c>
      <c r="CO89" s="62">
        <f t="shared" si="42"/>
        <v>0</v>
      </c>
      <c r="CP89" s="62">
        <f t="shared" si="42"/>
        <v>0</v>
      </c>
      <c r="CQ89" s="62">
        <f t="shared" si="42"/>
        <v>0</v>
      </c>
      <c r="CR89" s="62">
        <f t="shared" si="42"/>
        <v>0</v>
      </c>
      <c r="CS89" s="62">
        <f t="shared" si="42"/>
        <v>0</v>
      </c>
      <c r="CT89" s="62">
        <f t="shared" si="42"/>
        <v>0</v>
      </c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J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</row>
    <row r="90" spans="1:176" ht="18" customHeight="1">
      <c r="A90" s="230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231"/>
      <c r="BB90" s="231"/>
      <c r="BC90" s="231"/>
      <c r="BD90" s="231"/>
      <c r="BE90" s="231"/>
      <c r="BF90" s="231"/>
      <c r="BG90" s="231"/>
      <c r="BH90" s="231"/>
      <c r="BI90" s="231"/>
      <c r="BJ90" s="231"/>
      <c r="BK90" s="231"/>
      <c r="BL90" s="231"/>
      <c r="BM90" s="231"/>
      <c r="BN90" s="231"/>
      <c r="BO90" s="231"/>
      <c r="BP90" s="231"/>
      <c r="BQ90" s="231"/>
      <c r="BR90" s="231"/>
      <c r="BS90" s="231"/>
      <c r="BT90" s="231"/>
      <c r="BU90" s="231"/>
      <c r="BV90" s="231"/>
      <c r="BW90" s="231"/>
      <c r="BX90" s="231"/>
      <c r="BY90" s="231"/>
      <c r="BZ90" s="231"/>
      <c r="CA90" s="231"/>
      <c r="CB90" s="231"/>
      <c r="CC90" s="231"/>
      <c r="CD90" s="231"/>
      <c r="CE90" s="231"/>
      <c r="CF90" s="231"/>
      <c r="CG90" s="231"/>
      <c r="CH90" s="231"/>
      <c r="CI90" s="231"/>
      <c r="CJ90" s="231"/>
      <c r="CK90" s="231"/>
      <c r="CL90" s="231"/>
      <c r="CM90" s="231"/>
      <c r="CN90" s="231"/>
      <c r="CO90" s="231"/>
      <c r="CP90" s="231"/>
      <c r="CQ90" s="231"/>
      <c r="CR90" s="231"/>
      <c r="CS90" s="231"/>
      <c r="CT90" s="231"/>
    </row>
    <row r="91" spans="1:176" ht="15.75" thickBot="1">
      <c r="A91" s="230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1"/>
      <c r="BD91" s="231"/>
      <c r="BE91" s="231"/>
      <c r="BF91" s="231"/>
      <c r="BG91" s="231"/>
      <c r="BH91" s="231"/>
      <c r="BI91" s="231"/>
      <c r="BJ91" s="231"/>
      <c r="BK91" s="231"/>
      <c r="BL91" s="231"/>
      <c r="BM91" s="231"/>
      <c r="BN91" s="231"/>
      <c r="BO91" s="231"/>
      <c r="BP91" s="231"/>
      <c r="BQ91" s="231"/>
      <c r="BR91" s="231"/>
      <c r="BS91" s="231"/>
      <c r="BT91" s="231"/>
      <c r="BU91" s="231"/>
      <c r="BV91" s="231"/>
      <c r="BW91" s="231"/>
      <c r="BX91" s="231"/>
      <c r="BY91" s="231"/>
      <c r="BZ91" s="231"/>
      <c r="CA91" s="231"/>
      <c r="CB91" s="231"/>
      <c r="CC91" s="231"/>
      <c r="CD91" s="231"/>
      <c r="CE91" s="231"/>
      <c r="CF91" s="231"/>
      <c r="CG91" s="231"/>
      <c r="CH91" s="231"/>
      <c r="CI91" s="231"/>
      <c r="CJ91" s="231"/>
      <c r="CK91" s="231"/>
      <c r="CL91" s="231"/>
      <c r="CM91" s="231"/>
      <c r="CN91" s="231"/>
      <c r="CO91" s="231"/>
      <c r="CP91" s="231"/>
      <c r="CQ91" s="231"/>
      <c r="CR91" s="231"/>
      <c r="CS91" s="231"/>
      <c r="CT91" s="231"/>
    </row>
    <row r="92" spans="1:176" s="158" customFormat="1">
      <c r="A92" s="577" t="s">
        <v>110</v>
      </c>
      <c r="B92" s="496" t="s">
        <v>104</v>
      </c>
      <c r="C92" s="490">
        <v>120</v>
      </c>
      <c r="D92" s="79" t="s">
        <v>5</v>
      </c>
      <c r="E92" s="78">
        <v>8</v>
      </c>
      <c r="F92" s="91"/>
      <c r="G92" s="380"/>
      <c r="H92" s="166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101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0"/>
      <c r="EN92" s="60"/>
      <c r="EO92" s="60"/>
      <c r="EP92" s="60"/>
      <c r="EQ92" s="60"/>
      <c r="ER92" s="60"/>
      <c r="ES92" s="60"/>
      <c r="ET92" s="60"/>
      <c r="EU92" s="60"/>
      <c r="EV92" s="60"/>
      <c r="EW92" s="60"/>
      <c r="EX92" s="60"/>
      <c r="EY92" s="60"/>
      <c r="EZ92" s="60"/>
      <c r="FA92" s="60"/>
      <c r="FB92" s="60"/>
      <c r="FC92" s="60"/>
      <c r="FD92" s="60"/>
      <c r="FE92" s="60"/>
      <c r="FF92" s="60"/>
      <c r="FG92" s="60"/>
      <c r="FH92" s="60"/>
      <c r="FI92" s="60"/>
      <c r="FJ92" s="60"/>
      <c r="FK92" s="60"/>
      <c r="FL92" s="60"/>
      <c r="FM92" s="60"/>
      <c r="FN92" s="60"/>
      <c r="FO92" s="60"/>
      <c r="FP92" s="60"/>
      <c r="FQ92" s="60"/>
      <c r="FR92" s="60"/>
      <c r="FS92" s="60"/>
      <c r="FT92" s="60"/>
    </row>
    <row r="93" spans="1:176" s="159" customFormat="1">
      <c r="A93" s="578"/>
      <c r="B93" s="497"/>
      <c r="C93" s="495"/>
      <c r="D93" s="77" t="s">
        <v>6</v>
      </c>
      <c r="E93" s="76">
        <f>SUM(G93:CT93)</f>
        <v>0</v>
      </c>
      <c r="F93" s="251"/>
      <c r="G93" s="381"/>
      <c r="H93" s="167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102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</row>
    <row r="94" spans="1:176" s="159" customFormat="1">
      <c r="A94" s="578"/>
      <c r="B94" s="497"/>
      <c r="C94" s="494">
        <v>130</v>
      </c>
      <c r="D94" s="74" t="s">
        <v>5</v>
      </c>
      <c r="E94" s="72">
        <v>1</v>
      </c>
      <c r="F94" s="93"/>
      <c r="G94" s="382"/>
      <c r="H94" s="168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103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</row>
    <row r="95" spans="1:176" s="159" customFormat="1">
      <c r="A95" s="578"/>
      <c r="B95" s="497"/>
      <c r="C95" s="495"/>
      <c r="D95" s="77" t="s">
        <v>6</v>
      </c>
      <c r="E95" s="76">
        <f>SUM(G95:CT95)</f>
        <v>0</v>
      </c>
      <c r="F95" s="251"/>
      <c r="G95" s="381"/>
      <c r="H95" s="167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102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</row>
    <row r="96" spans="1:176" s="159" customFormat="1">
      <c r="A96" s="578"/>
      <c r="B96" s="497"/>
      <c r="C96" s="494">
        <v>140</v>
      </c>
      <c r="D96" s="74" t="s">
        <v>5</v>
      </c>
      <c r="E96" s="72">
        <v>42</v>
      </c>
      <c r="F96" s="93"/>
      <c r="G96" s="382"/>
      <c r="H96" s="168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103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  <c r="DQ96" s="60"/>
      <c r="DR96" s="60"/>
      <c r="DS96" s="60"/>
      <c r="DT96" s="60"/>
      <c r="DU96" s="60"/>
      <c r="DV96" s="60"/>
      <c r="DW96" s="60"/>
      <c r="DX96" s="60"/>
      <c r="DY96" s="60"/>
      <c r="DZ96" s="60"/>
      <c r="EA96" s="60"/>
      <c r="EB96" s="60"/>
      <c r="EC96" s="60"/>
      <c r="ED96" s="60"/>
      <c r="EE96" s="60"/>
      <c r="EF96" s="60"/>
      <c r="EG96" s="60"/>
      <c r="EH96" s="60"/>
      <c r="EI96" s="60"/>
      <c r="EJ96" s="60"/>
      <c r="EK96" s="60"/>
      <c r="EL96" s="60"/>
      <c r="EM96" s="60"/>
      <c r="EN96" s="60"/>
      <c r="EO96" s="60"/>
      <c r="EP96" s="60"/>
      <c r="EQ96" s="60"/>
      <c r="ER96" s="60"/>
      <c r="ES96" s="60"/>
      <c r="ET96" s="60"/>
      <c r="EU96" s="60"/>
      <c r="EV96" s="60"/>
      <c r="EW96" s="60"/>
      <c r="EX96" s="60"/>
      <c r="EY96" s="60"/>
      <c r="EZ96" s="60"/>
      <c r="FA96" s="60"/>
      <c r="FB96" s="60"/>
      <c r="FC96" s="60"/>
      <c r="FD96" s="60"/>
      <c r="FE96" s="60"/>
      <c r="FF96" s="60"/>
      <c r="FG96" s="60"/>
      <c r="FH96" s="60"/>
      <c r="FI96" s="60"/>
      <c r="FJ96" s="60"/>
      <c r="FK96" s="60"/>
      <c r="FL96" s="60"/>
      <c r="FM96" s="60"/>
      <c r="FN96" s="60"/>
      <c r="FO96" s="60"/>
      <c r="FP96" s="60"/>
      <c r="FQ96" s="60"/>
      <c r="FR96" s="60"/>
      <c r="FS96" s="60"/>
      <c r="FT96" s="60"/>
    </row>
    <row r="97" spans="1:176" s="159" customFormat="1">
      <c r="A97" s="578"/>
      <c r="B97" s="497"/>
      <c r="C97" s="495"/>
      <c r="D97" s="77" t="s">
        <v>6</v>
      </c>
      <c r="E97" s="76">
        <f>SUM(G97:CT97)</f>
        <v>0</v>
      </c>
      <c r="F97" s="251"/>
      <c r="G97" s="381"/>
      <c r="H97" s="167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102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J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</row>
    <row r="98" spans="1:176" s="159" customFormat="1">
      <c r="A98" s="578"/>
      <c r="B98" s="497"/>
      <c r="C98" s="494">
        <v>150</v>
      </c>
      <c r="D98" s="74" t="s">
        <v>5</v>
      </c>
      <c r="E98" s="72">
        <v>4</v>
      </c>
      <c r="F98" s="93"/>
      <c r="G98" s="382"/>
      <c r="H98" s="243"/>
      <c r="I98" s="73"/>
      <c r="J98" s="73"/>
      <c r="K98" s="73"/>
      <c r="L98" s="73"/>
      <c r="M98" s="73"/>
      <c r="N98" s="73"/>
      <c r="O98" s="73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103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  <c r="DQ98" s="60"/>
      <c r="DR98" s="60"/>
      <c r="DS98" s="60"/>
      <c r="DT98" s="60"/>
      <c r="DU98" s="60"/>
      <c r="DV98" s="60"/>
      <c r="DW98" s="60"/>
      <c r="DX98" s="60"/>
      <c r="DY98" s="60"/>
      <c r="DZ98" s="60"/>
      <c r="EA98" s="60"/>
      <c r="EB98" s="60"/>
      <c r="EC98" s="60"/>
      <c r="ED98" s="60"/>
      <c r="EE98" s="60"/>
      <c r="EF98" s="60"/>
      <c r="EG98" s="60"/>
      <c r="EH98" s="60"/>
      <c r="EI98" s="60"/>
      <c r="EJ98" s="60"/>
      <c r="EK98" s="60"/>
      <c r="EL98" s="60"/>
      <c r="EM98" s="60"/>
      <c r="EN98" s="60"/>
      <c r="EO98" s="60"/>
      <c r="EP98" s="60"/>
      <c r="EQ98" s="60"/>
      <c r="ER98" s="60"/>
      <c r="ES98" s="60"/>
      <c r="ET98" s="60"/>
      <c r="EU98" s="60"/>
      <c r="EV98" s="60"/>
      <c r="EW98" s="60"/>
      <c r="EX98" s="60"/>
      <c r="EY98" s="60"/>
      <c r="EZ98" s="60"/>
      <c r="FA98" s="60"/>
      <c r="FB98" s="60"/>
      <c r="FC98" s="60"/>
      <c r="FD98" s="60"/>
      <c r="FE98" s="60"/>
      <c r="FF98" s="60"/>
      <c r="FG98" s="60"/>
      <c r="FH98" s="60"/>
      <c r="FI98" s="60"/>
      <c r="FJ98" s="60"/>
      <c r="FK98" s="60"/>
      <c r="FL98" s="60"/>
      <c r="FM98" s="60"/>
      <c r="FN98" s="60"/>
      <c r="FO98" s="60"/>
      <c r="FP98" s="60"/>
      <c r="FQ98" s="60"/>
      <c r="FR98" s="60"/>
      <c r="FS98" s="60"/>
      <c r="FT98" s="60"/>
    </row>
    <row r="99" spans="1:176" s="159" customFormat="1">
      <c r="A99" s="578"/>
      <c r="B99" s="497"/>
      <c r="C99" s="495"/>
      <c r="D99" s="71" t="s">
        <v>6</v>
      </c>
      <c r="E99" s="76">
        <f>SUM(G99:CT99)</f>
        <v>0</v>
      </c>
      <c r="F99" s="252"/>
      <c r="G99" s="383"/>
      <c r="H99" s="244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104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J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</row>
    <row r="100" spans="1:176" s="159" customFormat="1">
      <c r="A100" s="578"/>
      <c r="B100" s="497"/>
      <c r="C100" s="494">
        <v>160</v>
      </c>
      <c r="D100" s="74" t="s">
        <v>5</v>
      </c>
      <c r="E100" s="72">
        <v>16</v>
      </c>
      <c r="F100" s="93"/>
      <c r="G100" s="382"/>
      <c r="H100" s="168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103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  <c r="DQ100" s="60"/>
      <c r="DR100" s="60"/>
      <c r="DS100" s="60"/>
      <c r="DT100" s="60"/>
      <c r="DU100" s="60"/>
      <c r="DV100" s="60"/>
      <c r="DW100" s="60"/>
      <c r="DX100" s="60"/>
      <c r="DY100" s="60"/>
      <c r="DZ100" s="60"/>
      <c r="EA100" s="60"/>
      <c r="EB100" s="60"/>
      <c r="EC100" s="60"/>
      <c r="ED100" s="60"/>
      <c r="EE100" s="60"/>
      <c r="EF100" s="60"/>
      <c r="EG100" s="60"/>
      <c r="EH100" s="60"/>
      <c r="EI100" s="60"/>
      <c r="EJ100" s="60"/>
      <c r="EK100" s="60"/>
      <c r="EL100" s="60"/>
      <c r="EM100" s="60"/>
      <c r="EN100" s="60"/>
      <c r="EO100" s="60"/>
      <c r="EP100" s="60"/>
      <c r="EQ100" s="60"/>
      <c r="ER100" s="60"/>
      <c r="ES100" s="60"/>
      <c r="ET100" s="60"/>
      <c r="EU100" s="60"/>
      <c r="EV100" s="60"/>
      <c r="EW100" s="60"/>
      <c r="EX100" s="60"/>
      <c r="EY100" s="60"/>
      <c r="EZ100" s="60"/>
      <c r="FA100" s="60"/>
      <c r="FB100" s="60"/>
      <c r="FC100" s="60"/>
      <c r="FD100" s="60"/>
      <c r="FE100" s="60"/>
      <c r="FF100" s="60"/>
      <c r="FG100" s="60"/>
      <c r="FH100" s="60"/>
      <c r="FI100" s="60"/>
      <c r="FJ100" s="60"/>
      <c r="FK100" s="60"/>
      <c r="FL100" s="60"/>
      <c r="FM100" s="60"/>
      <c r="FN100" s="60"/>
      <c r="FO100" s="60"/>
      <c r="FP100" s="60"/>
      <c r="FQ100" s="60"/>
      <c r="FR100" s="60"/>
      <c r="FS100" s="60"/>
      <c r="FT100" s="60"/>
    </row>
    <row r="101" spans="1:176" s="159" customFormat="1">
      <c r="A101" s="578"/>
      <c r="B101" s="497"/>
      <c r="C101" s="495"/>
      <c r="D101" s="77" t="s">
        <v>6</v>
      </c>
      <c r="E101" s="76">
        <f>SUM(G101:CT101)</f>
        <v>0</v>
      </c>
      <c r="F101" s="251"/>
      <c r="G101" s="381"/>
      <c r="H101" s="167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102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J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</row>
    <row r="102" spans="1:176" s="159" customFormat="1">
      <c r="A102" s="578"/>
      <c r="B102" s="497"/>
      <c r="C102" s="494">
        <v>170</v>
      </c>
      <c r="D102" s="74" t="s">
        <v>5</v>
      </c>
      <c r="E102" s="72">
        <v>71</v>
      </c>
      <c r="F102" s="93"/>
      <c r="G102" s="382"/>
      <c r="H102" s="168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103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0"/>
      <c r="DZ102" s="60"/>
      <c r="EA102" s="60"/>
      <c r="EB102" s="60"/>
      <c r="EC102" s="60"/>
      <c r="ED102" s="60"/>
      <c r="EE102" s="60"/>
      <c r="EF102" s="60"/>
      <c r="EG102" s="60"/>
      <c r="EH102" s="60"/>
      <c r="EI102" s="60"/>
      <c r="EJ102" s="60"/>
      <c r="EK102" s="60"/>
      <c r="EL102" s="60"/>
      <c r="EM102" s="60"/>
      <c r="EN102" s="60"/>
      <c r="EO102" s="60"/>
      <c r="EP102" s="60"/>
      <c r="EQ102" s="60"/>
      <c r="ER102" s="60"/>
      <c r="ES102" s="60"/>
      <c r="ET102" s="60"/>
      <c r="EU102" s="60"/>
      <c r="EV102" s="60"/>
      <c r="EW102" s="60"/>
      <c r="EX102" s="60"/>
      <c r="EY102" s="60"/>
      <c r="EZ102" s="60"/>
      <c r="FA102" s="60"/>
      <c r="FB102" s="60"/>
      <c r="FC102" s="60"/>
      <c r="FD102" s="60"/>
      <c r="FE102" s="60"/>
      <c r="FF102" s="60"/>
      <c r="FG102" s="60"/>
      <c r="FH102" s="60"/>
      <c r="FI102" s="60"/>
      <c r="FJ102" s="60"/>
      <c r="FK102" s="60"/>
      <c r="FL102" s="60"/>
      <c r="FM102" s="60"/>
      <c r="FN102" s="60"/>
      <c r="FO102" s="60"/>
      <c r="FP102" s="60"/>
      <c r="FQ102" s="60"/>
      <c r="FR102" s="60"/>
      <c r="FS102" s="60"/>
      <c r="FT102" s="60"/>
    </row>
    <row r="103" spans="1:176" s="159" customFormat="1">
      <c r="A103" s="578"/>
      <c r="B103" s="497"/>
      <c r="C103" s="495"/>
      <c r="D103" s="77" t="s">
        <v>6</v>
      </c>
      <c r="E103" s="76">
        <f>SUM(G103:CT103)</f>
        <v>61</v>
      </c>
      <c r="F103" s="251"/>
      <c r="G103" s="381">
        <v>18</v>
      </c>
      <c r="H103" s="167"/>
      <c r="I103" s="75"/>
      <c r="J103" s="75">
        <v>18</v>
      </c>
      <c r="K103" s="75">
        <v>7</v>
      </c>
      <c r="L103" s="75"/>
      <c r="M103" s="75"/>
      <c r="N103" s="75">
        <v>5</v>
      </c>
      <c r="O103" s="75"/>
      <c r="P103" s="75"/>
      <c r="Q103" s="75"/>
      <c r="R103" s="75"/>
      <c r="S103" s="75">
        <v>8</v>
      </c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102"/>
      <c r="AM103" s="75"/>
      <c r="AN103" s="75"/>
      <c r="AO103" s="75">
        <v>4</v>
      </c>
      <c r="AP103" s="75"/>
      <c r="AQ103" s="75"/>
      <c r="AR103" s="75"/>
      <c r="AS103" s="75"/>
      <c r="AT103" s="75">
        <v>1</v>
      </c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J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</row>
    <row r="104" spans="1:176" s="159" customFormat="1">
      <c r="A104" s="578"/>
      <c r="B104" s="497"/>
      <c r="C104" s="509" t="s">
        <v>38</v>
      </c>
      <c r="D104" s="69" t="s">
        <v>5</v>
      </c>
      <c r="E104" s="68">
        <f>+E102+E98+E96+E94+E92+E100</f>
        <v>142</v>
      </c>
      <c r="F104" s="94"/>
      <c r="G104" s="386"/>
      <c r="H104" s="90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105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  <c r="DQ104" s="60"/>
      <c r="DR104" s="60"/>
      <c r="DS104" s="60"/>
      <c r="DT104" s="60"/>
      <c r="DU104" s="60"/>
      <c r="DV104" s="60"/>
      <c r="DW104" s="60"/>
      <c r="DX104" s="60"/>
      <c r="DY104" s="60"/>
      <c r="DZ104" s="60"/>
      <c r="EA104" s="60"/>
      <c r="EB104" s="60"/>
      <c r="EC104" s="60"/>
      <c r="ED104" s="60"/>
      <c r="EE104" s="60"/>
      <c r="EF104" s="60"/>
      <c r="EG104" s="60"/>
      <c r="EH104" s="60"/>
      <c r="EI104" s="60"/>
      <c r="EJ104" s="60"/>
      <c r="EK104" s="60"/>
      <c r="EL104" s="60"/>
      <c r="EM104" s="60"/>
      <c r="EN104" s="60"/>
      <c r="EO104" s="60"/>
      <c r="EP104" s="60"/>
      <c r="EQ104" s="60"/>
      <c r="ER104" s="60"/>
      <c r="ES104" s="60"/>
      <c r="ET104" s="60"/>
      <c r="EU104" s="60"/>
      <c r="EV104" s="60"/>
      <c r="EW104" s="60"/>
      <c r="EX104" s="60"/>
      <c r="EY104" s="60"/>
      <c r="EZ104" s="60"/>
      <c r="FA104" s="60"/>
      <c r="FB104" s="60"/>
      <c r="FC104" s="60"/>
      <c r="FD104" s="60"/>
      <c r="FE104" s="60"/>
      <c r="FF104" s="60"/>
      <c r="FG104" s="60"/>
      <c r="FH104" s="60"/>
      <c r="FI104" s="60"/>
      <c r="FJ104" s="60"/>
      <c r="FK104" s="60"/>
      <c r="FL104" s="60"/>
      <c r="FM104" s="60"/>
      <c r="FN104" s="60"/>
      <c r="FO104" s="60"/>
      <c r="FP104" s="60"/>
      <c r="FQ104" s="60"/>
      <c r="FR104" s="60"/>
      <c r="FS104" s="60"/>
      <c r="FT104" s="60"/>
    </row>
    <row r="105" spans="1:176" s="160" customFormat="1" ht="15.75" thickBot="1">
      <c r="A105" s="578"/>
      <c r="B105" s="579"/>
      <c r="C105" s="491"/>
      <c r="D105" s="87" t="s">
        <v>6</v>
      </c>
      <c r="E105" s="62">
        <f>E103+E99+E97+E95+E93+E101</f>
        <v>61</v>
      </c>
      <c r="F105" s="95">
        <f>F103+F99+F97+F95+F93+F101</f>
        <v>0</v>
      </c>
      <c r="G105" s="401">
        <f>G103+G99+G97+G95+G93+G101</f>
        <v>18</v>
      </c>
      <c r="H105" s="226">
        <f t="shared" ref="H105:BP105" si="43">H103+H99+H97+H95+H93+H101</f>
        <v>0</v>
      </c>
      <c r="I105" s="62">
        <f t="shared" si="43"/>
        <v>0</v>
      </c>
      <c r="J105" s="62">
        <f t="shared" si="43"/>
        <v>18</v>
      </c>
      <c r="K105" s="62">
        <f t="shared" si="43"/>
        <v>7</v>
      </c>
      <c r="L105" s="62">
        <f t="shared" si="43"/>
        <v>0</v>
      </c>
      <c r="M105" s="62">
        <f t="shared" si="43"/>
        <v>0</v>
      </c>
      <c r="N105" s="62">
        <f t="shared" si="43"/>
        <v>5</v>
      </c>
      <c r="O105" s="62">
        <f t="shared" si="43"/>
        <v>0</v>
      </c>
      <c r="P105" s="62">
        <f t="shared" si="43"/>
        <v>0</v>
      </c>
      <c r="Q105" s="62">
        <f t="shared" si="43"/>
        <v>0</v>
      </c>
      <c r="R105" s="62">
        <f t="shared" si="43"/>
        <v>0</v>
      </c>
      <c r="S105" s="62">
        <f t="shared" si="43"/>
        <v>8</v>
      </c>
      <c r="T105" s="62">
        <f t="shared" si="43"/>
        <v>0</v>
      </c>
      <c r="U105" s="62">
        <f t="shared" si="43"/>
        <v>0</v>
      </c>
      <c r="V105" s="62">
        <f t="shared" si="43"/>
        <v>0</v>
      </c>
      <c r="W105" s="62">
        <f t="shared" si="43"/>
        <v>0</v>
      </c>
      <c r="X105" s="62">
        <f t="shared" si="43"/>
        <v>0</v>
      </c>
      <c r="Y105" s="62">
        <f t="shared" si="43"/>
        <v>0</v>
      </c>
      <c r="Z105" s="62">
        <f t="shared" si="43"/>
        <v>0</v>
      </c>
      <c r="AA105" s="62">
        <f t="shared" si="43"/>
        <v>0</v>
      </c>
      <c r="AB105" s="62">
        <f t="shared" si="43"/>
        <v>0</v>
      </c>
      <c r="AC105" s="62">
        <f t="shared" si="43"/>
        <v>0</v>
      </c>
      <c r="AD105" s="62">
        <f t="shared" si="43"/>
        <v>0</v>
      </c>
      <c r="AE105" s="62">
        <f t="shared" si="43"/>
        <v>0</v>
      </c>
      <c r="AF105" s="62">
        <f t="shared" si="43"/>
        <v>0</v>
      </c>
      <c r="AG105" s="62">
        <f t="shared" si="43"/>
        <v>0</v>
      </c>
      <c r="AH105" s="62">
        <f t="shared" si="43"/>
        <v>0</v>
      </c>
      <c r="AI105" s="62">
        <f t="shared" si="43"/>
        <v>0</v>
      </c>
      <c r="AJ105" s="62">
        <f t="shared" si="43"/>
        <v>0</v>
      </c>
      <c r="AK105" s="62">
        <f t="shared" si="43"/>
        <v>0</v>
      </c>
      <c r="AL105" s="62">
        <f t="shared" si="43"/>
        <v>0</v>
      </c>
      <c r="AM105" s="62">
        <f t="shared" si="43"/>
        <v>0</v>
      </c>
      <c r="AN105" s="62">
        <f t="shared" si="43"/>
        <v>0</v>
      </c>
      <c r="AO105" s="62">
        <f t="shared" si="43"/>
        <v>4</v>
      </c>
      <c r="AP105" s="62">
        <f>AP103+AP99+AP97+AP95+AP93+AP101</f>
        <v>0</v>
      </c>
      <c r="AQ105" s="62">
        <f t="shared" si="43"/>
        <v>0</v>
      </c>
      <c r="AR105" s="62">
        <f t="shared" si="43"/>
        <v>0</v>
      </c>
      <c r="AS105" s="62">
        <f t="shared" si="43"/>
        <v>0</v>
      </c>
      <c r="AT105" s="62">
        <f t="shared" si="43"/>
        <v>1</v>
      </c>
      <c r="AU105" s="62">
        <f t="shared" si="43"/>
        <v>0</v>
      </c>
      <c r="AV105" s="62">
        <f t="shared" si="43"/>
        <v>0</v>
      </c>
      <c r="AW105" s="62">
        <f t="shared" si="43"/>
        <v>0</v>
      </c>
      <c r="AX105" s="62">
        <f t="shared" si="43"/>
        <v>0</v>
      </c>
      <c r="AY105" s="62">
        <f t="shared" si="43"/>
        <v>0</v>
      </c>
      <c r="AZ105" s="62">
        <f t="shared" si="43"/>
        <v>0</v>
      </c>
      <c r="BA105" s="62">
        <f t="shared" si="43"/>
        <v>0</v>
      </c>
      <c r="BB105" s="62">
        <f t="shared" si="43"/>
        <v>0</v>
      </c>
      <c r="BC105" s="62">
        <f t="shared" si="43"/>
        <v>0</v>
      </c>
      <c r="BD105" s="62">
        <f t="shared" si="43"/>
        <v>0</v>
      </c>
      <c r="BE105" s="62">
        <f t="shared" si="43"/>
        <v>0</v>
      </c>
      <c r="BF105" s="62">
        <f t="shared" si="43"/>
        <v>0</v>
      </c>
      <c r="BG105" s="62">
        <f>BG103+BG99+BG97+BG95+BG93+BG101</f>
        <v>0</v>
      </c>
      <c r="BH105" s="62">
        <f t="shared" si="43"/>
        <v>0</v>
      </c>
      <c r="BI105" s="62">
        <f t="shared" si="43"/>
        <v>0</v>
      </c>
      <c r="BJ105" s="62">
        <f t="shared" si="43"/>
        <v>0</v>
      </c>
      <c r="BK105" s="62">
        <f t="shared" si="43"/>
        <v>0</v>
      </c>
      <c r="BL105" s="62">
        <f t="shared" si="43"/>
        <v>0</v>
      </c>
      <c r="BM105" s="62">
        <f t="shared" si="43"/>
        <v>0</v>
      </c>
      <c r="BN105" s="62">
        <f t="shared" si="43"/>
        <v>0</v>
      </c>
      <c r="BO105" s="62">
        <f t="shared" si="43"/>
        <v>0</v>
      </c>
      <c r="BP105" s="62">
        <f t="shared" si="43"/>
        <v>0</v>
      </c>
      <c r="BQ105" s="62">
        <f t="shared" ref="BQ105:CI105" si="44">BQ103+BQ99+BQ97+BQ95+BQ93+BQ101</f>
        <v>0</v>
      </c>
      <c r="BR105" s="62">
        <f t="shared" si="44"/>
        <v>0</v>
      </c>
      <c r="BS105" s="62">
        <f t="shared" si="44"/>
        <v>0</v>
      </c>
      <c r="BT105" s="62">
        <f t="shared" si="44"/>
        <v>0</v>
      </c>
      <c r="BU105" s="62">
        <f t="shared" si="44"/>
        <v>0</v>
      </c>
      <c r="BV105" s="62">
        <f t="shared" si="44"/>
        <v>0</v>
      </c>
      <c r="BW105" s="62">
        <f t="shared" si="44"/>
        <v>0</v>
      </c>
      <c r="BX105" s="62">
        <f t="shared" si="44"/>
        <v>0</v>
      </c>
      <c r="BY105" s="62">
        <f t="shared" si="44"/>
        <v>0</v>
      </c>
      <c r="BZ105" s="62">
        <f t="shared" si="44"/>
        <v>0</v>
      </c>
      <c r="CA105" s="62">
        <f t="shared" si="44"/>
        <v>0</v>
      </c>
      <c r="CB105" s="62">
        <f t="shared" si="44"/>
        <v>0</v>
      </c>
      <c r="CC105" s="62">
        <f t="shared" si="44"/>
        <v>0</v>
      </c>
      <c r="CD105" s="62">
        <f t="shared" si="44"/>
        <v>0</v>
      </c>
      <c r="CE105" s="62">
        <f t="shared" si="44"/>
        <v>0</v>
      </c>
      <c r="CF105" s="62">
        <f t="shared" si="44"/>
        <v>0</v>
      </c>
      <c r="CG105" s="62">
        <f t="shared" si="44"/>
        <v>0</v>
      </c>
      <c r="CH105" s="62">
        <f t="shared" si="44"/>
        <v>0</v>
      </c>
      <c r="CI105" s="62">
        <f t="shared" si="44"/>
        <v>0</v>
      </c>
      <c r="CJ105" s="62">
        <f t="shared" ref="CJ105:CT105" si="45">CJ103+CJ99+CJ97+CJ95+CJ93+CJ101</f>
        <v>0</v>
      </c>
      <c r="CK105" s="62">
        <f t="shared" si="45"/>
        <v>0</v>
      </c>
      <c r="CL105" s="62">
        <f t="shared" si="45"/>
        <v>0</v>
      </c>
      <c r="CM105" s="62">
        <f t="shared" si="45"/>
        <v>0</v>
      </c>
      <c r="CN105" s="62">
        <f t="shared" si="45"/>
        <v>0</v>
      </c>
      <c r="CO105" s="62">
        <f t="shared" si="45"/>
        <v>0</v>
      </c>
      <c r="CP105" s="62">
        <f t="shared" si="45"/>
        <v>0</v>
      </c>
      <c r="CQ105" s="62">
        <f t="shared" si="45"/>
        <v>0</v>
      </c>
      <c r="CR105" s="62">
        <f t="shared" si="45"/>
        <v>0</v>
      </c>
      <c r="CS105" s="62">
        <f t="shared" si="45"/>
        <v>0</v>
      </c>
      <c r="CT105" s="62">
        <f t="shared" si="45"/>
        <v>0</v>
      </c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J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</row>
    <row r="106" spans="1:176" s="158" customFormat="1">
      <c r="A106" s="578"/>
      <c r="B106" s="511" t="s">
        <v>103</v>
      </c>
      <c r="C106" s="490">
        <v>170</v>
      </c>
      <c r="D106" s="79" t="s">
        <v>5</v>
      </c>
      <c r="E106" s="78">
        <v>186</v>
      </c>
      <c r="F106" s="91"/>
      <c r="G106" s="380"/>
      <c r="H106" s="166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101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</row>
    <row r="107" spans="1:176" s="159" customFormat="1" ht="12.75" customHeight="1" thickBot="1">
      <c r="A107" s="578"/>
      <c r="B107" s="512"/>
      <c r="C107" s="491"/>
      <c r="D107" s="87" t="s">
        <v>6</v>
      </c>
      <c r="E107" s="76">
        <f>SUM(G107:CT107)</f>
        <v>182</v>
      </c>
      <c r="F107" s="255">
        <v>182</v>
      </c>
      <c r="G107" s="387">
        <v>182</v>
      </c>
      <c r="H107" s="257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161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89"/>
      <c r="BL107" s="89"/>
      <c r="BM107" s="89"/>
      <c r="BN107" s="89"/>
      <c r="BO107" s="89"/>
      <c r="BP107" s="89"/>
      <c r="BQ107" s="89"/>
      <c r="BR107" s="89"/>
      <c r="BS107" s="89"/>
      <c r="BT107" s="89"/>
      <c r="BU107" s="89"/>
      <c r="BV107" s="89"/>
      <c r="BW107" s="89"/>
      <c r="BX107" s="89"/>
      <c r="BY107" s="89"/>
      <c r="BZ107" s="89"/>
      <c r="CA107" s="89"/>
      <c r="CB107" s="89"/>
      <c r="CC107" s="89"/>
      <c r="CD107" s="89"/>
      <c r="CE107" s="89"/>
      <c r="CF107" s="89"/>
      <c r="CG107" s="89"/>
      <c r="CH107" s="89"/>
      <c r="CI107" s="89"/>
      <c r="CJ107" s="89"/>
      <c r="CK107" s="89"/>
      <c r="CL107" s="89"/>
      <c r="CM107" s="89"/>
      <c r="CN107" s="89"/>
      <c r="CO107" s="89"/>
      <c r="CP107" s="89"/>
      <c r="CQ107" s="89"/>
      <c r="CR107" s="89"/>
      <c r="CS107" s="89"/>
      <c r="CT107" s="89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J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</row>
    <row r="108" spans="1:176">
      <c r="A108" s="578"/>
      <c r="B108" s="595" t="s">
        <v>85</v>
      </c>
      <c r="C108" s="510">
        <v>170</v>
      </c>
      <c r="D108" s="154" t="s">
        <v>5</v>
      </c>
      <c r="E108" s="78">
        <v>134</v>
      </c>
      <c r="F108" s="256"/>
      <c r="G108" s="388"/>
      <c r="H108" s="220"/>
      <c r="I108" s="155"/>
      <c r="J108" s="155"/>
      <c r="K108" s="155"/>
      <c r="L108" s="7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6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  <c r="BM108" s="155"/>
      <c r="BN108" s="155"/>
      <c r="BO108" s="155"/>
      <c r="BP108" s="155"/>
      <c r="BQ108" s="155"/>
      <c r="BR108" s="155"/>
      <c r="BS108" s="155"/>
      <c r="BT108" s="155"/>
      <c r="BU108" s="155"/>
      <c r="BV108" s="155"/>
      <c r="BW108" s="155"/>
      <c r="BX108" s="155"/>
      <c r="BY108" s="155"/>
      <c r="BZ108" s="155"/>
      <c r="CA108" s="155"/>
      <c r="CB108" s="155"/>
      <c r="CC108" s="155"/>
      <c r="CD108" s="155"/>
      <c r="CE108" s="155"/>
      <c r="CF108" s="155"/>
      <c r="CG108" s="155"/>
      <c r="CH108" s="155"/>
      <c r="CI108" s="155"/>
      <c r="CJ108" s="155"/>
      <c r="CK108" s="155"/>
      <c r="CL108" s="155"/>
      <c r="CM108" s="155"/>
      <c r="CN108" s="155"/>
      <c r="CO108" s="155"/>
      <c r="CP108" s="155"/>
      <c r="CQ108" s="155"/>
      <c r="CR108" s="155"/>
      <c r="CS108" s="155"/>
      <c r="CT108" s="155"/>
    </row>
    <row r="109" spans="1:176" ht="15.75" thickBot="1">
      <c r="A109" s="578"/>
      <c r="B109" s="595"/>
      <c r="C109" s="495"/>
      <c r="D109" s="77" t="s">
        <v>6</v>
      </c>
      <c r="E109" s="76">
        <f>SUM(G109:CT109)</f>
        <v>134</v>
      </c>
      <c r="F109" s="251">
        <v>134</v>
      </c>
      <c r="G109" s="381"/>
      <c r="H109" s="167"/>
      <c r="I109" s="75"/>
      <c r="J109" s="75"/>
      <c r="K109" s="75">
        <v>27</v>
      </c>
      <c r="L109" s="75">
        <v>38</v>
      </c>
      <c r="M109" s="75">
        <v>38</v>
      </c>
      <c r="N109" s="75">
        <v>27</v>
      </c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>
        <v>4</v>
      </c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102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</row>
    <row r="110" spans="1:176" s="158" customFormat="1">
      <c r="A110" s="578"/>
      <c r="B110" s="534" t="s">
        <v>102</v>
      </c>
      <c r="C110" s="490">
        <v>120</v>
      </c>
      <c r="D110" s="79" t="s">
        <v>5</v>
      </c>
      <c r="E110" s="78">
        <v>1</v>
      </c>
      <c r="F110" s="91"/>
      <c r="G110" s="380"/>
      <c r="H110" s="166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101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  <c r="DQ110" s="60"/>
      <c r="DR110" s="60"/>
      <c r="DS110" s="60"/>
      <c r="DT110" s="60"/>
      <c r="DU110" s="60"/>
      <c r="DV110" s="60"/>
      <c r="DW110" s="60"/>
      <c r="DX110" s="60"/>
      <c r="DY110" s="60"/>
      <c r="DZ110" s="60"/>
      <c r="EA110" s="60"/>
      <c r="EB110" s="60"/>
      <c r="EC110" s="60"/>
      <c r="ED110" s="60"/>
      <c r="EE110" s="60"/>
      <c r="EF110" s="60"/>
      <c r="EG110" s="60"/>
      <c r="EH110" s="60"/>
      <c r="EI110" s="60"/>
      <c r="EJ110" s="60"/>
      <c r="EK110" s="60"/>
      <c r="EL110" s="60"/>
      <c r="EM110" s="60"/>
      <c r="EN110" s="60"/>
      <c r="EO110" s="60"/>
      <c r="EP110" s="60"/>
      <c r="EQ110" s="60"/>
      <c r="ER110" s="60"/>
      <c r="ES110" s="60"/>
      <c r="ET110" s="60"/>
      <c r="EU110" s="60"/>
      <c r="EV110" s="60"/>
      <c r="EW110" s="60"/>
      <c r="EX110" s="60"/>
      <c r="EY110" s="60"/>
      <c r="EZ110" s="60"/>
      <c r="FA110" s="60"/>
      <c r="FB110" s="60"/>
      <c r="FC110" s="60"/>
      <c r="FD110" s="60"/>
      <c r="FE110" s="60"/>
      <c r="FF110" s="60"/>
      <c r="FG110" s="60"/>
      <c r="FH110" s="60"/>
      <c r="FI110" s="60"/>
      <c r="FJ110" s="60"/>
      <c r="FK110" s="60"/>
      <c r="FL110" s="60"/>
      <c r="FM110" s="60"/>
      <c r="FN110" s="60"/>
      <c r="FO110" s="60"/>
      <c r="FP110" s="60"/>
      <c r="FQ110" s="60"/>
      <c r="FR110" s="60"/>
      <c r="FS110" s="60"/>
      <c r="FT110" s="60"/>
    </row>
    <row r="111" spans="1:176" s="159" customFormat="1">
      <c r="A111" s="578"/>
      <c r="B111" s="535"/>
      <c r="C111" s="495"/>
      <c r="D111" s="77" t="s">
        <v>6</v>
      </c>
      <c r="E111" s="76">
        <f>SUM(G111:CT111)</f>
        <v>0</v>
      </c>
      <c r="F111" s="251"/>
      <c r="G111" s="381"/>
      <c r="H111" s="167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102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J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</row>
    <row r="112" spans="1:176" s="159" customFormat="1">
      <c r="A112" s="578"/>
      <c r="B112" s="535"/>
      <c r="C112" s="494">
        <v>130</v>
      </c>
      <c r="D112" s="74" t="s">
        <v>5</v>
      </c>
      <c r="E112" s="72">
        <v>1</v>
      </c>
      <c r="F112" s="93"/>
      <c r="G112" s="382"/>
      <c r="H112" s="168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103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  <c r="CA112" s="72"/>
      <c r="CB112" s="72"/>
      <c r="CC112" s="72"/>
      <c r="CD112" s="72"/>
      <c r="CE112" s="72"/>
      <c r="CF112" s="72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2"/>
      <c r="CR112" s="72"/>
      <c r="CS112" s="72"/>
      <c r="CT112" s="72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  <c r="DQ112" s="60"/>
      <c r="DR112" s="60"/>
      <c r="DS112" s="60"/>
      <c r="DT112" s="60"/>
      <c r="DU112" s="60"/>
      <c r="DV112" s="60"/>
      <c r="DW112" s="60"/>
      <c r="DX112" s="60"/>
      <c r="DY112" s="60"/>
      <c r="DZ112" s="60"/>
      <c r="EA112" s="60"/>
      <c r="EB112" s="60"/>
      <c r="EC112" s="60"/>
      <c r="ED112" s="60"/>
      <c r="EE112" s="60"/>
      <c r="EF112" s="60"/>
      <c r="EG112" s="60"/>
      <c r="EH112" s="60"/>
      <c r="EI112" s="60"/>
      <c r="EJ112" s="60"/>
      <c r="EK112" s="60"/>
      <c r="EL112" s="60"/>
      <c r="EM112" s="60"/>
      <c r="EN112" s="60"/>
      <c r="EO112" s="60"/>
      <c r="EP112" s="60"/>
      <c r="EQ112" s="60"/>
      <c r="ER112" s="60"/>
      <c r="ES112" s="60"/>
      <c r="ET112" s="60"/>
      <c r="EU112" s="60"/>
      <c r="EV112" s="60"/>
      <c r="EW112" s="60"/>
      <c r="EX112" s="60"/>
      <c r="EY112" s="60"/>
      <c r="EZ112" s="60"/>
      <c r="FA112" s="60"/>
      <c r="FB112" s="60"/>
      <c r="FC112" s="60"/>
      <c r="FD112" s="60"/>
      <c r="FE112" s="60"/>
      <c r="FF112" s="60"/>
      <c r="FG112" s="60"/>
      <c r="FH112" s="60"/>
      <c r="FI112" s="60"/>
      <c r="FJ112" s="60"/>
      <c r="FK112" s="60"/>
      <c r="FL112" s="60"/>
      <c r="FM112" s="60"/>
      <c r="FN112" s="60"/>
      <c r="FO112" s="60"/>
      <c r="FP112" s="60"/>
      <c r="FQ112" s="60"/>
      <c r="FR112" s="60"/>
      <c r="FS112" s="60"/>
      <c r="FT112" s="60"/>
    </row>
    <row r="113" spans="1:176" s="159" customFormat="1">
      <c r="A113" s="578"/>
      <c r="B113" s="535"/>
      <c r="C113" s="495"/>
      <c r="D113" s="77" t="s">
        <v>6</v>
      </c>
      <c r="E113" s="76">
        <f>SUM(G113:CT113)</f>
        <v>0</v>
      </c>
      <c r="F113" s="251"/>
      <c r="G113" s="381"/>
      <c r="H113" s="167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102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J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</row>
    <row r="114" spans="1:176" s="159" customFormat="1">
      <c r="A114" s="578"/>
      <c r="B114" s="535"/>
      <c r="C114" s="494">
        <v>140</v>
      </c>
      <c r="D114" s="74" t="s">
        <v>5</v>
      </c>
      <c r="E114" s="72">
        <v>3</v>
      </c>
      <c r="F114" s="93"/>
      <c r="G114" s="382"/>
      <c r="H114" s="168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103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2"/>
      <c r="CS114" s="72"/>
      <c r="CT114" s="72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  <c r="DQ114" s="60"/>
      <c r="DR114" s="60"/>
      <c r="DS114" s="60"/>
      <c r="DT114" s="60"/>
      <c r="DU114" s="60"/>
      <c r="DV114" s="60"/>
      <c r="DW114" s="60"/>
      <c r="DX114" s="60"/>
      <c r="DY114" s="60"/>
      <c r="DZ114" s="60"/>
      <c r="EA114" s="60"/>
      <c r="EB114" s="60"/>
      <c r="EC114" s="60"/>
      <c r="ED114" s="60"/>
      <c r="EE114" s="60"/>
      <c r="EF114" s="60"/>
      <c r="EG114" s="60"/>
      <c r="EH114" s="60"/>
      <c r="EI114" s="60"/>
      <c r="EJ114" s="60"/>
      <c r="EK114" s="60"/>
      <c r="EL114" s="60"/>
      <c r="EM114" s="60"/>
      <c r="EN114" s="60"/>
      <c r="EO114" s="60"/>
      <c r="EP114" s="60"/>
      <c r="EQ114" s="60"/>
      <c r="ER114" s="60"/>
      <c r="ES114" s="60"/>
      <c r="ET114" s="60"/>
      <c r="EU114" s="60"/>
      <c r="EV114" s="60"/>
      <c r="EW114" s="60"/>
      <c r="EX114" s="60"/>
      <c r="EY114" s="60"/>
      <c r="EZ114" s="60"/>
      <c r="FA114" s="60"/>
      <c r="FB114" s="60"/>
      <c r="FC114" s="60"/>
      <c r="FD114" s="60"/>
      <c r="FE114" s="60"/>
      <c r="FF114" s="60"/>
      <c r="FG114" s="60"/>
      <c r="FH114" s="60"/>
      <c r="FI114" s="60"/>
      <c r="FJ114" s="60"/>
      <c r="FK114" s="60"/>
      <c r="FL114" s="60"/>
      <c r="FM114" s="60"/>
      <c r="FN114" s="60"/>
      <c r="FO114" s="60"/>
      <c r="FP114" s="60"/>
      <c r="FQ114" s="60"/>
      <c r="FR114" s="60"/>
      <c r="FS114" s="60"/>
      <c r="FT114" s="60"/>
    </row>
    <row r="115" spans="1:176" s="159" customFormat="1">
      <c r="A115" s="578"/>
      <c r="B115" s="535"/>
      <c r="C115" s="495"/>
      <c r="D115" s="77" t="s">
        <v>6</v>
      </c>
      <c r="E115" s="76">
        <f>SUM(G115:CT115)</f>
        <v>0</v>
      </c>
      <c r="F115" s="251"/>
      <c r="G115" s="381"/>
      <c r="H115" s="167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102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J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</row>
    <row r="116" spans="1:176" s="159" customFormat="1">
      <c r="A116" s="578"/>
      <c r="B116" s="535"/>
      <c r="C116" s="494">
        <v>150</v>
      </c>
      <c r="D116" s="74" t="s">
        <v>5</v>
      </c>
      <c r="E116" s="72">
        <v>1</v>
      </c>
      <c r="F116" s="93"/>
      <c r="G116" s="382"/>
      <c r="H116" s="243"/>
      <c r="I116" s="73"/>
      <c r="J116" s="73"/>
      <c r="K116" s="73"/>
      <c r="L116" s="73"/>
      <c r="M116" s="73"/>
      <c r="N116" s="73"/>
      <c r="O116" s="73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103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  <c r="BX116" s="72"/>
      <c r="BY116" s="72"/>
      <c r="BZ116" s="72"/>
      <c r="CA116" s="72"/>
      <c r="CB116" s="72"/>
      <c r="CC116" s="72"/>
      <c r="CD116" s="72"/>
      <c r="CE116" s="72"/>
      <c r="CF116" s="72"/>
      <c r="CG116" s="72"/>
      <c r="CH116" s="72"/>
      <c r="CI116" s="72"/>
      <c r="CJ116" s="72"/>
      <c r="CK116" s="72"/>
      <c r="CL116" s="72"/>
      <c r="CM116" s="72"/>
      <c r="CN116" s="72"/>
      <c r="CO116" s="72"/>
      <c r="CP116" s="72"/>
      <c r="CQ116" s="72"/>
      <c r="CR116" s="72"/>
      <c r="CS116" s="72"/>
      <c r="CT116" s="72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  <c r="DQ116" s="60"/>
      <c r="DR116" s="60"/>
      <c r="DS116" s="60"/>
      <c r="DT116" s="60"/>
      <c r="DU116" s="60"/>
      <c r="DV116" s="60"/>
      <c r="DW116" s="60"/>
      <c r="DX116" s="60"/>
      <c r="DY116" s="60"/>
      <c r="DZ116" s="60"/>
      <c r="EA116" s="60"/>
      <c r="EB116" s="60"/>
      <c r="EC116" s="60"/>
      <c r="ED116" s="60"/>
      <c r="EE116" s="60"/>
      <c r="EF116" s="60"/>
      <c r="EG116" s="60"/>
      <c r="EH116" s="60"/>
      <c r="EI116" s="60"/>
      <c r="EJ116" s="60"/>
      <c r="EK116" s="60"/>
      <c r="EL116" s="60"/>
      <c r="EM116" s="60"/>
      <c r="EN116" s="60"/>
      <c r="EO116" s="60"/>
      <c r="EP116" s="60"/>
      <c r="EQ116" s="60"/>
      <c r="ER116" s="60"/>
      <c r="ES116" s="60"/>
      <c r="ET116" s="60"/>
      <c r="EU116" s="60"/>
      <c r="EV116" s="60"/>
      <c r="EW116" s="60"/>
      <c r="EX116" s="60"/>
      <c r="EY116" s="60"/>
      <c r="EZ116" s="60"/>
      <c r="FA116" s="60"/>
      <c r="FB116" s="60"/>
      <c r="FC116" s="60"/>
      <c r="FD116" s="60"/>
      <c r="FE116" s="60"/>
      <c r="FF116" s="60"/>
      <c r="FG116" s="60"/>
      <c r="FH116" s="60"/>
      <c r="FI116" s="60"/>
      <c r="FJ116" s="60"/>
      <c r="FK116" s="60"/>
      <c r="FL116" s="60"/>
      <c r="FM116" s="60"/>
      <c r="FN116" s="60"/>
      <c r="FO116" s="60"/>
      <c r="FP116" s="60"/>
      <c r="FQ116" s="60"/>
      <c r="FR116" s="60"/>
      <c r="FS116" s="60"/>
      <c r="FT116" s="60"/>
    </row>
    <row r="117" spans="1:176" s="159" customFormat="1">
      <c r="A117" s="578"/>
      <c r="B117" s="535"/>
      <c r="C117" s="510"/>
      <c r="D117" s="71" t="s">
        <v>6</v>
      </c>
      <c r="E117" s="76">
        <f>SUM(G117:CT117)</f>
        <v>0</v>
      </c>
      <c r="F117" s="252"/>
      <c r="G117" s="383"/>
      <c r="H117" s="244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104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J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</row>
    <row r="118" spans="1:176" s="159" customFormat="1">
      <c r="A118" s="578"/>
      <c r="B118" s="535"/>
      <c r="C118" s="494">
        <v>160</v>
      </c>
      <c r="D118" s="74" t="s">
        <v>5</v>
      </c>
      <c r="E118" s="72">
        <v>2</v>
      </c>
      <c r="F118" s="93"/>
      <c r="G118" s="382"/>
      <c r="H118" s="168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103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  <c r="BX118" s="72"/>
      <c r="BY118" s="72"/>
      <c r="BZ118" s="72"/>
      <c r="CA118" s="72"/>
      <c r="CB118" s="72"/>
      <c r="CC118" s="72"/>
      <c r="CD118" s="72"/>
      <c r="CE118" s="72"/>
      <c r="CF118" s="72"/>
      <c r="CG118" s="72"/>
      <c r="CH118" s="72"/>
      <c r="CI118" s="72"/>
      <c r="CJ118" s="72"/>
      <c r="CK118" s="72"/>
      <c r="CL118" s="72"/>
      <c r="CM118" s="72"/>
      <c r="CN118" s="72"/>
      <c r="CO118" s="72"/>
      <c r="CP118" s="72"/>
      <c r="CQ118" s="72"/>
      <c r="CR118" s="72"/>
      <c r="CS118" s="72"/>
      <c r="CT118" s="72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  <c r="DQ118" s="60"/>
      <c r="DR118" s="60"/>
      <c r="DS118" s="60"/>
      <c r="DT118" s="60"/>
      <c r="DU118" s="60"/>
      <c r="DV118" s="60"/>
      <c r="DW118" s="60"/>
      <c r="DX118" s="60"/>
      <c r="DY118" s="60"/>
      <c r="DZ118" s="60"/>
      <c r="EA118" s="60"/>
      <c r="EB118" s="60"/>
      <c r="EC118" s="60"/>
      <c r="ED118" s="60"/>
      <c r="EE118" s="60"/>
      <c r="EF118" s="60"/>
      <c r="EG118" s="60"/>
      <c r="EH118" s="60"/>
      <c r="EI118" s="60"/>
      <c r="EJ118" s="60"/>
      <c r="EK118" s="60"/>
      <c r="EL118" s="60"/>
      <c r="EM118" s="60"/>
      <c r="EN118" s="60"/>
      <c r="EO118" s="60"/>
      <c r="EP118" s="60"/>
      <c r="EQ118" s="60"/>
      <c r="ER118" s="60"/>
      <c r="ES118" s="60"/>
      <c r="ET118" s="60"/>
      <c r="EU118" s="60"/>
      <c r="EV118" s="60"/>
      <c r="EW118" s="60"/>
      <c r="EX118" s="60"/>
      <c r="EY118" s="60"/>
      <c r="EZ118" s="60"/>
      <c r="FA118" s="60"/>
      <c r="FB118" s="60"/>
      <c r="FC118" s="60"/>
      <c r="FD118" s="60"/>
      <c r="FE118" s="60"/>
      <c r="FF118" s="60"/>
      <c r="FG118" s="60"/>
      <c r="FH118" s="60"/>
      <c r="FI118" s="60"/>
      <c r="FJ118" s="60"/>
      <c r="FK118" s="60"/>
      <c r="FL118" s="60"/>
      <c r="FM118" s="60"/>
      <c r="FN118" s="60"/>
      <c r="FO118" s="60"/>
      <c r="FP118" s="60"/>
      <c r="FQ118" s="60"/>
      <c r="FR118" s="60"/>
      <c r="FS118" s="60"/>
      <c r="FT118" s="60"/>
    </row>
    <row r="119" spans="1:176" s="159" customFormat="1">
      <c r="A119" s="578"/>
      <c r="B119" s="535"/>
      <c r="C119" s="495"/>
      <c r="D119" s="77" t="s">
        <v>6</v>
      </c>
      <c r="E119" s="76">
        <f>SUM(G119:CT119)</f>
        <v>0</v>
      </c>
      <c r="F119" s="251"/>
      <c r="G119" s="381"/>
      <c r="H119" s="167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102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</row>
    <row r="120" spans="1:176" s="159" customFormat="1">
      <c r="A120" s="578"/>
      <c r="B120" s="535"/>
      <c r="C120" s="494">
        <v>170</v>
      </c>
      <c r="D120" s="74" t="s">
        <v>5</v>
      </c>
      <c r="E120" s="72">
        <v>10</v>
      </c>
      <c r="F120" s="93"/>
      <c r="G120" s="382"/>
      <c r="H120" s="168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103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72"/>
      <c r="CO120" s="72"/>
      <c r="CP120" s="72"/>
      <c r="CQ120" s="72"/>
      <c r="CR120" s="72"/>
      <c r="CS120" s="72"/>
      <c r="CT120" s="72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  <c r="DQ120" s="60"/>
      <c r="DR120" s="60"/>
      <c r="DS120" s="60"/>
      <c r="DT120" s="60"/>
      <c r="DU120" s="60"/>
      <c r="DV120" s="60"/>
      <c r="DW120" s="60"/>
      <c r="DX120" s="60"/>
      <c r="DY120" s="60"/>
      <c r="DZ120" s="60"/>
      <c r="EA120" s="60"/>
      <c r="EB120" s="60"/>
      <c r="EC120" s="60"/>
      <c r="ED120" s="60"/>
      <c r="EE120" s="60"/>
      <c r="EF120" s="60"/>
      <c r="EG120" s="60"/>
      <c r="EH120" s="60"/>
      <c r="EI120" s="60"/>
      <c r="EJ120" s="60"/>
      <c r="EK120" s="60"/>
      <c r="EL120" s="60"/>
      <c r="EM120" s="60"/>
      <c r="EN120" s="60"/>
      <c r="EO120" s="60"/>
      <c r="EP120" s="60"/>
      <c r="EQ120" s="60"/>
      <c r="ER120" s="60"/>
      <c r="ES120" s="60"/>
      <c r="ET120" s="60"/>
      <c r="EU120" s="60"/>
      <c r="EV120" s="60"/>
      <c r="EW120" s="60"/>
      <c r="EX120" s="60"/>
      <c r="EY120" s="60"/>
      <c r="EZ120" s="60"/>
      <c r="FA120" s="60"/>
      <c r="FB120" s="60"/>
      <c r="FC120" s="60"/>
      <c r="FD120" s="60"/>
      <c r="FE120" s="60"/>
      <c r="FF120" s="60"/>
      <c r="FG120" s="60"/>
      <c r="FH120" s="60"/>
      <c r="FI120" s="60"/>
      <c r="FJ120" s="60"/>
      <c r="FK120" s="60"/>
      <c r="FL120" s="60"/>
      <c r="FM120" s="60"/>
      <c r="FN120" s="60"/>
      <c r="FO120" s="60"/>
      <c r="FP120" s="60"/>
      <c r="FQ120" s="60"/>
      <c r="FR120" s="60"/>
      <c r="FS120" s="60"/>
      <c r="FT120" s="60"/>
    </row>
    <row r="121" spans="1:176" s="159" customFormat="1">
      <c r="A121" s="578"/>
      <c r="B121" s="535"/>
      <c r="C121" s="495"/>
      <c r="D121" s="77" t="s">
        <v>6</v>
      </c>
      <c r="E121" s="76">
        <f>SUM(G121:CT121)</f>
        <v>10</v>
      </c>
      <c r="F121" s="251"/>
      <c r="G121" s="381"/>
      <c r="H121" s="167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>
        <v>10</v>
      </c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102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  <c r="DQ121" s="60"/>
      <c r="DR121" s="60"/>
      <c r="DS121" s="60"/>
      <c r="DT121" s="60"/>
      <c r="DU121" s="60"/>
      <c r="DV121" s="60"/>
      <c r="DW121" s="60"/>
      <c r="DX121" s="60"/>
      <c r="DY121" s="60"/>
      <c r="DZ121" s="60"/>
      <c r="EA121" s="60"/>
      <c r="EB121" s="60"/>
      <c r="EC121" s="60"/>
      <c r="ED121" s="60"/>
      <c r="EE121" s="60"/>
      <c r="EF121" s="60"/>
      <c r="EG121" s="60"/>
      <c r="EH121" s="60"/>
      <c r="EI121" s="60"/>
      <c r="EJ121" s="60"/>
      <c r="EK121" s="60"/>
      <c r="EL121" s="60"/>
      <c r="EM121" s="60"/>
      <c r="EN121" s="60"/>
      <c r="EO121" s="60"/>
      <c r="EP121" s="60"/>
      <c r="EQ121" s="60"/>
      <c r="ER121" s="60"/>
      <c r="ES121" s="60"/>
      <c r="ET121" s="60"/>
      <c r="EU121" s="60"/>
      <c r="EV121" s="60"/>
      <c r="EW121" s="60"/>
      <c r="EX121" s="60"/>
      <c r="EY121" s="60"/>
      <c r="EZ121" s="60"/>
      <c r="FA121" s="60"/>
      <c r="FB121" s="60"/>
      <c r="FC121" s="60"/>
      <c r="FD121" s="60"/>
      <c r="FE121" s="60"/>
      <c r="FF121" s="60"/>
      <c r="FG121" s="60"/>
      <c r="FH121" s="60"/>
      <c r="FI121" s="60"/>
      <c r="FJ121" s="60"/>
      <c r="FK121" s="60"/>
      <c r="FL121" s="60"/>
      <c r="FM121" s="60"/>
      <c r="FN121" s="60"/>
      <c r="FO121" s="60"/>
      <c r="FP121" s="60"/>
      <c r="FQ121" s="60"/>
      <c r="FR121" s="60"/>
      <c r="FS121" s="60"/>
      <c r="FT121" s="60"/>
    </row>
    <row r="122" spans="1:176" s="159" customFormat="1">
      <c r="A122" s="578"/>
      <c r="B122" s="535"/>
      <c r="C122" s="494">
        <v>180</v>
      </c>
      <c r="D122" s="74" t="s">
        <v>5</v>
      </c>
      <c r="E122" s="72">
        <v>2</v>
      </c>
      <c r="F122" s="93"/>
      <c r="G122" s="382"/>
      <c r="H122" s="168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103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72"/>
      <c r="BY122" s="72"/>
      <c r="BZ122" s="72"/>
      <c r="CA122" s="72"/>
      <c r="CB122" s="72"/>
      <c r="CC122" s="72"/>
      <c r="CD122" s="72"/>
      <c r="CE122" s="72"/>
      <c r="CF122" s="72"/>
      <c r="CG122" s="72"/>
      <c r="CH122" s="72"/>
      <c r="CI122" s="72"/>
      <c r="CJ122" s="72"/>
      <c r="CK122" s="72"/>
      <c r="CL122" s="72"/>
      <c r="CM122" s="72"/>
      <c r="CN122" s="72"/>
      <c r="CO122" s="72"/>
      <c r="CP122" s="72"/>
      <c r="CQ122" s="72"/>
      <c r="CR122" s="72"/>
      <c r="CS122" s="72"/>
      <c r="CT122" s="72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  <c r="FH122" s="60"/>
      <c r="FI122" s="60"/>
      <c r="FJ122" s="60"/>
      <c r="FK122" s="60"/>
      <c r="FL122" s="60"/>
      <c r="FM122" s="60"/>
      <c r="FN122" s="60"/>
      <c r="FO122" s="60"/>
      <c r="FP122" s="60"/>
      <c r="FQ122" s="60"/>
      <c r="FR122" s="60"/>
      <c r="FS122" s="60"/>
      <c r="FT122" s="60"/>
    </row>
    <row r="123" spans="1:176" s="159" customFormat="1">
      <c r="A123" s="578"/>
      <c r="B123" s="535"/>
      <c r="C123" s="495"/>
      <c r="D123" s="77" t="s">
        <v>6</v>
      </c>
      <c r="E123" s="76">
        <f>SUM(G123:CT123)</f>
        <v>0</v>
      </c>
      <c r="F123" s="251"/>
      <c r="G123" s="381"/>
      <c r="H123" s="167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102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  <c r="DQ123" s="60"/>
      <c r="DR123" s="60"/>
      <c r="DS123" s="60"/>
      <c r="DT123" s="60"/>
      <c r="DU123" s="60"/>
      <c r="DV123" s="60"/>
      <c r="DW123" s="60"/>
      <c r="DX123" s="60"/>
      <c r="DY123" s="60"/>
      <c r="DZ123" s="60"/>
      <c r="EA123" s="60"/>
      <c r="EB123" s="60"/>
      <c r="EC123" s="60"/>
      <c r="ED123" s="60"/>
      <c r="EE123" s="60"/>
      <c r="EF123" s="60"/>
      <c r="EG123" s="60"/>
      <c r="EH123" s="60"/>
      <c r="EI123" s="60"/>
      <c r="EJ123" s="60"/>
      <c r="EK123" s="60"/>
      <c r="EL123" s="60"/>
      <c r="EM123" s="60"/>
      <c r="EN123" s="60"/>
      <c r="EO123" s="60"/>
      <c r="EP123" s="60"/>
      <c r="EQ123" s="60"/>
      <c r="ER123" s="60"/>
      <c r="ES123" s="60"/>
      <c r="ET123" s="60"/>
      <c r="EU123" s="60"/>
      <c r="EV123" s="60"/>
      <c r="EW123" s="60"/>
      <c r="EX123" s="60"/>
      <c r="EY123" s="60"/>
      <c r="EZ123" s="60"/>
      <c r="FA123" s="60"/>
      <c r="FB123" s="60"/>
      <c r="FC123" s="60"/>
      <c r="FD123" s="60"/>
      <c r="FE123" s="60"/>
      <c r="FF123" s="60"/>
      <c r="FG123" s="60"/>
      <c r="FH123" s="60"/>
      <c r="FI123" s="60"/>
      <c r="FJ123" s="60"/>
      <c r="FK123" s="60"/>
      <c r="FL123" s="60"/>
      <c r="FM123" s="60"/>
      <c r="FN123" s="60"/>
      <c r="FO123" s="60"/>
      <c r="FP123" s="60"/>
      <c r="FQ123" s="60"/>
      <c r="FR123" s="60"/>
      <c r="FS123" s="60"/>
      <c r="FT123" s="60"/>
    </row>
    <row r="124" spans="1:176" s="159" customFormat="1">
      <c r="A124" s="578"/>
      <c r="B124" s="535"/>
      <c r="C124" s="532" t="s">
        <v>38</v>
      </c>
      <c r="D124" s="69" t="s">
        <v>5</v>
      </c>
      <c r="E124" s="68">
        <f>E118+E122+E116+E114+E112+E110+E120</f>
        <v>20</v>
      </c>
      <c r="F124" s="94"/>
      <c r="G124" s="386"/>
      <c r="H124" s="90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105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  <c r="DQ124" s="60"/>
      <c r="DR124" s="60"/>
      <c r="DS124" s="60"/>
      <c r="DT124" s="60"/>
      <c r="DU124" s="60"/>
      <c r="DV124" s="60"/>
      <c r="DW124" s="60"/>
      <c r="DX124" s="60"/>
      <c r="DY124" s="60"/>
      <c r="DZ124" s="60"/>
      <c r="EA124" s="60"/>
      <c r="EB124" s="60"/>
      <c r="EC124" s="60"/>
      <c r="ED124" s="60"/>
      <c r="EE124" s="60"/>
      <c r="EF124" s="60"/>
      <c r="EG124" s="60"/>
      <c r="EH124" s="60"/>
      <c r="EI124" s="60"/>
      <c r="EJ124" s="60"/>
      <c r="EK124" s="60"/>
      <c r="EL124" s="60"/>
      <c r="EM124" s="60"/>
      <c r="EN124" s="60"/>
      <c r="EO124" s="60"/>
      <c r="EP124" s="60"/>
      <c r="EQ124" s="60"/>
      <c r="ER124" s="60"/>
      <c r="ES124" s="60"/>
      <c r="ET124" s="60"/>
      <c r="EU124" s="60"/>
      <c r="EV124" s="60"/>
      <c r="EW124" s="60"/>
      <c r="EX124" s="60"/>
      <c r="EY124" s="60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</row>
    <row r="125" spans="1:176" s="160" customFormat="1" ht="15.75" thickBot="1">
      <c r="A125" s="578"/>
      <c r="B125" s="536"/>
      <c r="C125" s="533"/>
      <c r="D125" s="87" t="s">
        <v>6</v>
      </c>
      <c r="E125" s="62">
        <f>E123+E119+E117+E115+E113+E111+E121</f>
        <v>10</v>
      </c>
      <c r="F125" s="95">
        <f t="shared" ref="F125" si="46">F123+F119+F117+F115+F113+F111</f>
        <v>0</v>
      </c>
      <c r="G125" s="401">
        <f t="shared" ref="G125:H125" si="47">G123+G119+G117+G115+G113+G111</f>
        <v>0</v>
      </c>
      <c r="H125" s="226">
        <f t="shared" si="47"/>
        <v>0</v>
      </c>
      <c r="I125" s="62">
        <f t="shared" ref="I125:BO125" si="48">I123+I119+I117+I115+I113+I111+I121</f>
        <v>0</v>
      </c>
      <c r="J125" s="62">
        <f t="shared" si="48"/>
        <v>0</v>
      </c>
      <c r="K125" s="62">
        <f t="shared" si="48"/>
        <v>0</v>
      </c>
      <c r="L125" s="62">
        <f t="shared" si="48"/>
        <v>0</v>
      </c>
      <c r="M125" s="62">
        <f t="shared" si="48"/>
        <v>0</v>
      </c>
      <c r="N125" s="62">
        <f t="shared" si="48"/>
        <v>0</v>
      </c>
      <c r="O125" s="62">
        <f t="shared" si="48"/>
        <v>0</v>
      </c>
      <c r="P125" s="62">
        <f t="shared" si="48"/>
        <v>0</v>
      </c>
      <c r="Q125" s="62">
        <f t="shared" si="48"/>
        <v>0</v>
      </c>
      <c r="R125" s="62">
        <f t="shared" si="48"/>
        <v>0</v>
      </c>
      <c r="S125" s="62">
        <f t="shared" si="48"/>
        <v>0</v>
      </c>
      <c r="T125" s="62">
        <f t="shared" si="48"/>
        <v>0</v>
      </c>
      <c r="U125" s="62">
        <f t="shared" si="48"/>
        <v>0</v>
      </c>
      <c r="V125" s="62">
        <f t="shared" si="48"/>
        <v>0</v>
      </c>
      <c r="W125" s="62">
        <f t="shared" si="48"/>
        <v>10</v>
      </c>
      <c r="X125" s="62">
        <f t="shared" si="48"/>
        <v>0</v>
      </c>
      <c r="Y125" s="62">
        <f t="shared" si="48"/>
        <v>0</v>
      </c>
      <c r="Z125" s="62">
        <f t="shared" si="48"/>
        <v>0</v>
      </c>
      <c r="AA125" s="62">
        <f t="shared" si="48"/>
        <v>0</v>
      </c>
      <c r="AB125" s="62">
        <f t="shared" si="48"/>
        <v>0</v>
      </c>
      <c r="AC125" s="62">
        <f t="shared" si="48"/>
        <v>0</v>
      </c>
      <c r="AD125" s="62">
        <f t="shared" si="48"/>
        <v>0</v>
      </c>
      <c r="AE125" s="62">
        <f t="shared" si="48"/>
        <v>0</v>
      </c>
      <c r="AF125" s="62">
        <f t="shared" si="48"/>
        <v>0</v>
      </c>
      <c r="AG125" s="62">
        <f t="shared" si="48"/>
        <v>0</v>
      </c>
      <c r="AH125" s="62">
        <f t="shared" si="48"/>
        <v>0</v>
      </c>
      <c r="AI125" s="62">
        <f t="shared" si="48"/>
        <v>0</v>
      </c>
      <c r="AJ125" s="62">
        <f t="shared" si="48"/>
        <v>0</v>
      </c>
      <c r="AK125" s="62">
        <f t="shared" si="48"/>
        <v>0</v>
      </c>
      <c r="AL125" s="62">
        <f t="shared" si="48"/>
        <v>0</v>
      </c>
      <c r="AM125" s="62">
        <f t="shared" si="48"/>
        <v>0</v>
      </c>
      <c r="AN125" s="62">
        <f t="shared" si="48"/>
        <v>0</v>
      </c>
      <c r="AO125" s="62">
        <f t="shared" si="48"/>
        <v>0</v>
      </c>
      <c r="AP125" s="62">
        <f t="shared" si="48"/>
        <v>0</v>
      </c>
      <c r="AQ125" s="62">
        <f t="shared" si="48"/>
        <v>0</v>
      </c>
      <c r="AR125" s="62">
        <f t="shared" si="48"/>
        <v>0</v>
      </c>
      <c r="AS125" s="62">
        <f t="shared" si="48"/>
        <v>0</v>
      </c>
      <c r="AT125" s="62">
        <f t="shared" si="48"/>
        <v>0</v>
      </c>
      <c r="AU125" s="62">
        <f t="shared" si="48"/>
        <v>0</v>
      </c>
      <c r="AV125" s="62">
        <f t="shared" si="48"/>
        <v>0</v>
      </c>
      <c r="AW125" s="62">
        <f t="shared" si="48"/>
        <v>0</v>
      </c>
      <c r="AX125" s="62">
        <f t="shared" si="48"/>
        <v>0</v>
      </c>
      <c r="AY125" s="62">
        <f t="shared" si="48"/>
        <v>0</v>
      </c>
      <c r="AZ125" s="62">
        <f t="shared" si="48"/>
        <v>0</v>
      </c>
      <c r="BA125" s="62">
        <f t="shared" si="48"/>
        <v>0</v>
      </c>
      <c r="BB125" s="62">
        <f t="shared" si="48"/>
        <v>0</v>
      </c>
      <c r="BC125" s="62">
        <f t="shared" si="48"/>
        <v>0</v>
      </c>
      <c r="BD125" s="62">
        <f t="shared" si="48"/>
        <v>0</v>
      </c>
      <c r="BE125" s="62">
        <f t="shared" si="48"/>
        <v>0</v>
      </c>
      <c r="BF125" s="62">
        <f t="shared" si="48"/>
        <v>0</v>
      </c>
      <c r="BG125" s="62">
        <f t="shared" si="48"/>
        <v>0</v>
      </c>
      <c r="BH125" s="62">
        <f t="shared" si="48"/>
        <v>0</v>
      </c>
      <c r="BI125" s="62">
        <f t="shared" si="48"/>
        <v>0</v>
      </c>
      <c r="BJ125" s="62">
        <f t="shared" si="48"/>
        <v>0</v>
      </c>
      <c r="BK125" s="62">
        <f t="shared" si="48"/>
        <v>0</v>
      </c>
      <c r="BL125" s="62">
        <f t="shared" si="48"/>
        <v>0</v>
      </c>
      <c r="BM125" s="62">
        <f t="shared" si="48"/>
        <v>0</v>
      </c>
      <c r="BN125" s="62">
        <f t="shared" si="48"/>
        <v>0</v>
      </c>
      <c r="BO125" s="62">
        <f t="shared" si="48"/>
        <v>0</v>
      </c>
      <c r="BP125" s="62">
        <f t="shared" ref="BP125:CI125" si="49">BP123+BP119+BP117+BP115+BP113+BP111+BP121</f>
        <v>0</v>
      </c>
      <c r="BQ125" s="62">
        <f t="shared" si="49"/>
        <v>0</v>
      </c>
      <c r="BR125" s="62">
        <f t="shared" si="49"/>
        <v>0</v>
      </c>
      <c r="BS125" s="62">
        <f t="shared" si="49"/>
        <v>0</v>
      </c>
      <c r="BT125" s="62">
        <f t="shared" si="49"/>
        <v>0</v>
      </c>
      <c r="BU125" s="62">
        <f t="shared" si="49"/>
        <v>0</v>
      </c>
      <c r="BV125" s="62">
        <f t="shared" si="49"/>
        <v>0</v>
      </c>
      <c r="BW125" s="62">
        <f t="shared" si="49"/>
        <v>0</v>
      </c>
      <c r="BX125" s="62">
        <f t="shared" si="49"/>
        <v>0</v>
      </c>
      <c r="BY125" s="62">
        <f t="shared" si="49"/>
        <v>0</v>
      </c>
      <c r="BZ125" s="62">
        <f t="shared" si="49"/>
        <v>0</v>
      </c>
      <c r="CA125" s="62">
        <f t="shared" si="49"/>
        <v>0</v>
      </c>
      <c r="CB125" s="62">
        <f t="shared" si="49"/>
        <v>0</v>
      </c>
      <c r="CC125" s="62">
        <f t="shared" si="49"/>
        <v>0</v>
      </c>
      <c r="CD125" s="62">
        <f t="shared" si="49"/>
        <v>0</v>
      </c>
      <c r="CE125" s="62">
        <f t="shared" si="49"/>
        <v>0</v>
      </c>
      <c r="CF125" s="62">
        <f t="shared" si="49"/>
        <v>0</v>
      </c>
      <c r="CG125" s="62">
        <f t="shared" si="49"/>
        <v>0</v>
      </c>
      <c r="CH125" s="62">
        <f t="shared" si="49"/>
        <v>0</v>
      </c>
      <c r="CI125" s="62">
        <f t="shared" si="49"/>
        <v>0</v>
      </c>
      <c r="CJ125" s="62">
        <f t="shared" ref="CJ125:CT125" si="50">CJ123+CJ119+CJ117+CJ115+CJ113+CJ111+CJ121</f>
        <v>0</v>
      </c>
      <c r="CK125" s="62">
        <f t="shared" si="50"/>
        <v>0</v>
      </c>
      <c r="CL125" s="62">
        <f t="shared" si="50"/>
        <v>0</v>
      </c>
      <c r="CM125" s="62">
        <f t="shared" si="50"/>
        <v>0</v>
      </c>
      <c r="CN125" s="62">
        <f t="shared" si="50"/>
        <v>0</v>
      </c>
      <c r="CO125" s="62">
        <f t="shared" si="50"/>
        <v>0</v>
      </c>
      <c r="CP125" s="62">
        <f t="shared" si="50"/>
        <v>0</v>
      </c>
      <c r="CQ125" s="62">
        <f t="shared" si="50"/>
        <v>0</v>
      </c>
      <c r="CR125" s="62">
        <f t="shared" si="50"/>
        <v>0</v>
      </c>
      <c r="CS125" s="62">
        <f t="shared" si="50"/>
        <v>0</v>
      </c>
      <c r="CT125" s="62">
        <f t="shared" si="50"/>
        <v>0</v>
      </c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  <c r="DQ125" s="60"/>
      <c r="DR125" s="60"/>
      <c r="DS125" s="60"/>
      <c r="DT125" s="60"/>
      <c r="DU125" s="60"/>
      <c r="DV125" s="60"/>
      <c r="DW125" s="60"/>
      <c r="DX125" s="60"/>
      <c r="DY125" s="60"/>
      <c r="DZ125" s="60"/>
      <c r="EA125" s="60"/>
      <c r="EB125" s="60"/>
      <c r="EC125" s="60"/>
      <c r="ED125" s="60"/>
      <c r="EE125" s="60"/>
      <c r="EF125" s="60"/>
      <c r="EG125" s="60"/>
      <c r="EH125" s="60"/>
      <c r="EI125" s="60"/>
      <c r="EJ125" s="60"/>
      <c r="EK125" s="60"/>
      <c r="EL125" s="60"/>
      <c r="EM125" s="60"/>
      <c r="EN125" s="60"/>
      <c r="EO125" s="60"/>
      <c r="EP125" s="60"/>
      <c r="EQ125" s="60"/>
      <c r="ER125" s="60"/>
      <c r="ES125" s="60"/>
      <c r="ET125" s="60"/>
      <c r="EU125" s="60"/>
      <c r="EV125" s="60"/>
      <c r="EW125" s="60"/>
      <c r="EX125" s="60"/>
      <c r="EY125" s="60"/>
      <c r="EZ125" s="60"/>
      <c r="FA125" s="60"/>
      <c r="FB125" s="60"/>
      <c r="FC125" s="60"/>
      <c r="FD125" s="60"/>
      <c r="FE125" s="60"/>
      <c r="FF125" s="60"/>
      <c r="FG125" s="60"/>
      <c r="FH125" s="60"/>
      <c r="FI125" s="60"/>
      <c r="FJ125" s="60"/>
      <c r="FK125" s="60"/>
      <c r="FL125" s="60"/>
      <c r="FM125" s="60"/>
      <c r="FN125" s="60"/>
      <c r="FO125" s="60"/>
      <c r="FP125" s="60"/>
      <c r="FQ125" s="60"/>
      <c r="FR125" s="60"/>
      <c r="FS125" s="60"/>
      <c r="FT125" s="60"/>
    </row>
    <row r="126" spans="1:176" s="158" customFormat="1">
      <c r="A126" s="578"/>
      <c r="B126" s="492" t="s">
        <v>101</v>
      </c>
      <c r="C126" s="490">
        <v>170</v>
      </c>
      <c r="D126" s="79" t="s">
        <v>5</v>
      </c>
      <c r="E126" s="78">
        <v>58</v>
      </c>
      <c r="F126" s="91"/>
      <c r="G126" s="380"/>
      <c r="H126" s="166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101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  <c r="DQ126" s="60"/>
      <c r="DR126" s="60"/>
      <c r="DS126" s="60"/>
      <c r="DT126" s="60"/>
      <c r="DU126" s="60"/>
      <c r="DV126" s="60"/>
      <c r="DW126" s="60"/>
      <c r="DX126" s="60"/>
      <c r="DY126" s="60"/>
      <c r="DZ126" s="60"/>
      <c r="EA126" s="60"/>
      <c r="EB126" s="60"/>
      <c r="EC126" s="60"/>
      <c r="ED126" s="60"/>
      <c r="EE126" s="60"/>
      <c r="EF126" s="60"/>
      <c r="EG126" s="60"/>
      <c r="EH126" s="60"/>
      <c r="EI126" s="60"/>
      <c r="EJ126" s="60"/>
      <c r="EK126" s="60"/>
      <c r="EL126" s="60"/>
      <c r="EM126" s="60"/>
      <c r="EN126" s="60"/>
      <c r="EO126" s="60"/>
      <c r="EP126" s="60"/>
      <c r="EQ126" s="60"/>
      <c r="ER126" s="60"/>
      <c r="ES126" s="60"/>
      <c r="ET126" s="60"/>
      <c r="EU126" s="60"/>
      <c r="EV126" s="60"/>
      <c r="EW126" s="60"/>
      <c r="EX126" s="60"/>
      <c r="EY126" s="60"/>
      <c r="EZ126" s="60"/>
      <c r="FA126" s="60"/>
      <c r="FB126" s="60"/>
      <c r="FC126" s="60"/>
      <c r="FD126" s="60"/>
      <c r="FE126" s="60"/>
      <c r="FF126" s="60"/>
      <c r="FG126" s="60"/>
      <c r="FH126" s="60"/>
      <c r="FI126" s="60"/>
      <c r="FJ126" s="60"/>
      <c r="FK126" s="60"/>
      <c r="FL126" s="60"/>
      <c r="FM126" s="60"/>
      <c r="FN126" s="60"/>
      <c r="FO126" s="60"/>
      <c r="FP126" s="60"/>
      <c r="FQ126" s="60"/>
      <c r="FR126" s="60"/>
      <c r="FS126" s="60"/>
      <c r="FT126" s="60"/>
    </row>
    <row r="127" spans="1:176" s="159" customFormat="1" ht="15.75" thickBot="1">
      <c r="A127" s="578"/>
      <c r="B127" s="580"/>
      <c r="C127" s="510"/>
      <c r="D127" s="71" t="s">
        <v>6</v>
      </c>
      <c r="E127" s="76">
        <f>SUM(G127:CT127)</f>
        <v>27</v>
      </c>
      <c r="F127" s="252"/>
      <c r="G127" s="383"/>
      <c r="H127" s="244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>
        <v>2</v>
      </c>
      <c r="T127" s="70"/>
      <c r="U127" s="70"/>
      <c r="V127" s="70"/>
      <c r="W127" s="70">
        <v>2</v>
      </c>
      <c r="X127" s="70"/>
      <c r="Y127" s="70">
        <v>3</v>
      </c>
      <c r="Z127" s="70"/>
      <c r="AA127" s="70"/>
      <c r="AB127" s="70">
        <v>11</v>
      </c>
      <c r="AC127" s="70"/>
      <c r="AD127" s="70"/>
      <c r="AE127" s="70"/>
      <c r="AF127" s="70"/>
      <c r="AG127" s="70"/>
      <c r="AH127" s="70"/>
      <c r="AI127" s="70"/>
      <c r="AJ127" s="70"/>
      <c r="AK127" s="70"/>
      <c r="AL127" s="104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>
        <v>6</v>
      </c>
      <c r="BQ127" s="75"/>
      <c r="BR127" s="75"/>
      <c r="BS127" s="75"/>
      <c r="BT127" s="75"/>
      <c r="BU127" s="75"/>
      <c r="BV127" s="75"/>
      <c r="BW127" s="75">
        <v>3</v>
      </c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</row>
    <row r="128" spans="1:176" ht="15" customHeight="1">
      <c r="A128" s="578"/>
      <c r="B128" s="492" t="s">
        <v>100</v>
      </c>
      <c r="C128" s="490" t="s">
        <v>111</v>
      </c>
      <c r="D128" s="79" t="s">
        <v>5</v>
      </c>
      <c r="E128" s="78">
        <v>5</v>
      </c>
      <c r="F128" s="91"/>
      <c r="G128" s="380"/>
      <c r="H128" s="166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91"/>
      <c r="AM128" s="220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  <c r="BM128" s="155"/>
      <c r="BN128" s="155"/>
      <c r="BO128" s="155"/>
      <c r="BP128" s="155"/>
      <c r="BQ128" s="155"/>
      <c r="BR128" s="155"/>
      <c r="BS128" s="155"/>
      <c r="BT128" s="155"/>
      <c r="BU128" s="155"/>
      <c r="BV128" s="155"/>
      <c r="BW128" s="155"/>
      <c r="BX128" s="155"/>
      <c r="BY128" s="155"/>
      <c r="BZ128" s="155"/>
      <c r="CA128" s="155"/>
      <c r="CB128" s="155"/>
      <c r="CC128" s="155"/>
      <c r="CD128" s="155"/>
      <c r="CE128" s="155"/>
      <c r="CF128" s="155"/>
      <c r="CG128" s="155"/>
      <c r="CH128" s="155"/>
      <c r="CI128" s="155"/>
      <c r="CJ128" s="155"/>
      <c r="CK128" s="155"/>
      <c r="CL128" s="155"/>
      <c r="CM128" s="155"/>
      <c r="CN128" s="155"/>
      <c r="CO128" s="155"/>
      <c r="CP128" s="155"/>
      <c r="CQ128" s="155"/>
      <c r="CR128" s="155"/>
      <c r="CS128" s="155"/>
      <c r="CT128" s="155"/>
    </row>
    <row r="129" spans="1:176" ht="15.75" customHeight="1" thickBot="1">
      <c r="A129" s="578"/>
      <c r="B129" s="580"/>
      <c r="C129" s="491"/>
      <c r="D129" s="87" t="s">
        <v>6</v>
      </c>
      <c r="E129" s="76">
        <f>SUM(G129:CT129)</f>
        <v>1</v>
      </c>
      <c r="F129" s="255"/>
      <c r="G129" s="387"/>
      <c r="H129" s="257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221"/>
      <c r="AM129" s="167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>
        <v>1</v>
      </c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</row>
    <row r="130" spans="1:176" ht="15" customHeight="1">
      <c r="A130" s="578"/>
      <c r="B130" s="580"/>
      <c r="C130" s="490">
        <v>170</v>
      </c>
      <c r="D130" s="79" t="s">
        <v>5</v>
      </c>
      <c r="E130" s="78">
        <v>5</v>
      </c>
      <c r="F130" s="91"/>
      <c r="G130" s="380"/>
      <c r="H130" s="166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91"/>
      <c r="AM130" s="220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  <c r="BM130" s="155"/>
      <c r="BN130" s="155"/>
      <c r="BO130" s="155"/>
      <c r="BP130" s="155"/>
      <c r="BQ130" s="155"/>
      <c r="BR130" s="155"/>
      <c r="BS130" s="155"/>
      <c r="BT130" s="155"/>
      <c r="BU130" s="155"/>
      <c r="BV130" s="155"/>
      <c r="BW130" s="155"/>
      <c r="BX130" s="155"/>
      <c r="BY130" s="155"/>
      <c r="BZ130" s="155"/>
      <c r="CA130" s="155"/>
      <c r="CB130" s="155"/>
      <c r="CC130" s="155"/>
      <c r="CD130" s="155"/>
      <c r="CE130" s="155"/>
      <c r="CF130" s="155"/>
      <c r="CG130" s="155"/>
      <c r="CH130" s="155"/>
      <c r="CI130" s="155"/>
      <c r="CJ130" s="155"/>
      <c r="CK130" s="155"/>
      <c r="CL130" s="155"/>
      <c r="CM130" s="155"/>
      <c r="CN130" s="155"/>
      <c r="CO130" s="155"/>
      <c r="CP130" s="155"/>
      <c r="CQ130" s="155"/>
      <c r="CR130" s="155"/>
      <c r="CS130" s="155"/>
      <c r="CT130" s="155"/>
    </row>
    <row r="131" spans="1:176" ht="15.75" customHeight="1" thickBot="1">
      <c r="A131" s="578"/>
      <c r="B131" s="493"/>
      <c r="C131" s="491"/>
      <c r="D131" s="87" t="s">
        <v>6</v>
      </c>
      <c r="E131" s="76">
        <f>SUM(G131:CT131)</f>
        <v>0</v>
      </c>
      <c r="F131" s="255"/>
      <c r="G131" s="387"/>
      <c r="H131" s="257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221"/>
      <c r="AM131" s="167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</row>
    <row r="132" spans="1:176" s="158" customFormat="1">
      <c r="A132" s="578"/>
      <c r="B132" s="492" t="s">
        <v>99</v>
      </c>
      <c r="C132" s="490">
        <v>190</v>
      </c>
      <c r="D132" s="79" t="s">
        <v>5</v>
      </c>
      <c r="E132" s="78">
        <v>6</v>
      </c>
      <c r="F132" s="91"/>
      <c r="G132" s="380"/>
      <c r="H132" s="258"/>
      <c r="I132" s="157"/>
      <c r="J132" s="157"/>
      <c r="K132" s="157"/>
      <c r="L132" s="157"/>
      <c r="M132" s="157"/>
      <c r="N132" s="157"/>
      <c r="O132" s="157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101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0"/>
      <c r="DS132" s="60"/>
      <c r="DT132" s="60"/>
      <c r="DU132" s="60"/>
      <c r="DV132" s="60"/>
      <c r="DW132" s="60"/>
      <c r="DX132" s="60"/>
      <c r="DY132" s="60"/>
      <c r="DZ132" s="60"/>
      <c r="EA132" s="60"/>
      <c r="EB132" s="60"/>
      <c r="EC132" s="60"/>
      <c r="ED132" s="60"/>
      <c r="EE132" s="60"/>
      <c r="EF132" s="60"/>
      <c r="EG132" s="60"/>
      <c r="EH132" s="60"/>
      <c r="EI132" s="60"/>
      <c r="EJ132" s="60"/>
      <c r="EK132" s="60"/>
      <c r="EL132" s="60"/>
      <c r="EM132" s="60"/>
      <c r="EN132" s="60"/>
      <c r="EO132" s="60"/>
      <c r="EP132" s="60"/>
      <c r="EQ132" s="60"/>
      <c r="ER132" s="60"/>
      <c r="ES132" s="60"/>
      <c r="ET132" s="60"/>
      <c r="EU132" s="60"/>
      <c r="EV132" s="60"/>
      <c r="EW132" s="60"/>
      <c r="EX132" s="60"/>
      <c r="EY132" s="60"/>
      <c r="EZ132" s="60"/>
      <c r="FA132" s="60"/>
      <c r="FB132" s="60"/>
      <c r="FC132" s="60"/>
      <c r="FD132" s="60"/>
      <c r="FE132" s="60"/>
      <c r="FF132" s="60"/>
      <c r="FG132" s="60"/>
      <c r="FH132" s="60"/>
      <c r="FI132" s="60"/>
      <c r="FJ132" s="60"/>
      <c r="FK132" s="60"/>
      <c r="FL132" s="60"/>
      <c r="FM132" s="60"/>
      <c r="FN132" s="60"/>
      <c r="FO132" s="60"/>
      <c r="FP132" s="60"/>
      <c r="FQ132" s="60"/>
      <c r="FR132" s="60"/>
      <c r="FS132" s="60"/>
      <c r="FT132" s="60"/>
    </row>
    <row r="133" spans="1:176" s="159" customFormat="1" ht="15.75" thickBot="1">
      <c r="A133" s="578"/>
      <c r="B133" s="580"/>
      <c r="C133" s="581"/>
      <c r="D133" s="71" t="s">
        <v>6</v>
      </c>
      <c r="E133" s="76">
        <f>SUM(G133:CT133)</f>
        <v>0</v>
      </c>
      <c r="F133" s="252"/>
      <c r="G133" s="383"/>
      <c r="H133" s="244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104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  <c r="BZ133" s="70"/>
      <c r="CA133" s="70"/>
      <c r="CB133" s="70"/>
      <c r="CC133" s="70"/>
      <c r="CD133" s="70"/>
      <c r="CE133" s="70"/>
      <c r="CF133" s="70"/>
      <c r="CG133" s="70"/>
      <c r="CH133" s="70"/>
      <c r="CI133" s="70"/>
      <c r="CJ133" s="70"/>
      <c r="CK133" s="70"/>
      <c r="CL133" s="70"/>
      <c r="CM133" s="70"/>
      <c r="CN133" s="70"/>
      <c r="CO133" s="70"/>
      <c r="CP133" s="70"/>
      <c r="CQ133" s="70"/>
      <c r="CR133" s="70"/>
      <c r="CS133" s="70"/>
      <c r="CT133" s="7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  <c r="DQ133" s="60"/>
      <c r="DR133" s="60"/>
      <c r="DS133" s="60"/>
      <c r="DT133" s="60"/>
      <c r="DU133" s="60"/>
      <c r="DV133" s="60"/>
      <c r="DW133" s="60"/>
      <c r="DX133" s="60"/>
      <c r="DY133" s="60"/>
      <c r="DZ133" s="60"/>
      <c r="EA133" s="60"/>
      <c r="EB133" s="60"/>
      <c r="EC133" s="60"/>
      <c r="ED133" s="60"/>
      <c r="EE133" s="60"/>
      <c r="EF133" s="60"/>
      <c r="EG133" s="60"/>
      <c r="EH133" s="60"/>
      <c r="EI133" s="60"/>
      <c r="EJ133" s="60"/>
      <c r="EK133" s="60"/>
      <c r="EL133" s="60"/>
      <c r="EM133" s="60"/>
      <c r="EN133" s="60"/>
      <c r="EO133" s="60"/>
      <c r="EP133" s="60"/>
      <c r="EQ133" s="60"/>
      <c r="ER133" s="60"/>
      <c r="ES133" s="60"/>
      <c r="ET133" s="60"/>
      <c r="EU133" s="60"/>
      <c r="EV133" s="60"/>
      <c r="EW133" s="60"/>
      <c r="EX133" s="60"/>
      <c r="EY133" s="60"/>
      <c r="EZ133" s="60"/>
      <c r="FA133" s="60"/>
      <c r="FB133" s="60"/>
      <c r="FC133" s="60"/>
      <c r="FD133" s="60"/>
      <c r="FE133" s="60"/>
      <c r="FF133" s="60"/>
      <c r="FG133" s="60"/>
      <c r="FH133" s="60"/>
      <c r="FI133" s="60"/>
      <c r="FJ133" s="60"/>
      <c r="FK133" s="60"/>
      <c r="FL133" s="60"/>
      <c r="FM133" s="60"/>
      <c r="FN133" s="60"/>
      <c r="FO133" s="60"/>
      <c r="FP133" s="60"/>
      <c r="FQ133" s="60"/>
      <c r="FR133" s="60"/>
      <c r="FS133" s="60"/>
      <c r="FT133" s="60"/>
    </row>
    <row r="134" spans="1:176" s="158" customFormat="1" ht="15" customHeight="1">
      <c r="A134" s="578"/>
      <c r="B134" s="492" t="s">
        <v>86</v>
      </c>
      <c r="C134" s="490">
        <v>170</v>
      </c>
      <c r="D134" s="79" t="s">
        <v>5</v>
      </c>
      <c r="E134" s="78">
        <v>44</v>
      </c>
      <c r="F134" s="91"/>
      <c r="G134" s="380"/>
      <c r="H134" s="166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101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  <c r="DQ134" s="60"/>
      <c r="DR134" s="60"/>
      <c r="DS134" s="60"/>
      <c r="DT134" s="60"/>
      <c r="DU134" s="60"/>
      <c r="DV134" s="60"/>
      <c r="DW134" s="60"/>
      <c r="DX134" s="60"/>
      <c r="DY134" s="60"/>
      <c r="DZ134" s="60"/>
      <c r="EA134" s="60"/>
      <c r="EB134" s="60"/>
      <c r="EC134" s="60"/>
      <c r="ED134" s="60"/>
      <c r="EE134" s="60"/>
      <c r="EF134" s="60"/>
      <c r="EG134" s="60"/>
      <c r="EH134" s="60"/>
      <c r="EI134" s="60"/>
      <c r="EJ134" s="60"/>
      <c r="EK134" s="60"/>
      <c r="EL134" s="60"/>
      <c r="EM134" s="60"/>
      <c r="EN134" s="60"/>
      <c r="EO134" s="60"/>
      <c r="EP134" s="60"/>
      <c r="EQ134" s="60"/>
      <c r="ER134" s="60"/>
      <c r="ES134" s="60"/>
      <c r="ET134" s="60"/>
      <c r="EU134" s="60"/>
      <c r="EV134" s="60"/>
      <c r="EW134" s="60"/>
      <c r="EX134" s="60"/>
      <c r="EY134" s="60"/>
      <c r="EZ134" s="60"/>
      <c r="FA134" s="60"/>
      <c r="FB134" s="60"/>
      <c r="FC134" s="60"/>
      <c r="FD134" s="60"/>
      <c r="FE134" s="60"/>
      <c r="FF134" s="60"/>
      <c r="FG134" s="60"/>
      <c r="FH134" s="60"/>
      <c r="FI134" s="60"/>
      <c r="FJ134" s="60"/>
      <c r="FK134" s="60"/>
      <c r="FL134" s="60"/>
      <c r="FM134" s="60"/>
      <c r="FN134" s="60"/>
      <c r="FO134" s="60"/>
      <c r="FP134" s="60"/>
      <c r="FQ134" s="60"/>
      <c r="FR134" s="60"/>
      <c r="FS134" s="60"/>
      <c r="FT134" s="60"/>
    </row>
    <row r="135" spans="1:176" s="159" customFormat="1" ht="15" customHeight="1" thickBot="1">
      <c r="A135" s="578"/>
      <c r="B135" s="580"/>
      <c r="C135" s="510"/>
      <c r="D135" s="71" t="s">
        <v>6</v>
      </c>
      <c r="E135" s="76">
        <f>SUM(G135:CT135)</f>
        <v>26</v>
      </c>
      <c r="F135" s="252"/>
      <c r="G135" s="383">
        <v>25</v>
      </c>
      <c r="H135" s="244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104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>
        <v>1</v>
      </c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  <c r="DQ135" s="60"/>
      <c r="DR135" s="60"/>
      <c r="DS135" s="60"/>
      <c r="DT135" s="60"/>
      <c r="DU135" s="60"/>
      <c r="DV135" s="60"/>
      <c r="DW135" s="60"/>
      <c r="DX135" s="60"/>
      <c r="DY135" s="60"/>
      <c r="DZ135" s="60"/>
      <c r="EA135" s="60"/>
      <c r="EB135" s="60"/>
      <c r="EC135" s="60"/>
      <c r="ED135" s="60"/>
      <c r="EE135" s="60"/>
      <c r="EF135" s="60"/>
      <c r="EG135" s="60"/>
      <c r="EH135" s="60"/>
      <c r="EI135" s="60"/>
      <c r="EJ135" s="60"/>
      <c r="EK135" s="60"/>
      <c r="EL135" s="60"/>
      <c r="EM135" s="60"/>
      <c r="EN135" s="60"/>
      <c r="EO135" s="60"/>
      <c r="EP135" s="60"/>
      <c r="EQ135" s="60"/>
      <c r="ER135" s="60"/>
      <c r="ES135" s="60"/>
      <c r="ET135" s="60"/>
      <c r="EU135" s="60"/>
      <c r="EV135" s="60"/>
      <c r="EW135" s="60"/>
      <c r="EX135" s="60"/>
      <c r="EY135" s="60"/>
      <c r="EZ135" s="60"/>
      <c r="FA135" s="60"/>
      <c r="FB135" s="60"/>
      <c r="FC135" s="60"/>
      <c r="FD135" s="60"/>
      <c r="FE135" s="60"/>
      <c r="FF135" s="60"/>
      <c r="FG135" s="60"/>
      <c r="FH135" s="60"/>
      <c r="FI135" s="60"/>
      <c r="FJ135" s="60"/>
      <c r="FK135" s="60"/>
      <c r="FL135" s="60"/>
      <c r="FM135" s="60"/>
      <c r="FN135" s="60"/>
      <c r="FO135" s="60"/>
      <c r="FP135" s="60"/>
      <c r="FQ135" s="60"/>
      <c r="FR135" s="60"/>
      <c r="FS135" s="60"/>
      <c r="FT135" s="60"/>
    </row>
    <row r="136" spans="1:176" ht="15" customHeight="1">
      <c r="A136" s="578"/>
      <c r="B136" s="492" t="s">
        <v>98</v>
      </c>
      <c r="C136" s="490">
        <v>170</v>
      </c>
      <c r="D136" s="79" t="s">
        <v>5</v>
      </c>
      <c r="E136" s="78">
        <v>14</v>
      </c>
      <c r="F136" s="91"/>
      <c r="G136" s="380"/>
      <c r="H136" s="166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91"/>
      <c r="AM136" s="220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5"/>
      <c r="BE136" s="155"/>
      <c r="BF136" s="155"/>
      <c r="BG136" s="155"/>
      <c r="BH136" s="155"/>
      <c r="BI136" s="155"/>
      <c r="BJ136" s="155"/>
      <c r="BK136" s="155"/>
      <c r="BL136" s="155"/>
      <c r="BM136" s="155"/>
      <c r="BN136" s="155"/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  <c r="CM136" s="155"/>
      <c r="CN136" s="155"/>
      <c r="CO136" s="155"/>
      <c r="CP136" s="155"/>
      <c r="CQ136" s="155"/>
      <c r="CR136" s="155"/>
      <c r="CS136" s="155"/>
      <c r="CT136" s="155"/>
    </row>
    <row r="137" spans="1:176" ht="15" customHeight="1" thickBot="1">
      <c r="A137" s="578"/>
      <c r="B137" s="493"/>
      <c r="C137" s="491"/>
      <c r="D137" s="87" t="s">
        <v>6</v>
      </c>
      <c r="E137" s="76">
        <f>SUM(G137:CT137)</f>
        <v>14</v>
      </c>
      <c r="F137" s="255">
        <v>14</v>
      </c>
      <c r="G137" s="387">
        <v>12</v>
      </c>
      <c r="H137" s="257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221"/>
      <c r="AM137" s="167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>
        <v>2</v>
      </c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</row>
    <row r="138" spans="1:176" ht="15" customHeight="1">
      <c r="A138" s="578"/>
      <c r="B138" s="534" t="s">
        <v>87</v>
      </c>
      <c r="C138" s="490">
        <v>110</v>
      </c>
      <c r="D138" s="79" t="s">
        <v>5</v>
      </c>
      <c r="E138" s="78">
        <v>2</v>
      </c>
      <c r="F138" s="91"/>
      <c r="G138" s="380"/>
      <c r="H138" s="166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101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</row>
    <row r="139" spans="1:176" ht="16.5" customHeight="1">
      <c r="A139" s="578"/>
      <c r="B139" s="535"/>
      <c r="C139" s="495"/>
      <c r="D139" s="77" t="s">
        <v>6</v>
      </c>
      <c r="E139" s="76">
        <f>SUM(G139:CT139)</f>
        <v>0</v>
      </c>
      <c r="F139" s="251"/>
      <c r="G139" s="381"/>
      <c r="H139" s="167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102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</row>
    <row r="140" spans="1:176" ht="15" customHeight="1">
      <c r="A140" s="578"/>
      <c r="B140" s="535"/>
      <c r="C140" s="494">
        <v>140</v>
      </c>
      <c r="D140" s="74" t="s">
        <v>5</v>
      </c>
      <c r="E140" s="72">
        <v>2</v>
      </c>
      <c r="F140" s="93"/>
      <c r="G140" s="382"/>
      <c r="H140" s="168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103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72"/>
      <c r="BY140" s="72"/>
      <c r="BZ140" s="72"/>
      <c r="CA140" s="72"/>
      <c r="CB140" s="72"/>
      <c r="CC140" s="72"/>
      <c r="CD140" s="72"/>
      <c r="CE140" s="72"/>
      <c r="CF140" s="72"/>
      <c r="CG140" s="72"/>
      <c r="CH140" s="72"/>
      <c r="CI140" s="72"/>
      <c r="CJ140" s="72"/>
      <c r="CK140" s="72"/>
      <c r="CL140" s="72"/>
      <c r="CM140" s="72"/>
      <c r="CN140" s="72"/>
      <c r="CO140" s="72"/>
      <c r="CP140" s="72"/>
      <c r="CQ140" s="72"/>
      <c r="CR140" s="72"/>
      <c r="CS140" s="72"/>
      <c r="CT140" s="72"/>
    </row>
    <row r="141" spans="1:176" ht="15.75" customHeight="1">
      <c r="A141" s="578"/>
      <c r="B141" s="535"/>
      <c r="C141" s="495"/>
      <c r="D141" s="77" t="s">
        <v>6</v>
      </c>
      <c r="E141" s="76">
        <f>SUM(G141:CT141)</f>
        <v>0</v>
      </c>
      <c r="F141" s="251"/>
      <c r="G141" s="381"/>
      <c r="H141" s="167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102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</row>
    <row r="142" spans="1:176" ht="15" customHeight="1">
      <c r="A142" s="578"/>
      <c r="B142" s="535"/>
      <c r="C142" s="494">
        <v>170</v>
      </c>
      <c r="D142" s="74" t="s">
        <v>5</v>
      </c>
      <c r="E142" s="72">
        <v>10</v>
      </c>
      <c r="F142" s="93"/>
      <c r="G142" s="382"/>
      <c r="H142" s="168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103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  <c r="BX142" s="72"/>
      <c r="BY142" s="72"/>
      <c r="BZ142" s="72"/>
      <c r="CA142" s="72"/>
      <c r="CB142" s="72"/>
      <c r="CC142" s="72"/>
      <c r="CD142" s="72"/>
      <c r="CE142" s="72"/>
      <c r="CF142" s="72"/>
      <c r="CG142" s="72"/>
      <c r="CH142" s="72"/>
      <c r="CI142" s="72"/>
      <c r="CJ142" s="72"/>
      <c r="CK142" s="72"/>
      <c r="CL142" s="72"/>
      <c r="CM142" s="72"/>
      <c r="CN142" s="72"/>
      <c r="CO142" s="72"/>
      <c r="CP142" s="72"/>
      <c r="CQ142" s="72"/>
      <c r="CR142" s="72"/>
      <c r="CS142" s="72"/>
      <c r="CT142" s="72"/>
    </row>
    <row r="143" spans="1:176" ht="15" customHeight="1">
      <c r="A143" s="578"/>
      <c r="B143" s="535"/>
      <c r="C143" s="495"/>
      <c r="D143" s="77" t="s">
        <v>6</v>
      </c>
      <c r="E143" s="76">
        <f>SUM(G143:CT143)</f>
        <v>5</v>
      </c>
      <c r="F143" s="251"/>
      <c r="G143" s="381"/>
      <c r="H143" s="167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>
        <v>5</v>
      </c>
      <c r="AL143" s="102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</row>
    <row r="144" spans="1:176" ht="15" customHeight="1">
      <c r="A144" s="578"/>
      <c r="B144" s="535"/>
      <c r="C144" s="494">
        <v>180</v>
      </c>
      <c r="D144" s="74" t="s">
        <v>5</v>
      </c>
      <c r="E144" s="72">
        <v>6</v>
      </c>
      <c r="F144" s="93"/>
      <c r="G144" s="382"/>
      <c r="H144" s="168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103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  <c r="BX144" s="72"/>
      <c r="BY144" s="72"/>
      <c r="BZ144" s="72"/>
      <c r="CA144" s="72"/>
      <c r="CB144" s="72"/>
      <c r="CC144" s="72"/>
      <c r="CD144" s="72"/>
      <c r="CE144" s="72"/>
      <c r="CF144" s="72"/>
      <c r="CG144" s="72"/>
      <c r="CH144" s="72"/>
      <c r="CI144" s="72"/>
      <c r="CJ144" s="72"/>
      <c r="CK144" s="72"/>
      <c r="CL144" s="72"/>
      <c r="CM144" s="72"/>
      <c r="CN144" s="72"/>
      <c r="CO144" s="72"/>
      <c r="CP144" s="72"/>
      <c r="CQ144" s="72"/>
      <c r="CR144" s="72"/>
      <c r="CS144" s="72"/>
      <c r="CT144" s="72"/>
    </row>
    <row r="145" spans="1:176" ht="15" customHeight="1">
      <c r="A145" s="578"/>
      <c r="B145" s="535"/>
      <c r="C145" s="495"/>
      <c r="D145" s="77" t="s">
        <v>6</v>
      </c>
      <c r="E145" s="76">
        <f>SUM(G145:CT145)</f>
        <v>0</v>
      </c>
      <c r="F145" s="251"/>
      <c r="G145" s="381"/>
      <c r="H145" s="167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102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</row>
    <row r="146" spans="1:176" ht="15" customHeight="1">
      <c r="A146" s="578"/>
      <c r="B146" s="535"/>
      <c r="C146" s="532" t="s">
        <v>38</v>
      </c>
      <c r="D146" s="69" t="s">
        <v>5</v>
      </c>
      <c r="E146" s="68">
        <f>E144+E140+E138+E142</f>
        <v>20</v>
      </c>
      <c r="F146" s="94"/>
      <c r="G146" s="386"/>
      <c r="H146" s="90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105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  <c r="BZ146" s="68"/>
      <c r="CA146" s="68"/>
      <c r="CB146" s="68"/>
      <c r="CC146" s="68"/>
      <c r="CD146" s="68"/>
      <c r="CE146" s="68"/>
      <c r="CF146" s="68"/>
      <c r="CG146" s="68"/>
      <c r="CH146" s="68"/>
      <c r="CI146" s="68"/>
      <c r="CJ146" s="68"/>
      <c r="CK146" s="68"/>
      <c r="CL146" s="68"/>
      <c r="CM146" s="68"/>
      <c r="CN146" s="68"/>
      <c r="CO146" s="68"/>
      <c r="CP146" s="68"/>
      <c r="CQ146" s="68"/>
      <c r="CR146" s="68"/>
      <c r="CS146" s="68"/>
      <c r="CT146" s="68"/>
    </row>
    <row r="147" spans="1:176" ht="15.75" customHeight="1" thickBot="1">
      <c r="A147" s="578"/>
      <c r="B147" s="536"/>
      <c r="C147" s="588"/>
      <c r="D147" s="71" t="s">
        <v>6</v>
      </c>
      <c r="E147" s="76">
        <f>SUM(E139,E141,E145,E143)</f>
        <v>5</v>
      </c>
      <c r="F147" s="251">
        <f t="shared" ref="F147" si="51">SUM(F139,F141,F145)</f>
        <v>0</v>
      </c>
      <c r="G147" s="381">
        <f t="shared" ref="G147" si="52">SUM(G139,G141,G145)</f>
        <v>0</v>
      </c>
      <c r="H147" s="246">
        <f>SUM(H139,H141,H145)+H143</f>
        <v>0</v>
      </c>
      <c r="I147" s="246">
        <f t="shared" ref="I147:BP147" si="53">SUM(I139,I141,I145)+I143</f>
        <v>0</v>
      </c>
      <c r="J147" s="246">
        <f t="shared" si="53"/>
        <v>0</v>
      </c>
      <c r="K147" s="246">
        <f t="shared" si="53"/>
        <v>0</v>
      </c>
      <c r="L147" s="246">
        <f t="shared" si="53"/>
        <v>0</v>
      </c>
      <c r="M147" s="246">
        <f t="shared" si="53"/>
        <v>0</v>
      </c>
      <c r="N147" s="246">
        <f t="shared" si="53"/>
        <v>0</v>
      </c>
      <c r="O147" s="246">
        <f t="shared" si="53"/>
        <v>0</v>
      </c>
      <c r="P147" s="246">
        <f t="shared" si="53"/>
        <v>0</v>
      </c>
      <c r="Q147" s="246">
        <f t="shared" si="53"/>
        <v>0</v>
      </c>
      <c r="R147" s="246">
        <f t="shared" si="53"/>
        <v>0</v>
      </c>
      <c r="S147" s="246">
        <f t="shared" si="53"/>
        <v>0</v>
      </c>
      <c r="T147" s="246">
        <f t="shared" si="53"/>
        <v>0</v>
      </c>
      <c r="U147" s="246">
        <f t="shared" si="53"/>
        <v>0</v>
      </c>
      <c r="V147" s="246">
        <f t="shared" si="53"/>
        <v>0</v>
      </c>
      <c r="W147" s="246">
        <f t="shared" si="53"/>
        <v>0</v>
      </c>
      <c r="X147" s="246">
        <f t="shared" si="53"/>
        <v>0</v>
      </c>
      <c r="Y147" s="246">
        <f t="shared" si="53"/>
        <v>0</v>
      </c>
      <c r="Z147" s="246">
        <f t="shared" si="53"/>
        <v>0</v>
      </c>
      <c r="AA147" s="246">
        <f t="shared" si="53"/>
        <v>0</v>
      </c>
      <c r="AB147" s="246">
        <f t="shared" si="53"/>
        <v>0</v>
      </c>
      <c r="AC147" s="246">
        <f t="shared" si="53"/>
        <v>0</v>
      </c>
      <c r="AD147" s="246">
        <f t="shared" si="53"/>
        <v>0</v>
      </c>
      <c r="AE147" s="246">
        <f t="shared" si="53"/>
        <v>0</v>
      </c>
      <c r="AF147" s="246">
        <f t="shared" si="53"/>
        <v>0</v>
      </c>
      <c r="AG147" s="246">
        <f t="shared" si="53"/>
        <v>0</v>
      </c>
      <c r="AH147" s="246">
        <f t="shared" si="53"/>
        <v>0</v>
      </c>
      <c r="AI147" s="246">
        <f t="shared" si="53"/>
        <v>0</v>
      </c>
      <c r="AJ147" s="246">
        <f t="shared" si="53"/>
        <v>0</v>
      </c>
      <c r="AK147" s="246">
        <f t="shared" si="53"/>
        <v>5</v>
      </c>
      <c r="AL147" s="246">
        <f t="shared" si="53"/>
        <v>0</v>
      </c>
      <c r="AM147" s="246">
        <f t="shared" si="53"/>
        <v>0</v>
      </c>
      <c r="AN147" s="246">
        <f t="shared" si="53"/>
        <v>0</v>
      </c>
      <c r="AO147" s="246">
        <f t="shared" si="53"/>
        <v>0</v>
      </c>
      <c r="AP147" s="246">
        <f t="shared" si="53"/>
        <v>0</v>
      </c>
      <c r="AQ147" s="246">
        <f t="shared" si="53"/>
        <v>0</v>
      </c>
      <c r="AR147" s="246">
        <f t="shared" si="53"/>
        <v>0</v>
      </c>
      <c r="AS147" s="246">
        <f t="shared" si="53"/>
        <v>0</v>
      </c>
      <c r="AT147" s="246">
        <f t="shared" si="53"/>
        <v>0</v>
      </c>
      <c r="AU147" s="246">
        <f t="shared" si="53"/>
        <v>0</v>
      </c>
      <c r="AV147" s="246">
        <f t="shared" si="53"/>
        <v>0</v>
      </c>
      <c r="AW147" s="246">
        <f t="shared" si="53"/>
        <v>0</v>
      </c>
      <c r="AX147" s="246">
        <f t="shared" si="53"/>
        <v>0</v>
      </c>
      <c r="AY147" s="246">
        <f t="shared" si="53"/>
        <v>0</v>
      </c>
      <c r="AZ147" s="246">
        <f t="shared" si="53"/>
        <v>0</v>
      </c>
      <c r="BA147" s="246">
        <f t="shared" si="53"/>
        <v>0</v>
      </c>
      <c r="BB147" s="246">
        <f t="shared" si="53"/>
        <v>0</v>
      </c>
      <c r="BC147" s="246">
        <f t="shared" si="53"/>
        <v>0</v>
      </c>
      <c r="BD147" s="246">
        <f t="shared" si="53"/>
        <v>0</v>
      </c>
      <c r="BE147" s="246">
        <f t="shared" si="53"/>
        <v>0</v>
      </c>
      <c r="BF147" s="246">
        <f t="shared" si="53"/>
        <v>0</v>
      </c>
      <c r="BG147" s="246">
        <f t="shared" si="53"/>
        <v>0</v>
      </c>
      <c r="BH147" s="246">
        <f t="shared" si="53"/>
        <v>0</v>
      </c>
      <c r="BI147" s="246">
        <f t="shared" si="53"/>
        <v>0</v>
      </c>
      <c r="BJ147" s="246">
        <f t="shared" si="53"/>
        <v>0</v>
      </c>
      <c r="BK147" s="246">
        <f t="shared" si="53"/>
        <v>0</v>
      </c>
      <c r="BL147" s="246">
        <f t="shared" si="53"/>
        <v>0</v>
      </c>
      <c r="BM147" s="246">
        <f t="shared" si="53"/>
        <v>0</v>
      </c>
      <c r="BN147" s="246">
        <f t="shared" si="53"/>
        <v>0</v>
      </c>
      <c r="BO147" s="246">
        <f t="shared" si="53"/>
        <v>0</v>
      </c>
      <c r="BP147" s="246">
        <f t="shared" si="53"/>
        <v>0</v>
      </c>
      <c r="BQ147" s="246">
        <f t="shared" ref="BQ147:CI147" si="54">SUM(BQ139,BQ141,BQ145)+BQ143</f>
        <v>0</v>
      </c>
      <c r="BR147" s="246">
        <f t="shared" si="54"/>
        <v>0</v>
      </c>
      <c r="BS147" s="246">
        <f t="shared" si="54"/>
        <v>0</v>
      </c>
      <c r="BT147" s="246">
        <f t="shared" si="54"/>
        <v>0</v>
      </c>
      <c r="BU147" s="246">
        <f t="shared" si="54"/>
        <v>0</v>
      </c>
      <c r="BV147" s="246">
        <f t="shared" si="54"/>
        <v>0</v>
      </c>
      <c r="BW147" s="246">
        <f t="shared" si="54"/>
        <v>0</v>
      </c>
      <c r="BX147" s="246">
        <f t="shared" si="54"/>
        <v>0</v>
      </c>
      <c r="BY147" s="246">
        <f t="shared" si="54"/>
        <v>0</v>
      </c>
      <c r="BZ147" s="246">
        <f t="shared" si="54"/>
        <v>0</v>
      </c>
      <c r="CA147" s="246">
        <f t="shared" si="54"/>
        <v>0</v>
      </c>
      <c r="CB147" s="246">
        <f t="shared" si="54"/>
        <v>0</v>
      </c>
      <c r="CC147" s="246">
        <f t="shared" si="54"/>
        <v>0</v>
      </c>
      <c r="CD147" s="246">
        <f t="shared" si="54"/>
        <v>0</v>
      </c>
      <c r="CE147" s="246">
        <f t="shared" si="54"/>
        <v>0</v>
      </c>
      <c r="CF147" s="246">
        <f t="shared" si="54"/>
        <v>0</v>
      </c>
      <c r="CG147" s="246">
        <f t="shared" si="54"/>
        <v>0</v>
      </c>
      <c r="CH147" s="246">
        <f t="shared" si="54"/>
        <v>0</v>
      </c>
      <c r="CI147" s="246">
        <f t="shared" si="54"/>
        <v>0</v>
      </c>
      <c r="CJ147" s="246">
        <f t="shared" ref="CJ147:CT147" si="55">SUM(CJ139,CJ141,CJ145)+CJ143</f>
        <v>0</v>
      </c>
      <c r="CK147" s="246">
        <f t="shared" si="55"/>
        <v>0</v>
      </c>
      <c r="CL147" s="246">
        <f t="shared" si="55"/>
        <v>0</v>
      </c>
      <c r="CM147" s="246">
        <f t="shared" si="55"/>
        <v>0</v>
      </c>
      <c r="CN147" s="246">
        <f t="shared" si="55"/>
        <v>0</v>
      </c>
      <c r="CO147" s="246">
        <f t="shared" si="55"/>
        <v>0</v>
      </c>
      <c r="CP147" s="246">
        <f t="shared" si="55"/>
        <v>0</v>
      </c>
      <c r="CQ147" s="246">
        <f t="shared" si="55"/>
        <v>0</v>
      </c>
      <c r="CR147" s="246">
        <f t="shared" si="55"/>
        <v>0</v>
      </c>
      <c r="CS147" s="246">
        <f t="shared" si="55"/>
        <v>0</v>
      </c>
      <c r="CT147" s="246">
        <f t="shared" si="55"/>
        <v>0</v>
      </c>
    </row>
    <row r="148" spans="1:176" s="158" customFormat="1" ht="15" customHeight="1">
      <c r="A148" s="578"/>
      <c r="B148" s="534" t="s">
        <v>88</v>
      </c>
      <c r="C148" s="490">
        <v>110</v>
      </c>
      <c r="D148" s="79" t="s">
        <v>5</v>
      </c>
      <c r="E148" s="78">
        <v>12</v>
      </c>
      <c r="F148" s="91"/>
      <c r="G148" s="380"/>
      <c r="H148" s="166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101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  <c r="DQ148" s="60"/>
      <c r="DR148" s="60"/>
      <c r="DS148" s="60"/>
      <c r="DT148" s="60"/>
      <c r="DU148" s="60"/>
      <c r="DV148" s="60"/>
      <c r="DW148" s="60"/>
      <c r="DX148" s="60"/>
      <c r="DY148" s="60"/>
      <c r="DZ148" s="60"/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  <c r="ET148" s="60"/>
      <c r="EU148" s="60"/>
      <c r="EV148" s="60"/>
      <c r="EW148" s="60"/>
      <c r="EX148" s="60"/>
      <c r="EY148" s="60"/>
      <c r="EZ148" s="60"/>
      <c r="FA148" s="60"/>
      <c r="FB148" s="60"/>
      <c r="FC148" s="60"/>
      <c r="FD148" s="60"/>
      <c r="FE148" s="60"/>
      <c r="FF148" s="60"/>
      <c r="FG148" s="60"/>
      <c r="FH148" s="60"/>
      <c r="FI148" s="60"/>
      <c r="FJ148" s="60"/>
      <c r="FK148" s="60"/>
      <c r="FL148" s="60"/>
      <c r="FM148" s="60"/>
      <c r="FN148" s="60"/>
      <c r="FO148" s="60"/>
      <c r="FP148" s="60"/>
      <c r="FQ148" s="60"/>
      <c r="FR148" s="60"/>
      <c r="FS148" s="60"/>
      <c r="FT148" s="60"/>
    </row>
    <row r="149" spans="1:176" s="159" customFormat="1" ht="15" customHeight="1">
      <c r="A149" s="578"/>
      <c r="B149" s="535"/>
      <c r="C149" s="495"/>
      <c r="D149" s="77" t="s">
        <v>6</v>
      </c>
      <c r="E149" s="76">
        <f>SUM(G149:CT149)</f>
        <v>0</v>
      </c>
      <c r="F149" s="251"/>
      <c r="G149" s="381"/>
      <c r="H149" s="167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102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  <c r="DT149" s="60"/>
      <c r="DU149" s="60"/>
      <c r="DV149" s="60"/>
      <c r="DW149" s="60"/>
      <c r="DX149" s="60"/>
      <c r="DY149" s="60"/>
      <c r="DZ149" s="60"/>
      <c r="EA149" s="60"/>
      <c r="EB149" s="60"/>
      <c r="EC149" s="60"/>
      <c r="ED149" s="60"/>
      <c r="EE149" s="60"/>
      <c r="EF149" s="60"/>
      <c r="EG149" s="60"/>
      <c r="EH149" s="60"/>
      <c r="EI149" s="60"/>
      <c r="EJ149" s="60"/>
      <c r="EK149" s="60"/>
      <c r="EL149" s="60"/>
      <c r="EM149" s="60"/>
      <c r="EN149" s="60"/>
      <c r="EO149" s="60"/>
      <c r="EP149" s="60"/>
      <c r="EQ149" s="60"/>
      <c r="ER149" s="60"/>
      <c r="ES149" s="60"/>
      <c r="ET149" s="60"/>
      <c r="EU149" s="60"/>
      <c r="EV149" s="60"/>
      <c r="EW149" s="60"/>
      <c r="EX149" s="60"/>
      <c r="EY149" s="60"/>
      <c r="EZ149" s="60"/>
      <c r="FA149" s="60"/>
      <c r="FB149" s="60"/>
      <c r="FC149" s="60"/>
      <c r="FD149" s="60"/>
      <c r="FE149" s="60"/>
      <c r="FF149" s="60"/>
      <c r="FG149" s="60"/>
      <c r="FH149" s="60"/>
      <c r="FI149" s="60"/>
      <c r="FJ149" s="60"/>
      <c r="FK149" s="60"/>
      <c r="FL149" s="60"/>
      <c r="FM149" s="60"/>
      <c r="FN149" s="60"/>
      <c r="FO149" s="60"/>
      <c r="FP149" s="60"/>
      <c r="FQ149" s="60"/>
      <c r="FR149" s="60"/>
      <c r="FS149" s="60"/>
      <c r="FT149" s="60"/>
    </row>
    <row r="150" spans="1:176" s="159" customFormat="1" ht="15" customHeight="1">
      <c r="A150" s="578"/>
      <c r="B150" s="535"/>
      <c r="C150" s="494">
        <v>130</v>
      </c>
      <c r="D150" s="74" t="s">
        <v>5</v>
      </c>
      <c r="E150" s="72">
        <v>6</v>
      </c>
      <c r="F150" s="93"/>
      <c r="G150" s="382"/>
      <c r="H150" s="168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103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72"/>
      <c r="CH150" s="72"/>
      <c r="CI150" s="72"/>
      <c r="CJ150" s="72"/>
      <c r="CK150" s="72"/>
      <c r="CL150" s="72"/>
      <c r="CM150" s="72"/>
      <c r="CN150" s="72"/>
      <c r="CO150" s="72"/>
      <c r="CP150" s="72"/>
      <c r="CQ150" s="72"/>
      <c r="CR150" s="72"/>
      <c r="CS150" s="72"/>
      <c r="CT150" s="72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J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</row>
    <row r="151" spans="1:176" s="159" customFormat="1" ht="15.75" customHeight="1">
      <c r="A151" s="578"/>
      <c r="B151" s="535"/>
      <c r="C151" s="495"/>
      <c r="D151" s="77" t="s">
        <v>6</v>
      </c>
      <c r="E151" s="76">
        <f>SUM(G151:CT151)</f>
        <v>0</v>
      </c>
      <c r="F151" s="251"/>
      <c r="G151" s="381"/>
      <c r="H151" s="167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102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  <c r="DT151" s="60"/>
      <c r="DU151" s="60"/>
      <c r="DV151" s="60"/>
      <c r="DW151" s="60"/>
      <c r="DX151" s="60"/>
      <c r="DY151" s="60"/>
      <c r="DZ151" s="60"/>
      <c r="EA151" s="60"/>
      <c r="EB151" s="60"/>
      <c r="EC151" s="60"/>
      <c r="ED151" s="60"/>
      <c r="EE151" s="60"/>
      <c r="EF151" s="60"/>
      <c r="EG151" s="60"/>
      <c r="EH151" s="60"/>
      <c r="EI151" s="60"/>
      <c r="EJ151" s="60"/>
      <c r="EK151" s="60"/>
      <c r="EL151" s="60"/>
      <c r="EM151" s="60"/>
      <c r="EN151" s="60"/>
      <c r="EO151" s="60"/>
      <c r="EP151" s="60"/>
      <c r="EQ151" s="60"/>
      <c r="ER151" s="60"/>
      <c r="ES151" s="60"/>
      <c r="ET151" s="60"/>
      <c r="EU151" s="60"/>
      <c r="EV151" s="60"/>
      <c r="EW151" s="60"/>
      <c r="EX151" s="60"/>
      <c r="EY151" s="60"/>
      <c r="EZ151" s="60"/>
      <c r="FA151" s="60"/>
      <c r="FB151" s="60"/>
      <c r="FC151" s="60"/>
      <c r="FD151" s="60"/>
      <c r="FE151" s="60"/>
      <c r="FF151" s="60"/>
      <c r="FG151" s="60"/>
      <c r="FH151" s="60"/>
      <c r="FI151" s="60"/>
      <c r="FJ151" s="60"/>
      <c r="FK151" s="60"/>
      <c r="FL151" s="60"/>
      <c r="FM151" s="60"/>
      <c r="FN151" s="60"/>
      <c r="FO151" s="60"/>
      <c r="FP151" s="60"/>
      <c r="FQ151" s="60"/>
      <c r="FR151" s="60"/>
      <c r="FS151" s="60"/>
      <c r="FT151" s="60"/>
    </row>
    <row r="152" spans="1:176" s="159" customFormat="1" ht="15" customHeight="1">
      <c r="A152" s="578"/>
      <c r="B152" s="535"/>
      <c r="C152" s="494">
        <v>140</v>
      </c>
      <c r="D152" s="74" t="s">
        <v>5</v>
      </c>
      <c r="E152" s="72">
        <v>42</v>
      </c>
      <c r="F152" s="93"/>
      <c r="G152" s="382"/>
      <c r="H152" s="168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103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72"/>
      <c r="BW152" s="72"/>
      <c r="BX152" s="72"/>
      <c r="BY152" s="72"/>
      <c r="BZ152" s="72"/>
      <c r="CA152" s="72"/>
      <c r="CB152" s="72"/>
      <c r="CC152" s="72"/>
      <c r="CD152" s="72"/>
      <c r="CE152" s="72"/>
      <c r="CF152" s="72"/>
      <c r="CG152" s="72"/>
      <c r="CH152" s="72"/>
      <c r="CI152" s="72"/>
      <c r="CJ152" s="72"/>
      <c r="CK152" s="72"/>
      <c r="CL152" s="72"/>
      <c r="CM152" s="72"/>
      <c r="CN152" s="72"/>
      <c r="CO152" s="72"/>
      <c r="CP152" s="72"/>
      <c r="CQ152" s="72"/>
      <c r="CR152" s="72"/>
      <c r="CS152" s="72"/>
      <c r="CT152" s="72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</row>
    <row r="153" spans="1:176" s="159" customFormat="1" ht="15" customHeight="1">
      <c r="A153" s="578"/>
      <c r="B153" s="535"/>
      <c r="C153" s="495"/>
      <c r="D153" s="77" t="s">
        <v>6</v>
      </c>
      <c r="E153" s="76">
        <f>SUM(G153:CT153)</f>
        <v>0</v>
      </c>
      <c r="F153" s="251"/>
      <c r="G153" s="381"/>
      <c r="H153" s="167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102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</row>
    <row r="154" spans="1:176" s="159" customFormat="1" ht="15" customHeight="1">
      <c r="A154" s="578"/>
      <c r="B154" s="535"/>
      <c r="C154" s="494">
        <v>150</v>
      </c>
      <c r="D154" s="74" t="s">
        <v>5</v>
      </c>
      <c r="E154" s="72">
        <v>16</v>
      </c>
      <c r="F154" s="93"/>
      <c r="G154" s="382"/>
      <c r="H154" s="243"/>
      <c r="I154" s="73"/>
      <c r="J154" s="73"/>
      <c r="K154" s="73"/>
      <c r="L154" s="73"/>
      <c r="M154" s="73"/>
      <c r="N154" s="73"/>
      <c r="O154" s="73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103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  <c r="BX154" s="72"/>
      <c r="BY154" s="72"/>
      <c r="BZ154" s="72"/>
      <c r="CA154" s="72"/>
      <c r="CB154" s="72"/>
      <c r="CC154" s="72"/>
      <c r="CD154" s="72"/>
      <c r="CE154" s="72"/>
      <c r="CF154" s="72"/>
      <c r="CG154" s="72"/>
      <c r="CH154" s="72"/>
      <c r="CI154" s="72"/>
      <c r="CJ154" s="72"/>
      <c r="CK154" s="72"/>
      <c r="CL154" s="72"/>
      <c r="CM154" s="72"/>
      <c r="CN154" s="72"/>
      <c r="CO154" s="72"/>
      <c r="CP154" s="72"/>
      <c r="CQ154" s="72"/>
      <c r="CR154" s="72"/>
      <c r="CS154" s="72"/>
      <c r="CT154" s="72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J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</row>
    <row r="155" spans="1:176" s="159" customFormat="1" ht="15.75" customHeight="1">
      <c r="A155" s="578"/>
      <c r="B155" s="535"/>
      <c r="C155" s="510"/>
      <c r="D155" s="71" t="s">
        <v>6</v>
      </c>
      <c r="E155" s="76">
        <f>SUM(G155:CT155)</f>
        <v>0</v>
      </c>
      <c r="F155" s="252"/>
      <c r="G155" s="383"/>
      <c r="H155" s="244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104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0"/>
      <c r="BH155" s="70"/>
      <c r="BI155" s="70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  <c r="CT155" s="7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  <c r="DQ155" s="60"/>
      <c r="DR155" s="60"/>
      <c r="DS155" s="60"/>
      <c r="DT155" s="60"/>
      <c r="DU155" s="60"/>
      <c r="DV155" s="60"/>
      <c r="DW155" s="60"/>
      <c r="DX155" s="60"/>
      <c r="DY155" s="60"/>
      <c r="DZ155" s="60"/>
      <c r="EA155" s="60"/>
      <c r="EB155" s="60"/>
      <c r="EC155" s="60"/>
      <c r="ED155" s="60"/>
      <c r="EE155" s="60"/>
      <c r="EF155" s="60"/>
      <c r="EG155" s="60"/>
      <c r="EH155" s="60"/>
      <c r="EI155" s="60"/>
      <c r="EJ155" s="60"/>
      <c r="EK155" s="60"/>
      <c r="EL155" s="60"/>
      <c r="EM155" s="60"/>
      <c r="EN155" s="60"/>
      <c r="EO155" s="60"/>
      <c r="EP155" s="60"/>
      <c r="EQ155" s="60"/>
      <c r="ER155" s="60"/>
      <c r="ES155" s="60"/>
      <c r="ET155" s="60"/>
      <c r="EU155" s="60"/>
      <c r="EV155" s="60"/>
      <c r="EW155" s="60"/>
      <c r="EX155" s="60"/>
      <c r="EY155" s="60"/>
      <c r="EZ155" s="60"/>
      <c r="FA155" s="60"/>
      <c r="FB155" s="60"/>
      <c r="FC155" s="60"/>
      <c r="FD155" s="60"/>
      <c r="FE155" s="60"/>
      <c r="FF155" s="60"/>
      <c r="FG155" s="60"/>
      <c r="FH155" s="60"/>
      <c r="FI155" s="60"/>
      <c r="FJ155" s="60"/>
      <c r="FK155" s="60"/>
      <c r="FL155" s="60"/>
      <c r="FM155" s="60"/>
      <c r="FN155" s="60"/>
      <c r="FO155" s="60"/>
      <c r="FP155" s="60"/>
      <c r="FQ155" s="60"/>
      <c r="FR155" s="60"/>
      <c r="FS155" s="60"/>
      <c r="FT155" s="60"/>
    </row>
    <row r="156" spans="1:176" s="159" customFormat="1" ht="15" customHeight="1">
      <c r="A156" s="578"/>
      <c r="B156" s="535"/>
      <c r="C156" s="494">
        <v>160</v>
      </c>
      <c r="D156" s="74" t="s">
        <v>5</v>
      </c>
      <c r="E156" s="72">
        <v>24</v>
      </c>
      <c r="F156" s="93"/>
      <c r="G156" s="382"/>
      <c r="H156" s="168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103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  <c r="BX156" s="72"/>
      <c r="BY156" s="72"/>
      <c r="BZ156" s="72"/>
      <c r="CA156" s="72"/>
      <c r="CB156" s="72"/>
      <c r="CC156" s="72"/>
      <c r="CD156" s="72"/>
      <c r="CE156" s="72"/>
      <c r="CF156" s="72"/>
      <c r="CG156" s="72"/>
      <c r="CH156" s="72"/>
      <c r="CI156" s="72"/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J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</row>
    <row r="157" spans="1:176" s="159" customFormat="1" ht="15" customHeight="1">
      <c r="A157" s="578"/>
      <c r="B157" s="535"/>
      <c r="C157" s="495"/>
      <c r="D157" s="77" t="s">
        <v>6</v>
      </c>
      <c r="E157" s="76">
        <f>SUM(G157:CT157)</f>
        <v>1</v>
      </c>
      <c r="F157" s="251"/>
      <c r="G157" s="381"/>
      <c r="H157" s="167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102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>
        <v>1</v>
      </c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  <c r="DQ157" s="60"/>
      <c r="DR157" s="60"/>
      <c r="DS157" s="60"/>
      <c r="DT157" s="60"/>
      <c r="DU157" s="60"/>
      <c r="DV157" s="60"/>
      <c r="DW157" s="60"/>
      <c r="DX157" s="60"/>
      <c r="DY157" s="60"/>
      <c r="DZ157" s="60"/>
      <c r="EA157" s="60"/>
      <c r="EB157" s="60"/>
      <c r="EC157" s="60"/>
      <c r="ED157" s="60"/>
      <c r="EE157" s="60"/>
      <c r="EF157" s="60"/>
      <c r="EG157" s="60"/>
      <c r="EH157" s="60"/>
      <c r="EI157" s="60"/>
      <c r="EJ157" s="60"/>
      <c r="EK157" s="60"/>
      <c r="EL157" s="60"/>
      <c r="EM157" s="60"/>
      <c r="EN157" s="60"/>
      <c r="EO157" s="60"/>
      <c r="EP157" s="60"/>
      <c r="EQ157" s="60"/>
      <c r="ER157" s="60"/>
      <c r="ES157" s="60"/>
      <c r="ET157" s="60"/>
      <c r="EU157" s="60"/>
      <c r="EV157" s="60"/>
      <c r="EW157" s="60"/>
      <c r="EX157" s="60"/>
      <c r="EY157" s="60"/>
      <c r="EZ157" s="60"/>
      <c r="FA157" s="60"/>
      <c r="FB157" s="60"/>
      <c r="FC157" s="60"/>
      <c r="FD157" s="60"/>
      <c r="FE157" s="60"/>
      <c r="FF157" s="60"/>
      <c r="FG157" s="60"/>
      <c r="FH157" s="60"/>
      <c r="FI157" s="60"/>
      <c r="FJ157" s="60"/>
      <c r="FK157" s="60"/>
      <c r="FL157" s="60"/>
      <c r="FM157" s="60"/>
      <c r="FN157" s="60"/>
      <c r="FO157" s="60"/>
      <c r="FP157" s="60"/>
      <c r="FQ157" s="60"/>
      <c r="FR157" s="60"/>
      <c r="FS157" s="60"/>
      <c r="FT157" s="60"/>
    </row>
    <row r="158" spans="1:176" s="159" customFormat="1" ht="15" customHeight="1">
      <c r="A158" s="578"/>
      <c r="B158" s="535"/>
      <c r="C158" s="494">
        <v>170</v>
      </c>
      <c r="D158" s="74" t="s">
        <v>5</v>
      </c>
      <c r="E158" s="72">
        <v>12</v>
      </c>
      <c r="F158" s="93"/>
      <c r="G158" s="382"/>
      <c r="H158" s="168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103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  <c r="BX158" s="72"/>
      <c r="BY158" s="72"/>
      <c r="BZ158" s="72"/>
      <c r="CA158" s="72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J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</row>
    <row r="159" spans="1:176" s="159" customFormat="1" ht="15.75" customHeight="1">
      <c r="A159" s="578"/>
      <c r="B159" s="535"/>
      <c r="C159" s="495"/>
      <c r="D159" s="77" t="s">
        <v>6</v>
      </c>
      <c r="E159" s="76">
        <f>SUM(G159:CT159)</f>
        <v>11</v>
      </c>
      <c r="F159" s="251"/>
      <c r="G159" s="381"/>
      <c r="H159" s="167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102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>
        <v>6</v>
      </c>
      <c r="BG159" s="75">
        <v>3</v>
      </c>
      <c r="BH159" s="75"/>
      <c r="BI159" s="75"/>
      <c r="BJ159" s="75"/>
      <c r="BK159" s="75"/>
      <c r="BL159" s="75"/>
      <c r="BM159" s="75">
        <v>2</v>
      </c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  <c r="CG159" s="75"/>
      <c r="CH159" s="75"/>
      <c r="CI159" s="75"/>
      <c r="CJ159" s="75"/>
      <c r="CK159" s="75"/>
      <c r="CL159" s="75"/>
      <c r="CM159" s="75"/>
      <c r="CN159" s="75"/>
      <c r="CO159" s="75"/>
      <c r="CP159" s="75"/>
      <c r="CQ159" s="75"/>
      <c r="CR159" s="75"/>
      <c r="CS159" s="75"/>
      <c r="CT159" s="75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  <c r="DQ159" s="60"/>
      <c r="DR159" s="60"/>
      <c r="DS159" s="60"/>
      <c r="DT159" s="60"/>
      <c r="DU159" s="60"/>
      <c r="DV159" s="60"/>
      <c r="DW159" s="60"/>
      <c r="DX159" s="60"/>
      <c r="DY159" s="60"/>
      <c r="DZ159" s="60"/>
      <c r="EA159" s="60"/>
      <c r="EB159" s="60"/>
      <c r="EC159" s="60"/>
      <c r="ED159" s="60"/>
      <c r="EE159" s="60"/>
      <c r="EF159" s="60"/>
      <c r="EG159" s="60"/>
      <c r="EH159" s="60"/>
      <c r="EI159" s="60"/>
      <c r="EJ159" s="60"/>
      <c r="EK159" s="60"/>
      <c r="EL159" s="60"/>
      <c r="EM159" s="60"/>
      <c r="EN159" s="60"/>
      <c r="EO159" s="60"/>
      <c r="EP159" s="60"/>
      <c r="EQ159" s="60"/>
      <c r="ER159" s="60"/>
      <c r="ES159" s="60"/>
      <c r="ET159" s="60"/>
      <c r="EU159" s="60"/>
      <c r="EV159" s="60"/>
      <c r="EW159" s="60"/>
      <c r="EX159" s="60"/>
      <c r="EY159" s="60"/>
      <c r="EZ159" s="60"/>
      <c r="FA159" s="60"/>
      <c r="FB159" s="60"/>
      <c r="FC159" s="60"/>
      <c r="FD159" s="60"/>
      <c r="FE159" s="60"/>
      <c r="FF159" s="60"/>
      <c r="FG159" s="60"/>
      <c r="FH159" s="60"/>
      <c r="FI159" s="60"/>
      <c r="FJ159" s="60"/>
      <c r="FK159" s="60"/>
      <c r="FL159" s="60"/>
      <c r="FM159" s="60"/>
      <c r="FN159" s="60"/>
      <c r="FO159" s="60"/>
      <c r="FP159" s="60"/>
      <c r="FQ159" s="60"/>
      <c r="FR159" s="60"/>
      <c r="FS159" s="60"/>
      <c r="FT159" s="60"/>
    </row>
    <row r="160" spans="1:176" s="159" customFormat="1" ht="15" customHeight="1">
      <c r="A160" s="578"/>
      <c r="B160" s="535"/>
      <c r="C160" s="532" t="s">
        <v>38</v>
      </c>
      <c r="D160" s="69" t="s">
        <v>5</v>
      </c>
      <c r="E160" s="68">
        <f>E158+E156+E154+E152+E150+E148</f>
        <v>112</v>
      </c>
      <c r="F160" s="94"/>
      <c r="G160" s="386"/>
      <c r="H160" s="90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105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  <c r="BZ160" s="68"/>
      <c r="CA160" s="68"/>
      <c r="CB160" s="68"/>
      <c r="CC160" s="68"/>
      <c r="CD160" s="68"/>
      <c r="CE160" s="68"/>
      <c r="CF160" s="68"/>
      <c r="CG160" s="68"/>
      <c r="CH160" s="68"/>
      <c r="CI160" s="68"/>
      <c r="CJ160" s="68"/>
      <c r="CK160" s="68"/>
      <c r="CL160" s="68"/>
      <c r="CM160" s="68"/>
      <c r="CN160" s="68"/>
      <c r="CO160" s="68"/>
      <c r="CP160" s="68"/>
      <c r="CQ160" s="68"/>
      <c r="CR160" s="68"/>
      <c r="CS160" s="68"/>
      <c r="CT160" s="68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J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</row>
    <row r="161" spans="1:176" s="160" customFormat="1" ht="15.75" customHeight="1" thickBot="1">
      <c r="A161" s="578"/>
      <c r="B161" s="536"/>
      <c r="C161" s="533"/>
      <c r="D161" s="87" t="s">
        <v>6</v>
      </c>
      <c r="E161" s="62">
        <f>E159+E157+E155+E153+E151+E149</f>
        <v>12</v>
      </c>
      <c r="F161" s="95">
        <f t="shared" ref="F161" si="56">F159+F157+F155+F153+F151+F149</f>
        <v>0</v>
      </c>
      <c r="G161" s="401">
        <f t="shared" ref="G161:BP161" si="57">G159+G157+G155+G153+G151+G149</f>
        <v>0</v>
      </c>
      <c r="H161" s="226">
        <f>H159+H157+H155+H153+H151+H149</f>
        <v>0</v>
      </c>
      <c r="I161" s="62">
        <f t="shared" si="57"/>
        <v>0</v>
      </c>
      <c r="J161" s="62">
        <f t="shared" si="57"/>
        <v>0</v>
      </c>
      <c r="K161" s="62">
        <f t="shared" si="57"/>
        <v>0</v>
      </c>
      <c r="L161" s="62">
        <f t="shared" si="57"/>
        <v>0</v>
      </c>
      <c r="M161" s="62">
        <f t="shared" si="57"/>
        <v>0</v>
      </c>
      <c r="N161" s="62">
        <f t="shared" si="57"/>
        <v>0</v>
      </c>
      <c r="O161" s="62">
        <f t="shared" si="57"/>
        <v>0</v>
      </c>
      <c r="P161" s="62">
        <f t="shared" si="57"/>
        <v>0</v>
      </c>
      <c r="Q161" s="62">
        <f t="shared" si="57"/>
        <v>0</v>
      </c>
      <c r="R161" s="62">
        <f t="shared" si="57"/>
        <v>0</v>
      </c>
      <c r="S161" s="62">
        <f t="shared" si="57"/>
        <v>0</v>
      </c>
      <c r="T161" s="62">
        <f t="shared" si="57"/>
        <v>0</v>
      </c>
      <c r="U161" s="62">
        <f t="shared" si="57"/>
        <v>0</v>
      </c>
      <c r="V161" s="62">
        <f t="shared" si="57"/>
        <v>0</v>
      </c>
      <c r="W161" s="62">
        <f t="shared" si="57"/>
        <v>0</v>
      </c>
      <c r="X161" s="62">
        <f t="shared" si="57"/>
        <v>0</v>
      </c>
      <c r="Y161" s="62">
        <f t="shared" si="57"/>
        <v>0</v>
      </c>
      <c r="Z161" s="62">
        <f t="shared" si="57"/>
        <v>0</v>
      </c>
      <c r="AA161" s="62">
        <f t="shared" si="57"/>
        <v>0</v>
      </c>
      <c r="AB161" s="62">
        <f t="shared" si="57"/>
        <v>0</v>
      </c>
      <c r="AC161" s="62">
        <f t="shared" si="57"/>
        <v>0</v>
      </c>
      <c r="AD161" s="62">
        <f t="shared" si="57"/>
        <v>0</v>
      </c>
      <c r="AE161" s="62">
        <f t="shared" si="57"/>
        <v>0</v>
      </c>
      <c r="AF161" s="62">
        <f t="shared" si="57"/>
        <v>0</v>
      </c>
      <c r="AG161" s="62">
        <f t="shared" si="57"/>
        <v>0</v>
      </c>
      <c r="AH161" s="62">
        <f t="shared" si="57"/>
        <v>0</v>
      </c>
      <c r="AI161" s="62">
        <f t="shared" si="57"/>
        <v>0</v>
      </c>
      <c r="AJ161" s="62">
        <f t="shared" si="57"/>
        <v>0</v>
      </c>
      <c r="AK161" s="62">
        <f t="shared" si="57"/>
        <v>0</v>
      </c>
      <c r="AL161" s="62">
        <f t="shared" si="57"/>
        <v>0</v>
      </c>
      <c r="AM161" s="62">
        <f t="shared" si="57"/>
        <v>0</v>
      </c>
      <c r="AN161" s="62">
        <f t="shared" si="57"/>
        <v>0</v>
      </c>
      <c r="AO161" s="62">
        <f t="shared" si="57"/>
        <v>0</v>
      </c>
      <c r="AP161" s="62">
        <f t="shared" si="57"/>
        <v>0</v>
      </c>
      <c r="AQ161" s="62">
        <f t="shared" si="57"/>
        <v>0</v>
      </c>
      <c r="AR161" s="62">
        <f t="shared" si="57"/>
        <v>0</v>
      </c>
      <c r="AS161" s="62">
        <f t="shared" si="57"/>
        <v>0</v>
      </c>
      <c r="AT161" s="62">
        <f t="shared" si="57"/>
        <v>0</v>
      </c>
      <c r="AU161" s="62">
        <f t="shared" si="57"/>
        <v>0</v>
      </c>
      <c r="AV161" s="62">
        <f t="shared" si="57"/>
        <v>0</v>
      </c>
      <c r="AW161" s="62">
        <f t="shared" si="57"/>
        <v>0</v>
      </c>
      <c r="AX161" s="62">
        <f t="shared" si="57"/>
        <v>0</v>
      </c>
      <c r="AY161" s="62">
        <f t="shared" si="57"/>
        <v>0</v>
      </c>
      <c r="AZ161" s="62">
        <f t="shared" si="57"/>
        <v>0</v>
      </c>
      <c r="BA161" s="62">
        <f t="shared" si="57"/>
        <v>0</v>
      </c>
      <c r="BB161" s="62">
        <f t="shared" si="57"/>
        <v>0</v>
      </c>
      <c r="BC161" s="62">
        <f t="shared" si="57"/>
        <v>0</v>
      </c>
      <c r="BD161" s="62">
        <f t="shared" si="57"/>
        <v>0</v>
      </c>
      <c r="BE161" s="62">
        <f t="shared" si="57"/>
        <v>0</v>
      </c>
      <c r="BF161" s="62">
        <f t="shared" si="57"/>
        <v>7</v>
      </c>
      <c r="BG161" s="62">
        <f t="shared" si="57"/>
        <v>3</v>
      </c>
      <c r="BH161" s="62">
        <f t="shared" si="57"/>
        <v>0</v>
      </c>
      <c r="BI161" s="62">
        <f t="shared" si="57"/>
        <v>0</v>
      </c>
      <c r="BJ161" s="62">
        <f t="shared" si="57"/>
        <v>0</v>
      </c>
      <c r="BK161" s="62">
        <f t="shared" si="57"/>
        <v>0</v>
      </c>
      <c r="BL161" s="62">
        <f t="shared" si="57"/>
        <v>0</v>
      </c>
      <c r="BM161" s="62">
        <f t="shared" si="57"/>
        <v>2</v>
      </c>
      <c r="BN161" s="62">
        <f t="shared" si="57"/>
        <v>0</v>
      </c>
      <c r="BO161" s="62">
        <f t="shared" si="57"/>
        <v>0</v>
      </c>
      <c r="BP161" s="62">
        <f t="shared" si="57"/>
        <v>0</v>
      </c>
      <c r="BQ161" s="62">
        <f t="shared" ref="BQ161:CI161" si="58">BQ159+BQ157+BQ155+BQ153+BQ151+BQ149</f>
        <v>0</v>
      </c>
      <c r="BR161" s="62">
        <f t="shared" si="58"/>
        <v>0</v>
      </c>
      <c r="BS161" s="62">
        <f t="shared" si="58"/>
        <v>0</v>
      </c>
      <c r="BT161" s="62">
        <f t="shared" si="58"/>
        <v>0</v>
      </c>
      <c r="BU161" s="62">
        <f t="shared" si="58"/>
        <v>0</v>
      </c>
      <c r="BV161" s="62">
        <f t="shared" si="58"/>
        <v>0</v>
      </c>
      <c r="BW161" s="62">
        <f t="shared" si="58"/>
        <v>0</v>
      </c>
      <c r="BX161" s="62">
        <f t="shared" si="58"/>
        <v>0</v>
      </c>
      <c r="BY161" s="62">
        <f t="shared" si="58"/>
        <v>0</v>
      </c>
      <c r="BZ161" s="62">
        <f t="shared" si="58"/>
        <v>0</v>
      </c>
      <c r="CA161" s="62">
        <f t="shared" si="58"/>
        <v>0</v>
      </c>
      <c r="CB161" s="62">
        <f t="shared" si="58"/>
        <v>0</v>
      </c>
      <c r="CC161" s="62">
        <f t="shared" si="58"/>
        <v>0</v>
      </c>
      <c r="CD161" s="62">
        <f t="shared" si="58"/>
        <v>0</v>
      </c>
      <c r="CE161" s="62">
        <f t="shared" si="58"/>
        <v>0</v>
      </c>
      <c r="CF161" s="62">
        <f t="shared" si="58"/>
        <v>0</v>
      </c>
      <c r="CG161" s="62">
        <f t="shared" si="58"/>
        <v>0</v>
      </c>
      <c r="CH161" s="62">
        <f t="shared" si="58"/>
        <v>0</v>
      </c>
      <c r="CI161" s="62">
        <f t="shared" si="58"/>
        <v>0</v>
      </c>
      <c r="CJ161" s="62">
        <f t="shared" ref="CJ161:CT161" si="59">CJ159+CJ157+CJ155+CJ153+CJ151+CJ149</f>
        <v>0</v>
      </c>
      <c r="CK161" s="62">
        <f t="shared" si="59"/>
        <v>0</v>
      </c>
      <c r="CL161" s="62">
        <f t="shared" si="59"/>
        <v>0</v>
      </c>
      <c r="CM161" s="62">
        <f t="shared" si="59"/>
        <v>0</v>
      </c>
      <c r="CN161" s="62">
        <f t="shared" si="59"/>
        <v>0</v>
      </c>
      <c r="CO161" s="62">
        <f t="shared" si="59"/>
        <v>0</v>
      </c>
      <c r="CP161" s="62">
        <f t="shared" si="59"/>
        <v>0</v>
      </c>
      <c r="CQ161" s="62">
        <f t="shared" si="59"/>
        <v>0</v>
      </c>
      <c r="CR161" s="62">
        <f t="shared" si="59"/>
        <v>0</v>
      </c>
      <c r="CS161" s="62">
        <f t="shared" si="59"/>
        <v>0</v>
      </c>
      <c r="CT161" s="62">
        <f t="shared" si="59"/>
        <v>0</v>
      </c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  <c r="DQ161" s="60"/>
      <c r="DR161" s="60"/>
      <c r="DS161" s="60"/>
      <c r="DT161" s="60"/>
      <c r="DU161" s="60"/>
      <c r="DV161" s="60"/>
      <c r="DW161" s="60"/>
      <c r="DX161" s="60"/>
      <c r="DY161" s="60"/>
      <c r="DZ161" s="60"/>
      <c r="EA161" s="60"/>
      <c r="EB161" s="60"/>
      <c r="EC161" s="60"/>
      <c r="ED161" s="60"/>
      <c r="EE161" s="60"/>
      <c r="EF161" s="60"/>
      <c r="EG161" s="60"/>
      <c r="EH161" s="60"/>
      <c r="EI161" s="60"/>
      <c r="EJ161" s="60"/>
      <c r="EK161" s="60"/>
      <c r="EL161" s="60"/>
      <c r="EM161" s="60"/>
      <c r="EN161" s="60"/>
      <c r="EO161" s="60"/>
      <c r="EP161" s="60"/>
      <c r="EQ161" s="60"/>
      <c r="ER161" s="60"/>
      <c r="ES161" s="60"/>
      <c r="ET161" s="60"/>
      <c r="EU161" s="60"/>
      <c r="EV161" s="60"/>
      <c r="EW161" s="60"/>
      <c r="EX161" s="60"/>
      <c r="EY161" s="60"/>
      <c r="EZ161" s="60"/>
      <c r="FA161" s="60"/>
      <c r="FB161" s="60"/>
      <c r="FC161" s="60"/>
      <c r="FD161" s="60"/>
      <c r="FE161" s="60"/>
      <c r="FF161" s="60"/>
      <c r="FG161" s="60"/>
      <c r="FH161" s="60"/>
      <c r="FI161" s="60"/>
      <c r="FJ161" s="60"/>
      <c r="FK161" s="60"/>
      <c r="FL161" s="60"/>
      <c r="FM161" s="60"/>
      <c r="FN161" s="60"/>
      <c r="FO161" s="60"/>
      <c r="FP161" s="60"/>
      <c r="FQ161" s="60"/>
      <c r="FR161" s="60"/>
      <c r="FS161" s="60"/>
      <c r="FT161" s="60"/>
    </row>
    <row r="162" spans="1:176" ht="15" customHeight="1">
      <c r="A162" s="578"/>
      <c r="B162" s="589" t="s">
        <v>89</v>
      </c>
      <c r="C162" s="494">
        <v>170</v>
      </c>
      <c r="D162" s="154" t="s">
        <v>5</v>
      </c>
      <c r="E162" s="155">
        <v>28</v>
      </c>
      <c r="F162" s="256"/>
      <c r="G162" s="388"/>
      <c r="H162" s="220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6"/>
      <c r="AM162" s="155"/>
      <c r="AN162" s="155"/>
      <c r="AO162" s="155"/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5"/>
      <c r="AZ162" s="155"/>
      <c r="BA162" s="155"/>
      <c r="BB162" s="155"/>
      <c r="BC162" s="155"/>
      <c r="BD162" s="155"/>
      <c r="BE162" s="155"/>
      <c r="BF162" s="155"/>
      <c r="BG162" s="155"/>
      <c r="BH162" s="155"/>
      <c r="BI162" s="155"/>
      <c r="BJ162" s="155"/>
      <c r="BK162" s="155"/>
      <c r="BL162" s="155"/>
      <c r="BM162" s="155"/>
      <c r="BN162" s="155"/>
      <c r="BO162" s="155"/>
      <c r="BP162" s="155"/>
      <c r="BQ162" s="155"/>
      <c r="BR162" s="155"/>
      <c r="BS162" s="155"/>
      <c r="BT162" s="155"/>
      <c r="BU162" s="155"/>
      <c r="BV162" s="155"/>
      <c r="BW162" s="155"/>
      <c r="BX162" s="155"/>
      <c r="BY162" s="155"/>
      <c r="BZ162" s="155"/>
      <c r="CA162" s="155"/>
      <c r="CB162" s="155"/>
      <c r="CC162" s="155"/>
      <c r="CD162" s="155"/>
      <c r="CE162" s="155"/>
      <c r="CF162" s="155"/>
      <c r="CG162" s="155"/>
      <c r="CH162" s="155"/>
      <c r="CI162" s="155"/>
      <c r="CJ162" s="155"/>
      <c r="CK162" s="155"/>
      <c r="CL162" s="155"/>
      <c r="CM162" s="155"/>
      <c r="CN162" s="155"/>
      <c r="CO162" s="155"/>
      <c r="CP162" s="155"/>
      <c r="CQ162" s="155"/>
      <c r="CR162" s="155"/>
      <c r="CS162" s="155"/>
      <c r="CT162" s="155"/>
    </row>
    <row r="163" spans="1:176" ht="15.75" customHeight="1" thickBot="1">
      <c r="A163" s="578"/>
      <c r="B163" s="580"/>
      <c r="C163" s="495"/>
      <c r="D163" s="71" t="s">
        <v>6</v>
      </c>
      <c r="E163" s="76">
        <f>SUM(G163:CT163)</f>
        <v>0</v>
      </c>
      <c r="F163" s="252"/>
      <c r="G163" s="383"/>
      <c r="H163" s="244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104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  <c r="CG163" s="75"/>
      <c r="CH163" s="75"/>
      <c r="CI163" s="75"/>
      <c r="CJ163" s="75"/>
      <c r="CK163" s="75"/>
      <c r="CL163" s="75"/>
      <c r="CM163" s="75"/>
      <c r="CN163" s="75"/>
      <c r="CO163" s="75"/>
      <c r="CP163" s="75"/>
      <c r="CQ163" s="75"/>
      <c r="CR163" s="75"/>
      <c r="CS163" s="75"/>
      <c r="CT163" s="75"/>
    </row>
    <row r="164" spans="1:176">
      <c r="A164" s="503" t="s">
        <v>68</v>
      </c>
      <c r="B164" s="575"/>
      <c r="C164" s="576"/>
      <c r="D164" s="223" t="s">
        <v>5</v>
      </c>
      <c r="E164" s="227">
        <f>E146+E130+E124+E104+E128</f>
        <v>192</v>
      </c>
      <c r="F164" s="228"/>
      <c r="G164" s="402"/>
      <c r="H164" s="25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  <c r="Z164" s="219"/>
      <c r="AA164" s="219"/>
      <c r="AB164" s="219"/>
      <c r="AC164" s="219"/>
      <c r="AD164" s="219"/>
      <c r="AE164" s="219"/>
      <c r="AF164" s="219"/>
      <c r="AG164" s="219"/>
      <c r="AH164" s="219"/>
      <c r="AI164" s="219"/>
      <c r="AJ164" s="219"/>
      <c r="AK164" s="219"/>
      <c r="AL164" s="228"/>
      <c r="AM164" s="225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</row>
    <row r="165" spans="1:176" ht="15.75" thickBot="1">
      <c r="A165" s="506"/>
      <c r="B165" s="507"/>
      <c r="C165" s="508"/>
      <c r="D165" s="224" t="s">
        <v>6</v>
      </c>
      <c r="E165" s="229">
        <f>E147+E131+E125+E105+E129</f>
        <v>77</v>
      </c>
      <c r="F165" s="95">
        <f>SUM(F147,F131,F125,F105)</f>
        <v>0</v>
      </c>
      <c r="G165" s="401">
        <f>SUM(G147,G131,G125,G105)</f>
        <v>18</v>
      </c>
      <c r="H165" s="226">
        <f t="shared" ref="H165:BP165" si="60">SUM(H147,H131,H125,H105)</f>
        <v>0</v>
      </c>
      <c r="I165" s="62">
        <f t="shared" si="60"/>
        <v>0</v>
      </c>
      <c r="J165" s="62">
        <f t="shared" si="60"/>
        <v>18</v>
      </c>
      <c r="K165" s="62">
        <f>SUM(K147,K131,K125,K105)</f>
        <v>7</v>
      </c>
      <c r="L165" s="62">
        <f t="shared" si="60"/>
        <v>0</v>
      </c>
      <c r="M165" s="62">
        <f t="shared" si="60"/>
        <v>0</v>
      </c>
      <c r="N165" s="62">
        <f t="shared" si="60"/>
        <v>5</v>
      </c>
      <c r="O165" s="62">
        <f t="shared" si="60"/>
        <v>0</v>
      </c>
      <c r="P165" s="62">
        <f t="shared" si="60"/>
        <v>0</v>
      </c>
      <c r="Q165" s="62">
        <f t="shared" si="60"/>
        <v>0</v>
      </c>
      <c r="R165" s="62">
        <f t="shared" si="60"/>
        <v>0</v>
      </c>
      <c r="S165" s="62">
        <f t="shared" si="60"/>
        <v>8</v>
      </c>
      <c r="T165" s="62">
        <f t="shared" si="60"/>
        <v>0</v>
      </c>
      <c r="U165" s="62">
        <f t="shared" si="60"/>
        <v>0</v>
      </c>
      <c r="V165" s="62">
        <f t="shared" si="60"/>
        <v>0</v>
      </c>
      <c r="W165" s="62">
        <f>SUM(W147,W131,W125,W105)</f>
        <v>10</v>
      </c>
      <c r="X165" s="62">
        <f t="shared" si="60"/>
        <v>0</v>
      </c>
      <c r="Y165" s="62">
        <f t="shared" si="60"/>
        <v>0</v>
      </c>
      <c r="Z165" s="62">
        <f t="shared" si="60"/>
        <v>0</v>
      </c>
      <c r="AA165" s="62">
        <f t="shared" si="60"/>
        <v>0</v>
      </c>
      <c r="AB165" s="62">
        <f t="shared" si="60"/>
        <v>0</v>
      </c>
      <c r="AC165" s="62">
        <f t="shared" si="60"/>
        <v>0</v>
      </c>
      <c r="AD165" s="62">
        <f t="shared" si="60"/>
        <v>0</v>
      </c>
      <c r="AE165" s="62">
        <f t="shared" si="60"/>
        <v>0</v>
      </c>
      <c r="AF165" s="62">
        <f t="shared" si="60"/>
        <v>0</v>
      </c>
      <c r="AG165" s="62">
        <f t="shared" si="60"/>
        <v>0</v>
      </c>
      <c r="AH165" s="62">
        <f t="shared" si="60"/>
        <v>0</v>
      </c>
      <c r="AI165" s="62">
        <f t="shared" si="60"/>
        <v>0</v>
      </c>
      <c r="AJ165" s="62">
        <f t="shared" si="60"/>
        <v>0</v>
      </c>
      <c r="AK165" s="62">
        <f>SUM(AK147,AK131,AK125,AK105)</f>
        <v>5</v>
      </c>
      <c r="AL165" s="95">
        <f t="shared" si="60"/>
        <v>0</v>
      </c>
      <c r="AM165" s="95">
        <f t="shared" si="60"/>
        <v>0</v>
      </c>
      <c r="AN165" s="95">
        <f t="shared" si="60"/>
        <v>0</v>
      </c>
      <c r="AO165" s="95">
        <f t="shared" si="60"/>
        <v>4</v>
      </c>
      <c r="AP165" s="95">
        <f t="shared" si="60"/>
        <v>0</v>
      </c>
      <c r="AQ165" s="95">
        <f t="shared" si="60"/>
        <v>0</v>
      </c>
      <c r="AR165" s="95">
        <f t="shared" si="60"/>
        <v>0</v>
      </c>
      <c r="AS165" s="95">
        <f t="shared" si="60"/>
        <v>0</v>
      </c>
      <c r="AT165" s="95">
        <f t="shared" si="60"/>
        <v>1</v>
      </c>
      <c r="AU165" s="95">
        <f t="shared" si="60"/>
        <v>0</v>
      </c>
      <c r="AV165" s="95">
        <f t="shared" si="60"/>
        <v>0</v>
      </c>
      <c r="AW165" s="95">
        <f t="shared" si="60"/>
        <v>0</v>
      </c>
      <c r="AX165" s="95">
        <f t="shared" si="60"/>
        <v>0</v>
      </c>
      <c r="AY165" s="95">
        <f t="shared" si="60"/>
        <v>0</v>
      </c>
      <c r="AZ165" s="95">
        <f t="shared" si="60"/>
        <v>0</v>
      </c>
      <c r="BA165" s="95">
        <f t="shared" si="60"/>
        <v>0</v>
      </c>
      <c r="BB165" s="95">
        <f t="shared" si="60"/>
        <v>0</v>
      </c>
      <c r="BC165" s="95">
        <f t="shared" si="60"/>
        <v>0</v>
      </c>
      <c r="BD165" s="95">
        <f t="shared" si="60"/>
        <v>0</v>
      </c>
      <c r="BE165" s="95">
        <f t="shared" si="60"/>
        <v>0</v>
      </c>
      <c r="BF165" s="95">
        <f t="shared" si="60"/>
        <v>0</v>
      </c>
      <c r="BG165" s="95">
        <f t="shared" si="60"/>
        <v>0</v>
      </c>
      <c r="BH165" s="95">
        <f t="shared" si="60"/>
        <v>0</v>
      </c>
      <c r="BI165" s="95">
        <f t="shared" si="60"/>
        <v>0</v>
      </c>
      <c r="BJ165" s="95">
        <f t="shared" si="60"/>
        <v>0</v>
      </c>
      <c r="BK165" s="95">
        <f t="shared" si="60"/>
        <v>0</v>
      </c>
      <c r="BL165" s="95">
        <f t="shared" si="60"/>
        <v>0</v>
      </c>
      <c r="BM165" s="95">
        <f t="shared" si="60"/>
        <v>0</v>
      </c>
      <c r="BN165" s="95">
        <f t="shared" si="60"/>
        <v>0</v>
      </c>
      <c r="BO165" s="95">
        <f t="shared" si="60"/>
        <v>0</v>
      </c>
      <c r="BP165" s="95">
        <f t="shared" si="60"/>
        <v>0</v>
      </c>
      <c r="BQ165" s="95">
        <f t="shared" ref="BQ165:CI165" si="61">SUM(BQ147,BQ131,BQ125,BQ105)</f>
        <v>0</v>
      </c>
      <c r="BR165" s="95">
        <f t="shared" si="61"/>
        <v>0</v>
      </c>
      <c r="BS165" s="95">
        <f t="shared" si="61"/>
        <v>0</v>
      </c>
      <c r="BT165" s="95">
        <f t="shared" si="61"/>
        <v>0</v>
      </c>
      <c r="BU165" s="95">
        <f t="shared" si="61"/>
        <v>0</v>
      </c>
      <c r="BV165" s="95">
        <f t="shared" si="61"/>
        <v>0</v>
      </c>
      <c r="BW165" s="95">
        <f t="shared" si="61"/>
        <v>0</v>
      </c>
      <c r="BX165" s="95">
        <f t="shared" si="61"/>
        <v>0</v>
      </c>
      <c r="BY165" s="95">
        <f t="shared" si="61"/>
        <v>0</v>
      </c>
      <c r="BZ165" s="95">
        <f t="shared" si="61"/>
        <v>0</v>
      </c>
      <c r="CA165" s="95">
        <f t="shared" si="61"/>
        <v>0</v>
      </c>
      <c r="CB165" s="95">
        <f t="shared" si="61"/>
        <v>0</v>
      </c>
      <c r="CC165" s="95">
        <f t="shared" si="61"/>
        <v>0</v>
      </c>
      <c r="CD165" s="95">
        <f t="shared" si="61"/>
        <v>0</v>
      </c>
      <c r="CE165" s="95">
        <f t="shared" si="61"/>
        <v>0</v>
      </c>
      <c r="CF165" s="95">
        <f t="shared" si="61"/>
        <v>0</v>
      </c>
      <c r="CG165" s="95">
        <f t="shared" si="61"/>
        <v>0</v>
      </c>
      <c r="CH165" s="95">
        <f t="shared" si="61"/>
        <v>0</v>
      </c>
      <c r="CI165" s="95">
        <f t="shared" si="61"/>
        <v>0</v>
      </c>
      <c r="CJ165" s="95">
        <f t="shared" ref="CJ165:CT165" si="62">SUM(CJ147,CJ131,CJ125,CJ105)</f>
        <v>0</v>
      </c>
      <c r="CK165" s="95">
        <f t="shared" si="62"/>
        <v>0</v>
      </c>
      <c r="CL165" s="95">
        <f t="shared" si="62"/>
        <v>0</v>
      </c>
      <c r="CM165" s="95">
        <f t="shared" si="62"/>
        <v>0</v>
      </c>
      <c r="CN165" s="95">
        <f t="shared" si="62"/>
        <v>0</v>
      </c>
      <c r="CO165" s="95">
        <f t="shared" si="62"/>
        <v>0</v>
      </c>
      <c r="CP165" s="95">
        <f t="shared" si="62"/>
        <v>0</v>
      </c>
      <c r="CQ165" s="95">
        <f t="shared" si="62"/>
        <v>0</v>
      </c>
      <c r="CR165" s="95">
        <f t="shared" si="62"/>
        <v>0</v>
      </c>
      <c r="CS165" s="95">
        <f t="shared" si="62"/>
        <v>0</v>
      </c>
      <c r="CT165" s="95">
        <f t="shared" si="62"/>
        <v>0</v>
      </c>
    </row>
    <row r="166" spans="1:176">
      <c r="A166" s="503" t="s">
        <v>67</v>
      </c>
      <c r="B166" s="575"/>
      <c r="C166" s="576"/>
      <c r="D166" s="162" t="s">
        <v>5</v>
      </c>
      <c r="E166" s="64">
        <f>E162+E160+E136+E134+E132+E126+E108+E106</f>
        <v>582</v>
      </c>
      <c r="F166" s="253"/>
      <c r="G166" s="384"/>
      <c r="H166" s="225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106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</row>
    <row r="167" spans="1:176" ht="15.75" thickBot="1">
      <c r="A167" s="506"/>
      <c r="B167" s="507"/>
      <c r="C167" s="508"/>
      <c r="D167" s="163" t="s">
        <v>6</v>
      </c>
      <c r="E167" s="62">
        <f>E163+E161+E137+E135+E133+E127+E109+E107</f>
        <v>395</v>
      </c>
      <c r="F167" s="95">
        <f t="shared" ref="F167" si="63">F163+F161+F137+F135+F133+F127+F109+F107</f>
        <v>330</v>
      </c>
      <c r="G167" s="401">
        <f t="shared" ref="G167:BP167" si="64">G163+G161+G137+G135+G133+G127+G109+G107</f>
        <v>219</v>
      </c>
      <c r="H167" s="226">
        <f t="shared" si="64"/>
        <v>0</v>
      </c>
      <c r="I167" s="62">
        <f t="shared" si="64"/>
        <v>0</v>
      </c>
      <c r="J167" s="62">
        <f t="shared" si="64"/>
        <v>0</v>
      </c>
      <c r="K167" s="62">
        <f t="shared" si="64"/>
        <v>27</v>
      </c>
      <c r="L167" s="62">
        <f t="shared" si="64"/>
        <v>38</v>
      </c>
      <c r="M167" s="62">
        <f t="shared" si="64"/>
        <v>38</v>
      </c>
      <c r="N167" s="62">
        <f t="shared" si="64"/>
        <v>27</v>
      </c>
      <c r="O167" s="62">
        <f t="shared" si="64"/>
        <v>0</v>
      </c>
      <c r="P167" s="62">
        <f t="shared" si="64"/>
        <v>0</v>
      </c>
      <c r="Q167" s="62">
        <f t="shared" si="64"/>
        <v>0</v>
      </c>
      <c r="R167" s="62">
        <f t="shared" si="64"/>
        <v>0</v>
      </c>
      <c r="S167" s="62">
        <f t="shared" si="64"/>
        <v>2</v>
      </c>
      <c r="T167" s="62">
        <f t="shared" si="64"/>
        <v>0</v>
      </c>
      <c r="U167" s="62">
        <f t="shared" si="64"/>
        <v>0</v>
      </c>
      <c r="V167" s="62">
        <f t="shared" si="64"/>
        <v>0</v>
      </c>
      <c r="W167" s="62">
        <f t="shared" si="64"/>
        <v>2</v>
      </c>
      <c r="X167" s="62">
        <f t="shared" si="64"/>
        <v>0</v>
      </c>
      <c r="Y167" s="62">
        <f t="shared" si="64"/>
        <v>3</v>
      </c>
      <c r="Z167" s="62">
        <f t="shared" si="64"/>
        <v>4</v>
      </c>
      <c r="AA167" s="62">
        <f t="shared" si="64"/>
        <v>0</v>
      </c>
      <c r="AB167" s="62">
        <f t="shared" si="64"/>
        <v>11</v>
      </c>
      <c r="AC167" s="62">
        <f t="shared" si="64"/>
        <v>0</v>
      </c>
      <c r="AD167" s="62">
        <f t="shared" si="64"/>
        <v>0</v>
      </c>
      <c r="AE167" s="62">
        <f t="shared" si="64"/>
        <v>0</v>
      </c>
      <c r="AF167" s="62">
        <f t="shared" si="64"/>
        <v>0</v>
      </c>
      <c r="AG167" s="62">
        <f t="shared" si="64"/>
        <v>0</v>
      </c>
      <c r="AH167" s="62">
        <f t="shared" si="64"/>
        <v>0</v>
      </c>
      <c r="AI167" s="62">
        <f t="shared" si="64"/>
        <v>0</v>
      </c>
      <c r="AJ167" s="62">
        <f t="shared" si="64"/>
        <v>0</v>
      </c>
      <c r="AK167" s="62">
        <f t="shared" si="64"/>
        <v>0</v>
      </c>
      <c r="AL167" s="62">
        <f t="shared" si="64"/>
        <v>0</v>
      </c>
      <c r="AM167" s="62">
        <f t="shared" si="64"/>
        <v>0</v>
      </c>
      <c r="AN167" s="62">
        <f t="shared" si="64"/>
        <v>0</v>
      </c>
      <c r="AO167" s="62">
        <f t="shared" si="64"/>
        <v>0</v>
      </c>
      <c r="AP167" s="62">
        <f t="shared" si="64"/>
        <v>0</v>
      </c>
      <c r="AQ167" s="62">
        <f t="shared" si="64"/>
        <v>0</v>
      </c>
      <c r="AR167" s="62">
        <f t="shared" si="64"/>
        <v>0</v>
      </c>
      <c r="AS167" s="62">
        <f t="shared" si="64"/>
        <v>0</v>
      </c>
      <c r="AT167" s="62">
        <f t="shared" si="64"/>
        <v>0</v>
      </c>
      <c r="AU167" s="62">
        <f t="shared" si="64"/>
        <v>0</v>
      </c>
      <c r="AV167" s="62">
        <f t="shared" si="64"/>
        <v>0</v>
      </c>
      <c r="AW167" s="62">
        <f t="shared" si="64"/>
        <v>0</v>
      </c>
      <c r="AX167" s="62">
        <f t="shared" si="64"/>
        <v>0</v>
      </c>
      <c r="AY167" s="62">
        <f t="shared" si="64"/>
        <v>0</v>
      </c>
      <c r="AZ167" s="62">
        <f t="shared" si="64"/>
        <v>0</v>
      </c>
      <c r="BA167" s="62">
        <f t="shared" si="64"/>
        <v>0</v>
      </c>
      <c r="BB167" s="62">
        <f t="shared" si="64"/>
        <v>0</v>
      </c>
      <c r="BC167" s="62">
        <f t="shared" si="64"/>
        <v>0</v>
      </c>
      <c r="BD167" s="62">
        <f t="shared" si="64"/>
        <v>0</v>
      </c>
      <c r="BE167" s="62">
        <f t="shared" si="64"/>
        <v>0</v>
      </c>
      <c r="BF167" s="62">
        <f t="shared" si="64"/>
        <v>7</v>
      </c>
      <c r="BG167" s="62">
        <f t="shared" si="64"/>
        <v>5</v>
      </c>
      <c r="BH167" s="62">
        <f t="shared" si="64"/>
        <v>0</v>
      </c>
      <c r="BI167" s="62">
        <f t="shared" si="64"/>
        <v>0</v>
      </c>
      <c r="BJ167" s="62">
        <f t="shared" si="64"/>
        <v>0</v>
      </c>
      <c r="BK167" s="62">
        <f t="shared" si="64"/>
        <v>0</v>
      </c>
      <c r="BL167" s="62">
        <f t="shared" si="64"/>
        <v>0</v>
      </c>
      <c r="BM167" s="62">
        <f t="shared" si="64"/>
        <v>2</v>
      </c>
      <c r="BN167" s="62">
        <f t="shared" si="64"/>
        <v>0</v>
      </c>
      <c r="BO167" s="62">
        <f t="shared" si="64"/>
        <v>0</v>
      </c>
      <c r="BP167" s="62">
        <f t="shared" si="64"/>
        <v>6</v>
      </c>
      <c r="BQ167" s="62">
        <f t="shared" ref="BQ167:CI167" si="65">BQ163+BQ161+BQ137+BQ135+BQ133+BQ127+BQ109+BQ107</f>
        <v>0</v>
      </c>
      <c r="BR167" s="62">
        <f t="shared" si="65"/>
        <v>0</v>
      </c>
      <c r="BS167" s="62">
        <f t="shared" si="65"/>
        <v>0</v>
      </c>
      <c r="BT167" s="62">
        <f t="shared" si="65"/>
        <v>0</v>
      </c>
      <c r="BU167" s="62">
        <f t="shared" si="65"/>
        <v>0</v>
      </c>
      <c r="BV167" s="62">
        <f t="shared" si="65"/>
        <v>0</v>
      </c>
      <c r="BW167" s="62">
        <f t="shared" si="65"/>
        <v>3</v>
      </c>
      <c r="BX167" s="62">
        <f t="shared" si="65"/>
        <v>0</v>
      </c>
      <c r="BY167" s="62">
        <f t="shared" si="65"/>
        <v>0</v>
      </c>
      <c r="BZ167" s="62">
        <f t="shared" si="65"/>
        <v>1</v>
      </c>
      <c r="CA167" s="62">
        <f t="shared" si="65"/>
        <v>0</v>
      </c>
      <c r="CB167" s="62">
        <f t="shared" si="65"/>
        <v>0</v>
      </c>
      <c r="CC167" s="62">
        <f t="shared" si="65"/>
        <v>0</v>
      </c>
      <c r="CD167" s="62">
        <f t="shared" si="65"/>
        <v>0</v>
      </c>
      <c r="CE167" s="62">
        <f t="shared" si="65"/>
        <v>0</v>
      </c>
      <c r="CF167" s="62">
        <f t="shared" si="65"/>
        <v>0</v>
      </c>
      <c r="CG167" s="62">
        <f t="shared" si="65"/>
        <v>0</v>
      </c>
      <c r="CH167" s="62">
        <f t="shared" si="65"/>
        <v>0</v>
      </c>
      <c r="CI167" s="62">
        <f t="shared" si="65"/>
        <v>0</v>
      </c>
      <c r="CJ167" s="62">
        <f t="shared" ref="CJ167:CT167" si="66">CJ163+CJ161+CJ137+CJ135+CJ133+CJ127+CJ109+CJ107</f>
        <v>0</v>
      </c>
      <c r="CK167" s="62">
        <f t="shared" si="66"/>
        <v>0</v>
      </c>
      <c r="CL167" s="62">
        <f t="shared" si="66"/>
        <v>0</v>
      </c>
      <c r="CM167" s="62">
        <f t="shared" si="66"/>
        <v>0</v>
      </c>
      <c r="CN167" s="62">
        <f t="shared" si="66"/>
        <v>0</v>
      </c>
      <c r="CO167" s="62">
        <f t="shared" si="66"/>
        <v>0</v>
      </c>
      <c r="CP167" s="62">
        <f t="shared" si="66"/>
        <v>0</v>
      </c>
      <c r="CQ167" s="62">
        <f t="shared" si="66"/>
        <v>0</v>
      </c>
      <c r="CR167" s="62">
        <f t="shared" si="66"/>
        <v>0</v>
      </c>
      <c r="CS167" s="62">
        <f t="shared" si="66"/>
        <v>0</v>
      </c>
      <c r="CT167" s="62">
        <f t="shared" si="66"/>
        <v>0</v>
      </c>
    </row>
    <row r="168" spans="1:176">
      <c r="A168" s="230"/>
      <c r="B168" s="232"/>
      <c r="C168" s="159"/>
      <c r="D168" s="159"/>
      <c r="E168" s="159"/>
      <c r="F168" s="159"/>
      <c r="G168" s="159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33"/>
      <c r="AG168" s="233"/>
      <c r="AH168" s="233"/>
      <c r="AI168" s="233"/>
      <c r="AJ168" s="233"/>
      <c r="AK168" s="233"/>
      <c r="AL168" s="233"/>
      <c r="AM168" s="233"/>
      <c r="AN168" s="233"/>
      <c r="AO168" s="233"/>
      <c r="AP168" s="233"/>
      <c r="AQ168" s="233"/>
      <c r="AR168" s="233"/>
      <c r="AS168" s="233"/>
      <c r="AT168" s="233"/>
      <c r="AU168" s="233"/>
      <c r="AV168" s="233"/>
      <c r="AW168" s="233"/>
      <c r="AX168" s="233"/>
      <c r="AY168" s="233"/>
      <c r="AZ168" s="233"/>
      <c r="BA168" s="233"/>
      <c r="BB168" s="233"/>
      <c r="BC168" s="233"/>
      <c r="BD168" s="233"/>
      <c r="BE168" s="233"/>
      <c r="BF168" s="233"/>
      <c r="BG168" s="233"/>
      <c r="BH168" s="233"/>
      <c r="BI168" s="233"/>
      <c r="BJ168" s="233"/>
      <c r="BK168" s="233"/>
      <c r="BL168" s="233"/>
      <c r="BM168" s="233"/>
      <c r="BN168" s="233"/>
      <c r="BO168" s="233"/>
      <c r="BP168" s="233"/>
      <c r="BQ168" s="233"/>
      <c r="BR168" s="233"/>
      <c r="BS168" s="233"/>
      <c r="BT168" s="233"/>
      <c r="BU168" s="233"/>
      <c r="BV168" s="233"/>
      <c r="BW168" s="233"/>
      <c r="BX168" s="233"/>
      <c r="BY168" s="233"/>
      <c r="BZ168" s="233"/>
      <c r="CA168" s="233"/>
      <c r="CB168" s="233"/>
      <c r="CC168" s="233"/>
      <c r="CD168" s="233"/>
      <c r="CE168" s="233"/>
      <c r="CF168" s="233"/>
      <c r="CG168" s="233"/>
      <c r="CH168" s="233"/>
      <c r="CI168" s="233"/>
      <c r="CJ168" s="233"/>
      <c r="CK168" s="233"/>
      <c r="CL168" s="233"/>
      <c r="CM168" s="233"/>
      <c r="CN168" s="233"/>
      <c r="CO168" s="233"/>
      <c r="CP168" s="233"/>
      <c r="CQ168" s="233"/>
      <c r="CR168" s="233"/>
      <c r="CS168" s="233"/>
      <c r="CT168" s="233"/>
    </row>
    <row r="169" spans="1:176" ht="15.75" thickBot="1">
      <c r="A169" s="230"/>
      <c r="B169" s="232"/>
      <c r="C169" s="159"/>
      <c r="D169" s="159"/>
      <c r="E169" s="159"/>
      <c r="F169" s="159"/>
      <c r="G169" s="159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U169" s="233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33"/>
      <c r="AG169" s="233"/>
      <c r="AH169" s="233"/>
      <c r="AI169" s="233"/>
      <c r="AJ169" s="233"/>
      <c r="AK169" s="233"/>
      <c r="AL169" s="233"/>
      <c r="AM169" s="233"/>
      <c r="AN169" s="233"/>
      <c r="AO169" s="233"/>
      <c r="AP169" s="233"/>
      <c r="AQ169" s="233"/>
      <c r="AR169" s="233"/>
      <c r="AS169" s="233"/>
      <c r="AT169" s="233"/>
      <c r="AU169" s="233"/>
      <c r="AV169" s="233"/>
      <c r="AW169" s="233"/>
      <c r="AX169" s="233"/>
      <c r="AY169" s="233"/>
      <c r="AZ169" s="233"/>
      <c r="BA169" s="233"/>
      <c r="BB169" s="233"/>
      <c r="BC169" s="233"/>
      <c r="BD169" s="233"/>
      <c r="BE169" s="233"/>
      <c r="BF169" s="233"/>
      <c r="BG169" s="233"/>
      <c r="BH169" s="233"/>
      <c r="BI169" s="233"/>
      <c r="BJ169" s="233"/>
      <c r="BK169" s="233"/>
      <c r="BL169" s="233"/>
      <c r="BM169" s="233"/>
      <c r="BN169" s="233"/>
      <c r="BO169" s="233"/>
      <c r="BP169" s="233"/>
      <c r="BQ169" s="233"/>
      <c r="BR169" s="233"/>
      <c r="BS169" s="233"/>
      <c r="BT169" s="233"/>
      <c r="BU169" s="233"/>
      <c r="BV169" s="233"/>
      <c r="BW169" s="233"/>
      <c r="BX169" s="233"/>
      <c r="BY169" s="233"/>
      <c r="BZ169" s="233"/>
      <c r="CA169" s="233"/>
      <c r="CB169" s="233"/>
      <c r="CC169" s="233"/>
      <c r="CD169" s="233"/>
      <c r="CE169" s="233"/>
      <c r="CF169" s="233"/>
      <c r="CG169" s="233"/>
      <c r="CH169" s="233"/>
      <c r="CI169" s="233"/>
      <c r="CJ169" s="233"/>
      <c r="CK169" s="233"/>
      <c r="CL169" s="233"/>
      <c r="CM169" s="233"/>
      <c r="CN169" s="233"/>
      <c r="CO169" s="233"/>
      <c r="CP169" s="233"/>
      <c r="CQ169" s="233"/>
      <c r="CR169" s="233"/>
      <c r="CS169" s="233"/>
      <c r="CT169" s="233"/>
    </row>
    <row r="170" spans="1:176" ht="15" customHeight="1">
      <c r="A170" s="555" t="s">
        <v>69</v>
      </c>
      <c r="B170" s="552" t="s">
        <v>97</v>
      </c>
      <c r="C170" s="498">
        <v>130</v>
      </c>
      <c r="D170" s="79" t="s">
        <v>5</v>
      </c>
      <c r="E170" s="78">
        <v>58</v>
      </c>
      <c r="F170" s="91"/>
      <c r="G170" s="380"/>
      <c r="H170" s="166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91"/>
      <c r="AM170" s="166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</row>
    <row r="171" spans="1:176">
      <c r="A171" s="556"/>
      <c r="B171" s="553"/>
      <c r="C171" s="499"/>
      <c r="D171" s="77" t="s">
        <v>6</v>
      </c>
      <c r="E171" s="76">
        <f>SUM(G171:CT171)</f>
        <v>48</v>
      </c>
      <c r="F171" s="251"/>
      <c r="G171" s="381"/>
      <c r="H171" s="167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92"/>
      <c r="AM171" s="167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>
        <v>4</v>
      </c>
      <c r="BI171" s="75">
        <v>12</v>
      </c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>
        <v>32</v>
      </c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75"/>
      <c r="CN171" s="75"/>
      <c r="CO171" s="75"/>
      <c r="CP171" s="75"/>
      <c r="CQ171" s="75"/>
      <c r="CR171" s="75"/>
      <c r="CS171" s="75"/>
      <c r="CT171" s="75"/>
    </row>
    <row r="172" spans="1:176">
      <c r="A172" s="556"/>
      <c r="B172" s="553"/>
      <c r="C172" s="500">
        <v>170</v>
      </c>
      <c r="D172" s="74" t="s">
        <v>5</v>
      </c>
      <c r="E172" s="72">
        <v>242</v>
      </c>
      <c r="F172" s="93"/>
      <c r="G172" s="382"/>
      <c r="H172" s="168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93"/>
      <c r="AM172" s="168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  <c r="BT172" s="72"/>
      <c r="BU172" s="72"/>
      <c r="BV172" s="72"/>
      <c r="BW172" s="72"/>
      <c r="BX172" s="72"/>
      <c r="BY172" s="72"/>
      <c r="BZ172" s="72"/>
      <c r="CA172" s="72"/>
      <c r="CB172" s="72"/>
      <c r="CC172" s="72"/>
      <c r="CD172" s="72"/>
      <c r="CE172" s="72"/>
      <c r="CF172" s="72"/>
      <c r="CG172" s="72"/>
      <c r="CH172" s="72"/>
      <c r="CI172" s="72"/>
      <c r="CJ172" s="72"/>
      <c r="CK172" s="72"/>
      <c r="CL172" s="72"/>
      <c r="CM172" s="72"/>
      <c r="CN172" s="72"/>
      <c r="CO172" s="72"/>
      <c r="CP172" s="72"/>
      <c r="CQ172" s="72"/>
      <c r="CR172" s="72"/>
      <c r="CS172" s="72"/>
      <c r="CT172" s="72"/>
    </row>
    <row r="173" spans="1:176" ht="15.75" thickBot="1">
      <c r="A173" s="556"/>
      <c r="B173" s="553"/>
      <c r="C173" s="587"/>
      <c r="D173" s="71" t="s">
        <v>6</v>
      </c>
      <c r="E173" s="76">
        <f>SUM(G173:CT173)</f>
        <v>191</v>
      </c>
      <c r="F173" s="252"/>
      <c r="G173" s="383"/>
      <c r="H173" s="244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>
        <v>17</v>
      </c>
      <c r="Y173" s="70"/>
      <c r="Z173" s="70"/>
      <c r="AA173" s="70"/>
      <c r="AB173" s="70"/>
      <c r="AC173" s="70">
        <v>8</v>
      </c>
      <c r="AD173" s="70">
        <v>7</v>
      </c>
      <c r="AE173" s="70">
        <v>14</v>
      </c>
      <c r="AF173" s="70"/>
      <c r="AG173" s="70"/>
      <c r="AH173" s="70"/>
      <c r="AI173" s="70"/>
      <c r="AJ173" s="70"/>
      <c r="AK173" s="70"/>
      <c r="AL173" s="222"/>
      <c r="AM173" s="167"/>
      <c r="AN173" s="75">
        <v>4</v>
      </c>
      <c r="AO173" s="75"/>
      <c r="AP173" s="75">
        <v>20</v>
      </c>
      <c r="AQ173" s="75">
        <v>3</v>
      </c>
      <c r="AR173" s="75"/>
      <c r="AS173" s="75"/>
      <c r="AT173" s="75"/>
      <c r="AU173" s="75">
        <v>4</v>
      </c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>
        <v>10</v>
      </c>
      <c r="BJ173" s="75"/>
      <c r="BK173" s="75"/>
      <c r="BL173" s="75"/>
      <c r="BM173" s="75"/>
      <c r="BN173" s="75"/>
      <c r="BO173" s="75"/>
      <c r="BP173" s="75"/>
      <c r="BQ173" s="75"/>
      <c r="BR173" s="75">
        <v>20</v>
      </c>
      <c r="BS173" s="75">
        <v>20</v>
      </c>
      <c r="BT173" s="75">
        <v>27</v>
      </c>
      <c r="BU173" s="75">
        <v>34</v>
      </c>
      <c r="BV173" s="75"/>
      <c r="BW173" s="75"/>
      <c r="BX173" s="75">
        <v>2</v>
      </c>
      <c r="BY173" s="75"/>
      <c r="BZ173" s="75"/>
      <c r="CA173" s="75">
        <v>1</v>
      </c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75"/>
      <c r="CN173" s="75"/>
      <c r="CO173" s="75"/>
      <c r="CP173" s="75"/>
      <c r="CQ173" s="75"/>
      <c r="CR173" s="75"/>
      <c r="CS173" s="75"/>
      <c r="CT173" s="75"/>
    </row>
    <row r="174" spans="1:176">
      <c r="A174" s="556"/>
      <c r="B174" s="553"/>
      <c r="C174" s="585" t="s">
        <v>38</v>
      </c>
      <c r="D174" s="79" t="s">
        <v>5</v>
      </c>
      <c r="E174" s="78">
        <f>E172+E170</f>
        <v>300</v>
      </c>
      <c r="F174" s="91">
        <f t="shared" ref="F174" si="67">F172+F170</f>
        <v>0</v>
      </c>
      <c r="G174" s="380">
        <f t="shared" ref="G174:AL175" si="68">G172+G170</f>
        <v>0</v>
      </c>
      <c r="H174" s="166">
        <f t="shared" si="68"/>
        <v>0</v>
      </c>
      <c r="I174" s="78">
        <f t="shared" si="68"/>
        <v>0</v>
      </c>
      <c r="J174" s="78">
        <f t="shared" si="68"/>
        <v>0</v>
      </c>
      <c r="K174" s="78">
        <f t="shared" si="68"/>
        <v>0</v>
      </c>
      <c r="L174" s="78">
        <f t="shared" si="68"/>
        <v>0</v>
      </c>
      <c r="M174" s="78">
        <f t="shared" si="68"/>
        <v>0</v>
      </c>
      <c r="N174" s="78">
        <f t="shared" si="68"/>
        <v>0</v>
      </c>
      <c r="O174" s="78">
        <f t="shared" si="68"/>
        <v>0</v>
      </c>
      <c r="P174" s="78">
        <f t="shared" si="68"/>
        <v>0</v>
      </c>
      <c r="Q174" s="78">
        <f t="shared" si="68"/>
        <v>0</v>
      </c>
      <c r="R174" s="78">
        <f t="shared" si="68"/>
        <v>0</v>
      </c>
      <c r="S174" s="78">
        <f t="shared" si="68"/>
        <v>0</v>
      </c>
      <c r="T174" s="78">
        <f t="shared" si="68"/>
        <v>0</v>
      </c>
      <c r="U174" s="78">
        <f t="shared" si="68"/>
        <v>0</v>
      </c>
      <c r="V174" s="78">
        <f t="shared" si="68"/>
        <v>0</v>
      </c>
      <c r="W174" s="78">
        <f t="shared" si="68"/>
        <v>0</v>
      </c>
      <c r="X174" s="78">
        <f t="shared" si="68"/>
        <v>0</v>
      </c>
      <c r="Y174" s="78">
        <f t="shared" si="68"/>
        <v>0</v>
      </c>
      <c r="Z174" s="78">
        <f t="shared" si="68"/>
        <v>0</v>
      </c>
      <c r="AA174" s="78">
        <f t="shared" si="68"/>
        <v>0</v>
      </c>
      <c r="AB174" s="78">
        <f t="shared" si="68"/>
        <v>0</v>
      </c>
      <c r="AC174" s="78">
        <f t="shared" si="68"/>
        <v>0</v>
      </c>
      <c r="AD174" s="78">
        <f t="shared" si="68"/>
        <v>0</v>
      </c>
      <c r="AE174" s="78">
        <f t="shared" si="68"/>
        <v>0</v>
      </c>
      <c r="AF174" s="78">
        <f t="shared" si="68"/>
        <v>0</v>
      </c>
      <c r="AG174" s="78">
        <f t="shared" si="68"/>
        <v>0</v>
      </c>
      <c r="AH174" s="78">
        <f t="shared" si="68"/>
        <v>0</v>
      </c>
      <c r="AI174" s="78">
        <f t="shared" si="68"/>
        <v>0</v>
      </c>
      <c r="AJ174" s="78">
        <f t="shared" si="68"/>
        <v>0</v>
      </c>
      <c r="AK174" s="78">
        <f t="shared" si="68"/>
        <v>0</v>
      </c>
      <c r="AL174" s="91">
        <f t="shared" si="68"/>
        <v>0</v>
      </c>
      <c r="AM174" s="90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  <c r="BZ174" s="68"/>
      <c r="CA174" s="68"/>
      <c r="CB174" s="68"/>
      <c r="CC174" s="68"/>
      <c r="CD174" s="68"/>
      <c r="CE174" s="68"/>
      <c r="CF174" s="68"/>
      <c r="CG174" s="68"/>
      <c r="CH174" s="68"/>
      <c r="CI174" s="68"/>
      <c r="CJ174" s="68"/>
      <c r="CK174" s="68"/>
      <c r="CL174" s="68"/>
      <c r="CM174" s="68"/>
      <c r="CN174" s="68"/>
      <c r="CO174" s="68"/>
      <c r="CP174" s="68"/>
      <c r="CQ174" s="68"/>
      <c r="CR174" s="68"/>
      <c r="CS174" s="68"/>
      <c r="CT174" s="68"/>
    </row>
    <row r="175" spans="1:176" ht="15.75" thickBot="1">
      <c r="A175" s="557"/>
      <c r="B175" s="554"/>
      <c r="C175" s="586"/>
      <c r="D175" s="87" t="s">
        <v>6</v>
      </c>
      <c r="E175" s="62">
        <f>E173+E171</f>
        <v>239</v>
      </c>
      <c r="F175" s="95">
        <f t="shared" ref="F175" si="69">F173+F171</f>
        <v>0</v>
      </c>
      <c r="G175" s="401">
        <f t="shared" si="68"/>
        <v>0</v>
      </c>
      <c r="H175" s="226">
        <f t="shared" si="68"/>
        <v>0</v>
      </c>
      <c r="I175" s="62">
        <f t="shared" si="68"/>
        <v>0</v>
      </c>
      <c r="J175" s="62">
        <f t="shared" si="68"/>
        <v>0</v>
      </c>
      <c r="K175" s="62">
        <f t="shared" si="68"/>
        <v>0</v>
      </c>
      <c r="L175" s="62">
        <f t="shared" si="68"/>
        <v>0</v>
      </c>
      <c r="M175" s="62">
        <f t="shared" si="68"/>
        <v>0</v>
      </c>
      <c r="N175" s="62">
        <f t="shared" si="68"/>
        <v>0</v>
      </c>
      <c r="O175" s="62">
        <f t="shared" si="68"/>
        <v>0</v>
      </c>
      <c r="P175" s="62">
        <f t="shared" si="68"/>
        <v>0</v>
      </c>
      <c r="Q175" s="62">
        <f t="shared" si="68"/>
        <v>0</v>
      </c>
      <c r="R175" s="62">
        <f t="shared" si="68"/>
        <v>0</v>
      </c>
      <c r="S175" s="62">
        <f t="shared" si="68"/>
        <v>0</v>
      </c>
      <c r="T175" s="62">
        <f t="shared" si="68"/>
        <v>0</v>
      </c>
      <c r="U175" s="62">
        <f t="shared" si="68"/>
        <v>0</v>
      </c>
      <c r="V175" s="62">
        <f t="shared" si="68"/>
        <v>0</v>
      </c>
      <c r="W175" s="62">
        <f t="shared" si="68"/>
        <v>0</v>
      </c>
      <c r="X175" s="62">
        <f t="shared" si="68"/>
        <v>17</v>
      </c>
      <c r="Y175" s="62">
        <f t="shared" si="68"/>
        <v>0</v>
      </c>
      <c r="Z175" s="62">
        <f t="shared" si="68"/>
        <v>0</v>
      </c>
      <c r="AA175" s="62">
        <f t="shared" si="68"/>
        <v>0</v>
      </c>
      <c r="AB175" s="62">
        <f t="shared" si="68"/>
        <v>0</v>
      </c>
      <c r="AC175" s="62">
        <f t="shared" si="68"/>
        <v>8</v>
      </c>
      <c r="AD175" s="62">
        <f t="shared" si="68"/>
        <v>7</v>
      </c>
      <c r="AE175" s="62">
        <f t="shared" si="68"/>
        <v>14</v>
      </c>
      <c r="AF175" s="62">
        <f t="shared" si="68"/>
        <v>0</v>
      </c>
      <c r="AG175" s="62">
        <f t="shared" si="68"/>
        <v>0</v>
      </c>
      <c r="AH175" s="62">
        <f t="shared" si="68"/>
        <v>0</v>
      </c>
      <c r="AI175" s="62">
        <f t="shared" si="68"/>
        <v>0</v>
      </c>
      <c r="AJ175" s="62">
        <f t="shared" si="68"/>
        <v>0</v>
      </c>
      <c r="AK175" s="62">
        <f t="shared" si="68"/>
        <v>0</v>
      </c>
      <c r="AL175" s="95">
        <f t="shared" si="68"/>
        <v>0</v>
      </c>
      <c r="AM175" s="226">
        <f t="shared" ref="AM175:BP175" si="70">AM173+AM171</f>
        <v>0</v>
      </c>
      <c r="AN175" s="62">
        <f t="shared" si="70"/>
        <v>4</v>
      </c>
      <c r="AO175" s="62">
        <f t="shared" si="70"/>
        <v>0</v>
      </c>
      <c r="AP175" s="62">
        <f t="shared" si="70"/>
        <v>20</v>
      </c>
      <c r="AQ175" s="62">
        <f t="shared" si="70"/>
        <v>3</v>
      </c>
      <c r="AR175" s="62">
        <f t="shared" si="70"/>
        <v>0</v>
      </c>
      <c r="AS175" s="62">
        <f t="shared" si="70"/>
        <v>0</v>
      </c>
      <c r="AT175" s="62">
        <f t="shared" si="70"/>
        <v>0</v>
      </c>
      <c r="AU175" s="62">
        <f t="shared" si="70"/>
        <v>4</v>
      </c>
      <c r="AV175" s="62">
        <f t="shared" si="70"/>
        <v>0</v>
      </c>
      <c r="AW175" s="62">
        <f t="shared" si="70"/>
        <v>0</v>
      </c>
      <c r="AX175" s="62">
        <f t="shared" si="70"/>
        <v>0</v>
      </c>
      <c r="AY175" s="62">
        <f t="shared" si="70"/>
        <v>0</v>
      </c>
      <c r="AZ175" s="62">
        <f t="shared" si="70"/>
        <v>0</v>
      </c>
      <c r="BA175" s="62">
        <f t="shared" si="70"/>
        <v>0</v>
      </c>
      <c r="BB175" s="62">
        <f t="shared" si="70"/>
        <v>0</v>
      </c>
      <c r="BC175" s="62">
        <f t="shared" si="70"/>
        <v>0</v>
      </c>
      <c r="BD175" s="62">
        <f t="shared" si="70"/>
        <v>0</v>
      </c>
      <c r="BE175" s="62">
        <f t="shared" si="70"/>
        <v>0</v>
      </c>
      <c r="BF175" s="62">
        <f t="shared" si="70"/>
        <v>0</v>
      </c>
      <c r="BG175" s="62">
        <f t="shared" si="70"/>
        <v>0</v>
      </c>
      <c r="BH175" s="62">
        <f t="shared" si="70"/>
        <v>4</v>
      </c>
      <c r="BI175" s="62">
        <f t="shared" si="70"/>
        <v>22</v>
      </c>
      <c r="BJ175" s="62">
        <f t="shared" si="70"/>
        <v>0</v>
      </c>
      <c r="BK175" s="62">
        <f t="shared" si="70"/>
        <v>0</v>
      </c>
      <c r="BL175" s="62">
        <f t="shared" si="70"/>
        <v>0</v>
      </c>
      <c r="BM175" s="62">
        <f t="shared" si="70"/>
        <v>0</v>
      </c>
      <c r="BN175" s="62">
        <f t="shared" si="70"/>
        <v>0</v>
      </c>
      <c r="BO175" s="62">
        <f t="shared" si="70"/>
        <v>0</v>
      </c>
      <c r="BP175" s="62">
        <f t="shared" si="70"/>
        <v>0</v>
      </c>
      <c r="BQ175" s="62">
        <f t="shared" ref="BQ175:CI175" si="71">BQ173+BQ171</f>
        <v>0</v>
      </c>
      <c r="BR175" s="62">
        <f t="shared" si="71"/>
        <v>20</v>
      </c>
      <c r="BS175" s="62">
        <f t="shared" si="71"/>
        <v>20</v>
      </c>
      <c r="BT175" s="62">
        <f t="shared" si="71"/>
        <v>27</v>
      </c>
      <c r="BU175" s="62">
        <f t="shared" si="71"/>
        <v>34</v>
      </c>
      <c r="BV175" s="62">
        <f t="shared" si="71"/>
        <v>0</v>
      </c>
      <c r="BW175" s="62">
        <f t="shared" si="71"/>
        <v>0</v>
      </c>
      <c r="BX175" s="62">
        <f t="shared" si="71"/>
        <v>34</v>
      </c>
      <c r="BY175" s="62">
        <f t="shared" si="71"/>
        <v>0</v>
      </c>
      <c r="BZ175" s="62">
        <f t="shared" si="71"/>
        <v>0</v>
      </c>
      <c r="CA175" s="62">
        <f t="shared" si="71"/>
        <v>1</v>
      </c>
      <c r="CB175" s="62">
        <f t="shared" si="71"/>
        <v>0</v>
      </c>
      <c r="CC175" s="62">
        <f t="shared" si="71"/>
        <v>0</v>
      </c>
      <c r="CD175" s="62">
        <f t="shared" si="71"/>
        <v>0</v>
      </c>
      <c r="CE175" s="62">
        <f t="shared" si="71"/>
        <v>0</v>
      </c>
      <c r="CF175" s="62">
        <f t="shared" si="71"/>
        <v>0</v>
      </c>
      <c r="CG175" s="62">
        <f t="shared" si="71"/>
        <v>0</v>
      </c>
      <c r="CH175" s="62">
        <f t="shared" si="71"/>
        <v>0</v>
      </c>
      <c r="CI175" s="62">
        <f t="shared" si="71"/>
        <v>0</v>
      </c>
      <c r="CJ175" s="62">
        <f t="shared" ref="CJ175:CT175" si="72">CJ173+CJ171</f>
        <v>0</v>
      </c>
      <c r="CK175" s="62">
        <f t="shared" si="72"/>
        <v>0</v>
      </c>
      <c r="CL175" s="62">
        <f t="shared" si="72"/>
        <v>0</v>
      </c>
      <c r="CM175" s="62">
        <f t="shared" si="72"/>
        <v>0</v>
      </c>
      <c r="CN175" s="62">
        <f t="shared" si="72"/>
        <v>0</v>
      </c>
      <c r="CO175" s="62">
        <f t="shared" si="72"/>
        <v>0</v>
      </c>
      <c r="CP175" s="62">
        <f t="shared" si="72"/>
        <v>0</v>
      </c>
      <c r="CQ175" s="62">
        <f t="shared" si="72"/>
        <v>0</v>
      </c>
      <c r="CR175" s="62">
        <f t="shared" si="72"/>
        <v>0</v>
      </c>
      <c r="CS175" s="62">
        <f t="shared" si="72"/>
        <v>0</v>
      </c>
      <c r="CT175" s="62">
        <f t="shared" si="72"/>
        <v>0</v>
      </c>
    </row>
    <row r="176" spans="1:176" ht="15.75" thickBot="1"/>
    <row r="177" spans="1:176">
      <c r="A177" s="561" t="s">
        <v>74</v>
      </c>
      <c r="B177" s="599" t="s">
        <v>91</v>
      </c>
      <c r="C177" s="601">
        <v>170</v>
      </c>
      <c r="D177" s="345" t="s">
        <v>5</v>
      </c>
      <c r="E177" s="78">
        <v>298</v>
      </c>
      <c r="F177" s="101"/>
      <c r="G177" s="395"/>
      <c r="H177" s="166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101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</row>
    <row r="178" spans="1:176" ht="15.75" thickBot="1">
      <c r="A178" s="562"/>
      <c r="B178" s="600"/>
      <c r="C178" s="602"/>
      <c r="D178" s="346" t="s">
        <v>6</v>
      </c>
      <c r="E178" s="76">
        <f>SUM(G178:CT178)</f>
        <v>222</v>
      </c>
      <c r="F178" s="283"/>
      <c r="G178" s="403">
        <v>170</v>
      </c>
      <c r="H178" s="257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>
        <v>21</v>
      </c>
      <c r="W178" s="89"/>
      <c r="X178" s="89"/>
      <c r="Y178" s="89"/>
      <c r="Z178" s="89"/>
      <c r="AA178" s="89">
        <v>14</v>
      </c>
      <c r="AB178" s="89"/>
      <c r="AC178" s="89"/>
      <c r="AD178" s="89"/>
      <c r="AE178" s="89"/>
      <c r="AF178" s="89"/>
      <c r="AG178" s="89"/>
      <c r="AH178" s="89"/>
      <c r="AI178" s="89"/>
      <c r="AJ178" s="89">
        <v>14</v>
      </c>
      <c r="AK178" s="89"/>
      <c r="AL178" s="161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  <c r="BB178" s="89"/>
      <c r="BC178" s="89"/>
      <c r="BD178" s="89"/>
      <c r="BE178" s="89"/>
      <c r="BF178" s="89"/>
      <c r="BG178" s="89">
        <v>3</v>
      </c>
      <c r="BH178" s="89"/>
      <c r="BI178" s="89"/>
      <c r="BJ178" s="89"/>
      <c r="BK178" s="89"/>
      <c r="BL178" s="89"/>
      <c r="BM178" s="89"/>
      <c r="BN178" s="89"/>
      <c r="BO178" s="89"/>
      <c r="BP178" s="89"/>
      <c r="BQ178" s="89"/>
      <c r="BR178" s="89"/>
      <c r="BS178" s="89"/>
      <c r="BT178" s="89"/>
      <c r="BU178" s="89"/>
      <c r="BV178" s="89"/>
      <c r="BW178" s="89"/>
      <c r="BX178" s="89"/>
      <c r="BY178" s="89"/>
      <c r="BZ178" s="89"/>
      <c r="CA178" s="89"/>
      <c r="CB178" s="89"/>
      <c r="CC178" s="89"/>
      <c r="CD178" s="89"/>
      <c r="CE178" s="89"/>
      <c r="CF178" s="89"/>
      <c r="CG178" s="89"/>
      <c r="CH178" s="89"/>
      <c r="CI178" s="89"/>
      <c r="CJ178" s="89"/>
      <c r="CK178" s="89"/>
      <c r="CL178" s="89"/>
      <c r="CM178" s="89"/>
      <c r="CN178" s="89"/>
      <c r="CO178" s="89"/>
      <c r="CP178" s="89"/>
      <c r="CQ178" s="89"/>
      <c r="CR178" s="89"/>
      <c r="CS178" s="89"/>
      <c r="CT178" s="89"/>
    </row>
    <row r="179" spans="1:176" s="158" customFormat="1" ht="13.5" customHeight="1">
      <c r="A179" s="562"/>
      <c r="B179" s="599" t="s">
        <v>92</v>
      </c>
      <c r="C179" s="498">
        <v>170</v>
      </c>
      <c r="D179" s="79" t="s">
        <v>5</v>
      </c>
      <c r="E179" s="78">
        <v>58</v>
      </c>
      <c r="F179" s="101"/>
      <c r="G179" s="395"/>
      <c r="H179" s="166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101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  <c r="DQ179" s="60"/>
      <c r="DR179" s="60"/>
      <c r="DS179" s="60"/>
      <c r="DT179" s="60"/>
      <c r="DU179" s="60"/>
      <c r="DV179" s="60"/>
      <c r="DW179" s="60"/>
      <c r="DX179" s="60"/>
      <c r="DY179" s="60"/>
      <c r="DZ179" s="60"/>
      <c r="EA179" s="60"/>
      <c r="EB179" s="60"/>
      <c r="EC179" s="60"/>
      <c r="ED179" s="60"/>
      <c r="EE179" s="60"/>
      <c r="EF179" s="60"/>
      <c r="EG179" s="60"/>
      <c r="EH179" s="60"/>
      <c r="EI179" s="60"/>
      <c r="EJ179" s="60"/>
      <c r="EK179" s="60"/>
      <c r="EL179" s="60"/>
      <c r="EM179" s="60"/>
      <c r="EN179" s="60"/>
      <c r="EO179" s="60"/>
      <c r="EP179" s="60"/>
      <c r="EQ179" s="60"/>
      <c r="ER179" s="60"/>
      <c r="ES179" s="60"/>
      <c r="ET179" s="60"/>
      <c r="EU179" s="60"/>
      <c r="EV179" s="60"/>
      <c r="EW179" s="60"/>
      <c r="EX179" s="60"/>
      <c r="EY179" s="60"/>
      <c r="EZ179" s="60"/>
      <c r="FA179" s="60"/>
      <c r="FB179" s="60"/>
      <c r="FC179" s="60"/>
      <c r="FD179" s="60"/>
      <c r="FE179" s="60"/>
      <c r="FF179" s="60"/>
      <c r="FG179" s="60"/>
      <c r="FH179" s="60"/>
      <c r="FI179" s="60"/>
      <c r="FJ179" s="60"/>
      <c r="FK179" s="60"/>
      <c r="FL179" s="60"/>
      <c r="FM179" s="60"/>
      <c r="FN179" s="60"/>
      <c r="FO179" s="60"/>
      <c r="FP179" s="60"/>
      <c r="FQ179" s="60"/>
      <c r="FR179" s="60"/>
      <c r="FS179" s="60"/>
      <c r="FT179" s="60"/>
    </row>
    <row r="180" spans="1:176" s="159" customFormat="1" ht="15.75" thickBot="1">
      <c r="A180" s="563"/>
      <c r="B180" s="603"/>
      <c r="C180" s="499"/>
      <c r="D180" s="77" t="s">
        <v>6</v>
      </c>
      <c r="E180" s="76">
        <f>SUM(G180:CT180)</f>
        <v>55</v>
      </c>
      <c r="F180" s="338"/>
      <c r="G180" s="394"/>
      <c r="H180" s="167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>
        <v>7</v>
      </c>
      <c r="W180" s="75"/>
      <c r="X180" s="75"/>
      <c r="Y180" s="75">
        <v>1</v>
      </c>
      <c r="Z180" s="75"/>
      <c r="AA180" s="75"/>
      <c r="AB180" s="75"/>
      <c r="AC180" s="75"/>
      <c r="AD180" s="75"/>
      <c r="AE180" s="75"/>
      <c r="AF180" s="75"/>
      <c r="AG180" s="75"/>
      <c r="AH180" s="75"/>
      <c r="AI180" s="75">
        <v>7</v>
      </c>
      <c r="AJ180" s="75">
        <v>36</v>
      </c>
      <c r="AK180" s="75"/>
      <c r="AL180" s="102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>
        <v>4</v>
      </c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  <c r="CG180" s="75"/>
      <c r="CH180" s="75"/>
      <c r="CI180" s="75"/>
      <c r="CJ180" s="75"/>
      <c r="CK180" s="75"/>
      <c r="CL180" s="75"/>
      <c r="CM180" s="75"/>
      <c r="CN180" s="75"/>
      <c r="CO180" s="75"/>
      <c r="CP180" s="75"/>
      <c r="CQ180" s="75"/>
      <c r="CR180" s="75"/>
      <c r="CS180" s="75"/>
      <c r="CT180" s="75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J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</row>
    <row r="181" spans="1:176" s="159" customFormat="1">
      <c r="A181" s="503" t="s">
        <v>155</v>
      </c>
      <c r="B181" s="575"/>
      <c r="C181" s="576"/>
      <c r="D181" s="162" t="s">
        <v>5</v>
      </c>
      <c r="E181" s="64">
        <f>E177+E179</f>
        <v>356</v>
      </c>
      <c r="F181" s="64">
        <f t="shared" ref="F181:BP181" si="73">F177+F179</f>
        <v>0</v>
      </c>
      <c r="G181" s="399">
        <f t="shared" si="73"/>
        <v>0</v>
      </c>
      <c r="H181" s="64">
        <f t="shared" si="73"/>
        <v>0</v>
      </c>
      <c r="I181" s="64">
        <f t="shared" si="73"/>
        <v>0</v>
      </c>
      <c r="J181" s="64">
        <f t="shared" si="73"/>
        <v>0</v>
      </c>
      <c r="K181" s="64">
        <f t="shared" si="73"/>
        <v>0</v>
      </c>
      <c r="L181" s="64">
        <f t="shared" si="73"/>
        <v>0</v>
      </c>
      <c r="M181" s="64">
        <f t="shared" si="73"/>
        <v>0</v>
      </c>
      <c r="N181" s="64">
        <f t="shared" si="73"/>
        <v>0</v>
      </c>
      <c r="O181" s="64">
        <f t="shared" si="73"/>
        <v>0</v>
      </c>
      <c r="P181" s="64">
        <f t="shared" si="73"/>
        <v>0</v>
      </c>
      <c r="Q181" s="64">
        <f t="shared" si="73"/>
        <v>0</v>
      </c>
      <c r="R181" s="64">
        <f t="shared" si="73"/>
        <v>0</v>
      </c>
      <c r="S181" s="64">
        <f t="shared" si="73"/>
        <v>0</v>
      </c>
      <c r="T181" s="64">
        <f t="shared" si="73"/>
        <v>0</v>
      </c>
      <c r="U181" s="64">
        <f t="shared" si="73"/>
        <v>0</v>
      </c>
      <c r="V181" s="64">
        <f t="shared" si="73"/>
        <v>0</v>
      </c>
      <c r="W181" s="64">
        <f t="shared" si="73"/>
        <v>0</v>
      </c>
      <c r="X181" s="64">
        <f t="shared" si="73"/>
        <v>0</v>
      </c>
      <c r="Y181" s="64">
        <f t="shared" si="73"/>
        <v>0</v>
      </c>
      <c r="Z181" s="64">
        <f t="shared" si="73"/>
        <v>0</v>
      </c>
      <c r="AA181" s="64">
        <f t="shared" si="73"/>
        <v>0</v>
      </c>
      <c r="AB181" s="64">
        <f t="shared" si="73"/>
        <v>0</v>
      </c>
      <c r="AC181" s="64">
        <f t="shared" si="73"/>
        <v>0</v>
      </c>
      <c r="AD181" s="64">
        <f t="shared" si="73"/>
        <v>0</v>
      </c>
      <c r="AE181" s="64">
        <f t="shared" si="73"/>
        <v>0</v>
      </c>
      <c r="AF181" s="64">
        <f t="shared" si="73"/>
        <v>0</v>
      </c>
      <c r="AG181" s="64">
        <f t="shared" si="73"/>
        <v>0</v>
      </c>
      <c r="AH181" s="64">
        <f t="shared" si="73"/>
        <v>0</v>
      </c>
      <c r="AI181" s="64">
        <f t="shared" si="73"/>
        <v>0</v>
      </c>
      <c r="AJ181" s="64">
        <f t="shared" si="73"/>
        <v>0</v>
      </c>
      <c r="AK181" s="64">
        <f t="shared" si="73"/>
        <v>0</v>
      </c>
      <c r="AL181" s="64">
        <f t="shared" si="73"/>
        <v>0</v>
      </c>
      <c r="AM181" s="64">
        <f t="shared" si="73"/>
        <v>0</v>
      </c>
      <c r="AN181" s="64">
        <f t="shared" si="73"/>
        <v>0</v>
      </c>
      <c r="AO181" s="64">
        <f t="shared" si="73"/>
        <v>0</v>
      </c>
      <c r="AP181" s="64">
        <f t="shared" si="73"/>
        <v>0</v>
      </c>
      <c r="AQ181" s="64">
        <f t="shared" si="73"/>
        <v>0</v>
      </c>
      <c r="AR181" s="64">
        <f t="shared" si="73"/>
        <v>0</v>
      </c>
      <c r="AS181" s="64">
        <f t="shared" si="73"/>
        <v>0</v>
      </c>
      <c r="AT181" s="64">
        <f t="shared" si="73"/>
        <v>0</v>
      </c>
      <c r="AU181" s="64">
        <f t="shared" si="73"/>
        <v>0</v>
      </c>
      <c r="AV181" s="64">
        <f t="shared" si="73"/>
        <v>0</v>
      </c>
      <c r="AW181" s="64">
        <f t="shared" si="73"/>
        <v>0</v>
      </c>
      <c r="AX181" s="64">
        <f t="shared" si="73"/>
        <v>0</v>
      </c>
      <c r="AY181" s="64">
        <f t="shared" si="73"/>
        <v>0</v>
      </c>
      <c r="AZ181" s="64">
        <f t="shared" si="73"/>
        <v>0</v>
      </c>
      <c r="BA181" s="64">
        <f t="shared" si="73"/>
        <v>0</v>
      </c>
      <c r="BB181" s="64">
        <f t="shared" si="73"/>
        <v>0</v>
      </c>
      <c r="BC181" s="64">
        <f t="shared" si="73"/>
        <v>0</v>
      </c>
      <c r="BD181" s="64">
        <f t="shared" si="73"/>
        <v>0</v>
      </c>
      <c r="BE181" s="64">
        <f t="shared" si="73"/>
        <v>0</v>
      </c>
      <c r="BF181" s="64">
        <f t="shared" si="73"/>
        <v>0</v>
      </c>
      <c r="BG181" s="64">
        <f t="shared" si="73"/>
        <v>0</v>
      </c>
      <c r="BH181" s="64">
        <f t="shared" si="73"/>
        <v>0</v>
      </c>
      <c r="BI181" s="64">
        <f t="shared" si="73"/>
        <v>0</v>
      </c>
      <c r="BJ181" s="64">
        <f t="shared" si="73"/>
        <v>0</v>
      </c>
      <c r="BK181" s="64">
        <f t="shared" si="73"/>
        <v>0</v>
      </c>
      <c r="BL181" s="64">
        <f t="shared" si="73"/>
        <v>0</v>
      </c>
      <c r="BM181" s="64">
        <f t="shared" si="73"/>
        <v>0</v>
      </c>
      <c r="BN181" s="64">
        <f t="shared" si="73"/>
        <v>0</v>
      </c>
      <c r="BO181" s="64">
        <f t="shared" si="73"/>
        <v>0</v>
      </c>
      <c r="BP181" s="64">
        <f t="shared" si="73"/>
        <v>0</v>
      </c>
      <c r="BQ181" s="64">
        <f t="shared" ref="BQ181:CI181" si="74">BQ177+BQ179</f>
        <v>0</v>
      </c>
      <c r="BR181" s="64">
        <f t="shared" si="74"/>
        <v>0</v>
      </c>
      <c r="BS181" s="64">
        <f t="shared" si="74"/>
        <v>0</v>
      </c>
      <c r="BT181" s="64">
        <f t="shared" si="74"/>
        <v>0</v>
      </c>
      <c r="BU181" s="64">
        <f t="shared" si="74"/>
        <v>0</v>
      </c>
      <c r="BV181" s="64">
        <f t="shared" si="74"/>
        <v>0</v>
      </c>
      <c r="BW181" s="64">
        <f t="shared" si="74"/>
        <v>0</v>
      </c>
      <c r="BX181" s="64">
        <f t="shared" si="74"/>
        <v>0</v>
      </c>
      <c r="BY181" s="64">
        <f t="shared" si="74"/>
        <v>0</v>
      </c>
      <c r="BZ181" s="64">
        <f t="shared" si="74"/>
        <v>0</v>
      </c>
      <c r="CA181" s="64">
        <f t="shared" si="74"/>
        <v>0</v>
      </c>
      <c r="CB181" s="64">
        <f t="shared" si="74"/>
        <v>0</v>
      </c>
      <c r="CC181" s="64">
        <f t="shared" si="74"/>
        <v>0</v>
      </c>
      <c r="CD181" s="64">
        <f t="shared" si="74"/>
        <v>0</v>
      </c>
      <c r="CE181" s="64">
        <f t="shared" si="74"/>
        <v>0</v>
      </c>
      <c r="CF181" s="64">
        <f t="shared" si="74"/>
        <v>0</v>
      </c>
      <c r="CG181" s="64">
        <f t="shared" si="74"/>
        <v>0</v>
      </c>
      <c r="CH181" s="64">
        <f t="shared" si="74"/>
        <v>0</v>
      </c>
      <c r="CI181" s="64">
        <f t="shared" si="74"/>
        <v>0</v>
      </c>
      <c r="CJ181" s="64">
        <f t="shared" ref="CJ181:CT181" si="75">CJ177+CJ179</f>
        <v>0</v>
      </c>
      <c r="CK181" s="64">
        <f t="shared" si="75"/>
        <v>0</v>
      </c>
      <c r="CL181" s="64">
        <f t="shared" si="75"/>
        <v>0</v>
      </c>
      <c r="CM181" s="64">
        <f t="shared" si="75"/>
        <v>0</v>
      </c>
      <c r="CN181" s="64">
        <f t="shared" si="75"/>
        <v>0</v>
      </c>
      <c r="CO181" s="64">
        <f t="shared" si="75"/>
        <v>0</v>
      </c>
      <c r="CP181" s="64">
        <f t="shared" si="75"/>
        <v>0</v>
      </c>
      <c r="CQ181" s="64">
        <f t="shared" si="75"/>
        <v>0</v>
      </c>
      <c r="CR181" s="64">
        <f t="shared" si="75"/>
        <v>0</v>
      </c>
      <c r="CS181" s="64">
        <f t="shared" si="75"/>
        <v>0</v>
      </c>
      <c r="CT181" s="64">
        <f t="shared" si="75"/>
        <v>0</v>
      </c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  <c r="DQ181" s="60"/>
      <c r="DR181" s="60"/>
      <c r="DS181" s="60"/>
      <c r="DT181" s="60"/>
      <c r="DU181" s="60"/>
      <c r="DV181" s="60"/>
      <c r="DW181" s="60"/>
      <c r="DX181" s="60"/>
      <c r="DY181" s="60"/>
      <c r="DZ181" s="60"/>
      <c r="EA181" s="60"/>
      <c r="EB181" s="60"/>
      <c r="EC181" s="60"/>
      <c r="ED181" s="60"/>
      <c r="EE181" s="60"/>
      <c r="EF181" s="60"/>
      <c r="EG181" s="60"/>
      <c r="EH181" s="60"/>
      <c r="EI181" s="60"/>
      <c r="EJ181" s="60"/>
      <c r="EK181" s="60"/>
      <c r="EL181" s="60"/>
      <c r="EM181" s="60"/>
      <c r="EN181" s="60"/>
      <c r="EO181" s="60"/>
      <c r="EP181" s="60"/>
      <c r="EQ181" s="60"/>
      <c r="ER181" s="60"/>
      <c r="ES181" s="60"/>
      <c r="ET181" s="60"/>
      <c r="EU181" s="60"/>
      <c r="EV181" s="60"/>
      <c r="EW181" s="60"/>
      <c r="EX181" s="60"/>
      <c r="EY181" s="60"/>
      <c r="EZ181" s="60"/>
      <c r="FA181" s="60"/>
      <c r="FB181" s="60"/>
      <c r="FC181" s="60"/>
      <c r="FD181" s="60"/>
      <c r="FE181" s="60"/>
      <c r="FF181" s="60"/>
      <c r="FG181" s="60"/>
      <c r="FH181" s="60"/>
      <c r="FI181" s="60"/>
      <c r="FJ181" s="60"/>
      <c r="FK181" s="60"/>
      <c r="FL181" s="60"/>
      <c r="FM181" s="60"/>
      <c r="FN181" s="60"/>
      <c r="FO181" s="60"/>
      <c r="FP181" s="60"/>
      <c r="FQ181" s="60"/>
      <c r="FR181" s="60"/>
      <c r="FS181" s="60"/>
      <c r="FT181" s="60"/>
    </row>
    <row r="182" spans="1:176" s="160" customFormat="1" ht="15.75" thickBot="1">
      <c r="A182" s="506"/>
      <c r="B182" s="507"/>
      <c r="C182" s="508"/>
      <c r="D182" s="163" t="s">
        <v>6</v>
      </c>
      <c r="E182" s="62">
        <f>E178+E180</f>
        <v>277</v>
      </c>
      <c r="F182" s="62">
        <f t="shared" ref="F182:BP182" si="76">F178+F180</f>
        <v>0</v>
      </c>
      <c r="G182" s="400">
        <f t="shared" si="76"/>
        <v>170</v>
      </c>
      <c r="H182" s="62">
        <f t="shared" si="76"/>
        <v>0</v>
      </c>
      <c r="I182" s="62">
        <f t="shared" si="76"/>
        <v>0</v>
      </c>
      <c r="J182" s="62">
        <f t="shared" si="76"/>
        <v>0</v>
      </c>
      <c r="K182" s="62">
        <f t="shared" si="76"/>
        <v>0</v>
      </c>
      <c r="L182" s="62">
        <f t="shared" si="76"/>
        <v>0</v>
      </c>
      <c r="M182" s="62">
        <f t="shared" si="76"/>
        <v>0</v>
      </c>
      <c r="N182" s="62">
        <f t="shared" si="76"/>
        <v>0</v>
      </c>
      <c r="O182" s="62">
        <f t="shared" si="76"/>
        <v>0</v>
      </c>
      <c r="P182" s="62">
        <f t="shared" si="76"/>
        <v>0</v>
      </c>
      <c r="Q182" s="62">
        <f t="shared" si="76"/>
        <v>0</v>
      </c>
      <c r="R182" s="62">
        <f t="shared" si="76"/>
        <v>0</v>
      </c>
      <c r="S182" s="62">
        <f t="shared" si="76"/>
        <v>0</v>
      </c>
      <c r="T182" s="62">
        <f t="shared" si="76"/>
        <v>0</v>
      </c>
      <c r="U182" s="62">
        <f t="shared" si="76"/>
        <v>0</v>
      </c>
      <c r="V182" s="62">
        <f t="shared" si="76"/>
        <v>28</v>
      </c>
      <c r="W182" s="62">
        <f t="shared" si="76"/>
        <v>0</v>
      </c>
      <c r="X182" s="62">
        <f t="shared" si="76"/>
        <v>0</v>
      </c>
      <c r="Y182" s="62">
        <f t="shared" si="76"/>
        <v>1</v>
      </c>
      <c r="Z182" s="62">
        <f t="shared" si="76"/>
        <v>0</v>
      </c>
      <c r="AA182" s="62">
        <f t="shared" si="76"/>
        <v>14</v>
      </c>
      <c r="AB182" s="62">
        <f t="shared" si="76"/>
        <v>0</v>
      </c>
      <c r="AC182" s="62">
        <f t="shared" si="76"/>
        <v>0</v>
      </c>
      <c r="AD182" s="62">
        <f t="shared" si="76"/>
        <v>0</v>
      </c>
      <c r="AE182" s="62">
        <f t="shared" si="76"/>
        <v>0</v>
      </c>
      <c r="AF182" s="62">
        <f t="shared" si="76"/>
        <v>0</v>
      </c>
      <c r="AG182" s="62">
        <f t="shared" si="76"/>
        <v>0</v>
      </c>
      <c r="AH182" s="62">
        <f t="shared" si="76"/>
        <v>0</v>
      </c>
      <c r="AI182" s="62">
        <f t="shared" si="76"/>
        <v>7</v>
      </c>
      <c r="AJ182" s="62">
        <f t="shared" si="76"/>
        <v>50</v>
      </c>
      <c r="AK182" s="62">
        <f t="shared" si="76"/>
        <v>0</v>
      </c>
      <c r="AL182" s="62">
        <f t="shared" si="76"/>
        <v>0</v>
      </c>
      <c r="AM182" s="62">
        <f t="shared" si="76"/>
        <v>0</v>
      </c>
      <c r="AN182" s="62">
        <f t="shared" si="76"/>
        <v>0</v>
      </c>
      <c r="AO182" s="62">
        <f t="shared" si="76"/>
        <v>0</v>
      </c>
      <c r="AP182" s="62">
        <f t="shared" si="76"/>
        <v>0</v>
      </c>
      <c r="AQ182" s="62">
        <f t="shared" si="76"/>
        <v>0</v>
      </c>
      <c r="AR182" s="62">
        <f t="shared" si="76"/>
        <v>0</v>
      </c>
      <c r="AS182" s="62">
        <f t="shared" si="76"/>
        <v>0</v>
      </c>
      <c r="AT182" s="62">
        <f t="shared" si="76"/>
        <v>0</v>
      </c>
      <c r="AU182" s="62">
        <f t="shared" si="76"/>
        <v>0</v>
      </c>
      <c r="AV182" s="62">
        <f t="shared" si="76"/>
        <v>0</v>
      </c>
      <c r="AW182" s="62">
        <f t="shared" si="76"/>
        <v>0</v>
      </c>
      <c r="AX182" s="62">
        <f t="shared" si="76"/>
        <v>0</v>
      </c>
      <c r="AY182" s="62">
        <f t="shared" si="76"/>
        <v>0</v>
      </c>
      <c r="AZ182" s="62">
        <f t="shared" si="76"/>
        <v>0</v>
      </c>
      <c r="BA182" s="62">
        <f t="shared" si="76"/>
        <v>0</v>
      </c>
      <c r="BB182" s="62">
        <f t="shared" si="76"/>
        <v>0</v>
      </c>
      <c r="BC182" s="62">
        <f t="shared" si="76"/>
        <v>0</v>
      </c>
      <c r="BD182" s="62">
        <f t="shared" si="76"/>
        <v>0</v>
      </c>
      <c r="BE182" s="62">
        <f t="shared" si="76"/>
        <v>0</v>
      </c>
      <c r="BF182" s="62">
        <f t="shared" si="76"/>
        <v>0</v>
      </c>
      <c r="BG182" s="62">
        <f t="shared" si="76"/>
        <v>7</v>
      </c>
      <c r="BH182" s="62">
        <f t="shared" si="76"/>
        <v>0</v>
      </c>
      <c r="BI182" s="62">
        <f t="shared" si="76"/>
        <v>0</v>
      </c>
      <c r="BJ182" s="62">
        <f t="shared" si="76"/>
        <v>0</v>
      </c>
      <c r="BK182" s="62">
        <f t="shared" si="76"/>
        <v>0</v>
      </c>
      <c r="BL182" s="62">
        <f t="shared" si="76"/>
        <v>0</v>
      </c>
      <c r="BM182" s="62">
        <f t="shared" si="76"/>
        <v>0</v>
      </c>
      <c r="BN182" s="62">
        <f t="shared" si="76"/>
        <v>0</v>
      </c>
      <c r="BO182" s="62">
        <f t="shared" si="76"/>
        <v>0</v>
      </c>
      <c r="BP182" s="62">
        <f t="shared" si="76"/>
        <v>0</v>
      </c>
      <c r="BQ182" s="62">
        <f t="shared" ref="BQ182:CI182" si="77">BQ178+BQ180</f>
        <v>0</v>
      </c>
      <c r="BR182" s="62">
        <f t="shared" si="77"/>
        <v>0</v>
      </c>
      <c r="BS182" s="62">
        <f t="shared" si="77"/>
        <v>0</v>
      </c>
      <c r="BT182" s="62">
        <f t="shared" si="77"/>
        <v>0</v>
      </c>
      <c r="BU182" s="62">
        <f t="shared" si="77"/>
        <v>0</v>
      </c>
      <c r="BV182" s="62">
        <f t="shared" si="77"/>
        <v>0</v>
      </c>
      <c r="BW182" s="62">
        <f t="shared" si="77"/>
        <v>0</v>
      </c>
      <c r="BX182" s="62">
        <f t="shared" si="77"/>
        <v>0</v>
      </c>
      <c r="BY182" s="62">
        <f t="shared" si="77"/>
        <v>0</v>
      </c>
      <c r="BZ182" s="62">
        <f t="shared" si="77"/>
        <v>0</v>
      </c>
      <c r="CA182" s="62">
        <f t="shared" si="77"/>
        <v>0</v>
      </c>
      <c r="CB182" s="62">
        <f t="shared" si="77"/>
        <v>0</v>
      </c>
      <c r="CC182" s="62">
        <f t="shared" si="77"/>
        <v>0</v>
      </c>
      <c r="CD182" s="62">
        <f t="shared" si="77"/>
        <v>0</v>
      </c>
      <c r="CE182" s="62">
        <f t="shared" si="77"/>
        <v>0</v>
      </c>
      <c r="CF182" s="62">
        <f t="shared" si="77"/>
        <v>0</v>
      </c>
      <c r="CG182" s="62">
        <f t="shared" si="77"/>
        <v>0</v>
      </c>
      <c r="CH182" s="62">
        <f t="shared" si="77"/>
        <v>0</v>
      </c>
      <c r="CI182" s="62">
        <f t="shared" si="77"/>
        <v>0</v>
      </c>
      <c r="CJ182" s="62">
        <f t="shared" ref="CJ182:CT182" si="78">CJ178+CJ180</f>
        <v>0</v>
      </c>
      <c r="CK182" s="62">
        <f t="shared" si="78"/>
        <v>0</v>
      </c>
      <c r="CL182" s="62">
        <f t="shared" si="78"/>
        <v>0</v>
      </c>
      <c r="CM182" s="62">
        <f t="shared" si="78"/>
        <v>0</v>
      </c>
      <c r="CN182" s="62">
        <f t="shared" si="78"/>
        <v>0</v>
      </c>
      <c r="CO182" s="62">
        <f t="shared" si="78"/>
        <v>0</v>
      </c>
      <c r="CP182" s="62">
        <f t="shared" si="78"/>
        <v>0</v>
      </c>
      <c r="CQ182" s="62">
        <f t="shared" si="78"/>
        <v>0</v>
      </c>
      <c r="CR182" s="62">
        <f t="shared" si="78"/>
        <v>0</v>
      </c>
      <c r="CS182" s="62">
        <f t="shared" si="78"/>
        <v>0</v>
      </c>
      <c r="CT182" s="62">
        <f t="shared" si="78"/>
        <v>0</v>
      </c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J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</row>
  </sheetData>
  <mergeCells count="126">
    <mergeCell ref="A181:C182"/>
    <mergeCell ref="B170:B175"/>
    <mergeCell ref="A170:A175"/>
    <mergeCell ref="A58:A85"/>
    <mergeCell ref="A177:A180"/>
    <mergeCell ref="B80:B85"/>
    <mergeCell ref="C80:C81"/>
    <mergeCell ref="C82:C83"/>
    <mergeCell ref="C84:C85"/>
    <mergeCell ref="B177:B178"/>
    <mergeCell ref="C177:C178"/>
    <mergeCell ref="B179:B180"/>
    <mergeCell ref="C179:C180"/>
    <mergeCell ref="B58:B67"/>
    <mergeCell ref="C58:C59"/>
    <mergeCell ref="C60:C61"/>
    <mergeCell ref="C62:C63"/>
    <mergeCell ref="C64:C65"/>
    <mergeCell ref="C66:C67"/>
    <mergeCell ref="C122:C123"/>
    <mergeCell ref="A88:C89"/>
    <mergeCell ref="C70:C71"/>
    <mergeCell ref="C78:C79"/>
    <mergeCell ref="C10:C11"/>
    <mergeCell ref="C106:C107"/>
    <mergeCell ref="B108:B109"/>
    <mergeCell ref="C108:C109"/>
    <mergeCell ref="C12:C13"/>
    <mergeCell ref="C72:C73"/>
    <mergeCell ref="C74:C75"/>
    <mergeCell ref="C68:C69"/>
    <mergeCell ref="A3:A5"/>
    <mergeCell ref="D3:G3"/>
    <mergeCell ref="A86:C87"/>
    <mergeCell ref="C28:C29"/>
    <mergeCell ref="C30:C31"/>
    <mergeCell ref="C32:C33"/>
    <mergeCell ref="C34:C35"/>
    <mergeCell ref="C36:C37"/>
    <mergeCell ref="C38:C39"/>
    <mergeCell ref="C52:C53"/>
    <mergeCell ref="C54:C55"/>
    <mergeCell ref="C56:C57"/>
    <mergeCell ref="C76:C77"/>
    <mergeCell ref="B6:B25"/>
    <mergeCell ref="C6:C7"/>
    <mergeCell ref="C8:C9"/>
    <mergeCell ref="C42:C43"/>
    <mergeCell ref="C44:C45"/>
    <mergeCell ref="G4:G5"/>
    <mergeCell ref="B3:B5"/>
    <mergeCell ref="C3:C5"/>
    <mergeCell ref="C40:C41"/>
    <mergeCell ref="C14:C15"/>
    <mergeCell ref="C16:C17"/>
    <mergeCell ref="C18:C19"/>
    <mergeCell ref="C20:C21"/>
    <mergeCell ref="C22:C23"/>
    <mergeCell ref="C24:C25"/>
    <mergeCell ref="F4:F5"/>
    <mergeCell ref="B26:B45"/>
    <mergeCell ref="C26:C27"/>
    <mergeCell ref="B1:G1"/>
    <mergeCell ref="B162:B163"/>
    <mergeCell ref="C162:C163"/>
    <mergeCell ref="C100:C101"/>
    <mergeCell ref="C120:C121"/>
    <mergeCell ref="C128:C129"/>
    <mergeCell ref="B128:B131"/>
    <mergeCell ref="E4:E5"/>
    <mergeCell ref="C46:C47"/>
    <mergeCell ref="C48:C49"/>
    <mergeCell ref="C50:C51"/>
    <mergeCell ref="C112:C113"/>
    <mergeCell ref="C114:C115"/>
    <mergeCell ref="C104:C105"/>
    <mergeCell ref="B72:B79"/>
    <mergeCell ref="C92:C93"/>
    <mergeCell ref="C94:C95"/>
    <mergeCell ref="C96:C97"/>
    <mergeCell ref="B136:B137"/>
    <mergeCell ref="C136:C137"/>
    <mergeCell ref="B138:B147"/>
    <mergeCell ref="C138:C139"/>
    <mergeCell ref="C140:C141"/>
    <mergeCell ref="C144:C145"/>
    <mergeCell ref="BQ3:CT3"/>
    <mergeCell ref="B68:B71"/>
    <mergeCell ref="C174:C175"/>
    <mergeCell ref="B148:B161"/>
    <mergeCell ref="C148:C149"/>
    <mergeCell ref="C150:C151"/>
    <mergeCell ref="C152:C153"/>
    <mergeCell ref="C154:C155"/>
    <mergeCell ref="C156:C157"/>
    <mergeCell ref="C158:C159"/>
    <mergeCell ref="C160:C161"/>
    <mergeCell ref="C170:C171"/>
    <mergeCell ref="C172:C173"/>
    <mergeCell ref="A164:C165"/>
    <mergeCell ref="A166:C167"/>
    <mergeCell ref="C146:C147"/>
    <mergeCell ref="C142:C143"/>
    <mergeCell ref="A92:A163"/>
    <mergeCell ref="H3:AL3"/>
    <mergeCell ref="AM3:BP3"/>
    <mergeCell ref="A6:A57"/>
    <mergeCell ref="B46:B47"/>
    <mergeCell ref="B48:B55"/>
    <mergeCell ref="B56:B57"/>
    <mergeCell ref="B92:B105"/>
    <mergeCell ref="B134:B135"/>
    <mergeCell ref="C134:C135"/>
    <mergeCell ref="C116:C117"/>
    <mergeCell ref="C118:C119"/>
    <mergeCell ref="B106:B107"/>
    <mergeCell ref="C130:C131"/>
    <mergeCell ref="B132:B133"/>
    <mergeCell ref="C132:C133"/>
    <mergeCell ref="C110:C111"/>
    <mergeCell ref="C98:C99"/>
    <mergeCell ref="C102:C103"/>
    <mergeCell ref="C124:C125"/>
    <mergeCell ref="B126:B127"/>
    <mergeCell ref="C126:C127"/>
    <mergeCell ref="B110:B1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"/>
  <sheetViews>
    <sheetView workbookViewId="0">
      <selection activeCell="I33" sqref="I33"/>
    </sheetView>
  </sheetViews>
  <sheetFormatPr defaultRowHeight="1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Overall</vt:lpstr>
      <vt:lpstr>1.2 Perforated tray</vt:lpstr>
      <vt:lpstr>2.0 Cable Pulling</vt:lpstr>
      <vt:lpstr>2.1 Cable Termination</vt:lpstr>
      <vt:lpstr>3.0 Cable Pulling</vt:lpstr>
      <vt:lpstr>Overall!Область_печати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2015-06-05T18:19:34Z</dcterms:created>
  <dcterms:modified xsi:type="dcterms:W3CDTF">2020-05-12T07:29:38Z</dcterms:modified>
</cp:coreProperties>
</file>