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тепан\Desktop\"/>
    </mc:Choice>
  </mc:AlternateContent>
  <bookViews>
    <workbookView xWindow="0" yWindow="0" windowWidth="20490" windowHeight="7050"/>
  </bookViews>
  <sheets>
    <sheet name="Лист" sheetId="7" r:id="rId1"/>
    <sheet name="Лист1" sheetId="8" r:id="rId2"/>
  </sheets>
  <definedNames>
    <definedName name="_xlnm._FilterDatabase" localSheetId="0" hidden="1">Лист!#REF!</definedName>
    <definedName name="_xlnm.Print_Area" localSheetId="0">Лист!$U$2:$AH$23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7" l="1"/>
  <c r="J4" i="7"/>
  <c r="V8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297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199" i="7"/>
  <c r="J200" i="7"/>
  <c r="J2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01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P3" i="7" l="1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297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199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01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4" i="7"/>
  <c r="B2" i="8" l="1"/>
  <c r="A2" i="8" s="1"/>
  <c r="L3" i="8"/>
  <c r="L4" i="8"/>
  <c r="L5" i="8"/>
  <c r="L6" i="8"/>
  <c r="L7" i="8"/>
  <c r="L8" i="8"/>
  <c r="L9" i="8"/>
  <c r="L10" i="8"/>
  <c r="L11" i="8"/>
  <c r="L12" i="8"/>
  <c r="L13" i="8"/>
  <c r="L2" i="8"/>
  <c r="A3" i="8"/>
  <c r="A4" i="8"/>
  <c r="A5" i="8"/>
  <c r="A6" i="8"/>
  <c r="A7" i="8"/>
  <c r="A8" i="8"/>
  <c r="A9" i="8"/>
  <c r="A10" i="8"/>
  <c r="A11" i="8"/>
  <c r="A12" i="8"/>
  <c r="A13" i="8"/>
  <c r="F217" i="7"/>
  <c r="F219" i="7"/>
  <c r="F258" i="7"/>
  <c r="F252" i="7"/>
  <c r="F152" i="7"/>
  <c r="F154" i="7"/>
  <c r="F179" i="7"/>
  <c r="F181" i="7"/>
  <c r="F54" i="7"/>
  <c r="F62" i="7"/>
  <c r="A297" i="7" l="1"/>
  <c r="G297" i="7" s="1"/>
  <c r="A298" i="7"/>
  <c r="G298" i="7" s="1"/>
  <c r="A299" i="7"/>
  <c r="G299" i="7" s="1"/>
  <c r="A300" i="7"/>
  <c r="G300" i="7" s="1"/>
  <c r="A301" i="7"/>
  <c r="G301" i="7" s="1"/>
  <c r="A302" i="7"/>
  <c r="G302" i="7" s="1"/>
  <c r="A303" i="7"/>
  <c r="G303" i="7" s="1"/>
  <c r="A304" i="7"/>
  <c r="G304" i="7" s="1"/>
  <c r="A305" i="7"/>
  <c r="G305" i="7" s="1"/>
  <c r="A306" i="7"/>
  <c r="G306" i="7" s="1"/>
  <c r="A307" i="7"/>
  <c r="G307" i="7" s="1"/>
  <c r="A308" i="7"/>
  <c r="G308" i="7" s="1"/>
  <c r="A309" i="7"/>
  <c r="G309" i="7" s="1"/>
  <c r="A310" i="7"/>
  <c r="G310" i="7" s="1"/>
  <c r="A311" i="7"/>
  <c r="G311" i="7" s="1"/>
  <c r="A312" i="7"/>
  <c r="G312" i="7" s="1"/>
  <c r="A313" i="7"/>
  <c r="G313" i="7" s="1"/>
  <c r="A314" i="7"/>
  <c r="G314" i="7" s="1"/>
  <c r="A315" i="7"/>
  <c r="G315" i="7" s="1"/>
  <c r="A316" i="7"/>
  <c r="G316" i="7" s="1"/>
  <c r="A317" i="7"/>
  <c r="G317" i="7" s="1"/>
  <c r="A318" i="7"/>
  <c r="G318" i="7" s="1"/>
  <c r="A319" i="7"/>
  <c r="G319" i="7" s="1"/>
  <c r="A320" i="7"/>
  <c r="G320" i="7" s="1"/>
  <c r="A321" i="7"/>
  <c r="G321" i="7" s="1"/>
  <c r="A322" i="7"/>
  <c r="G322" i="7" s="1"/>
  <c r="A323" i="7"/>
  <c r="G323" i="7"/>
  <c r="A324" i="7"/>
  <c r="G324" i="7" s="1"/>
  <c r="A325" i="7"/>
  <c r="G325" i="7" s="1"/>
  <c r="A326" i="7"/>
  <c r="G326" i="7" s="1"/>
  <c r="A327" i="7"/>
  <c r="G327" i="7" s="1"/>
  <c r="A328" i="7"/>
  <c r="G328" i="7" s="1"/>
  <c r="A329" i="7"/>
  <c r="G329" i="7" s="1"/>
  <c r="A330" i="7"/>
  <c r="G330" i="7" s="1"/>
  <c r="A331" i="7"/>
  <c r="G331" i="7" s="1"/>
  <c r="A332" i="7"/>
  <c r="G332" i="7" s="1"/>
  <c r="A333" i="7"/>
  <c r="G333" i="7" s="1"/>
  <c r="A334" i="7"/>
  <c r="G334" i="7" s="1"/>
  <c r="A335" i="7"/>
  <c r="G335" i="7" s="1"/>
  <c r="A336" i="7"/>
  <c r="G336" i="7" s="1"/>
  <c r="A337" i="7"/>
  <c r="G337" i="7" s="1"/>
  <c r="A338" i="7"/>
  <c r="G338" i="7" s="1"/>
  <c r="A339" i="7"/>
  <c r="G339" i="7" s="1"/>
  <c r="A340" i="7"/>
  <c r="G340" i="7" s="1"/>
  <c r="A341" i="7"/>
  <c r="G341" i="7" s="1"/>
  <c r="A342" i="7"/>
  <c r="G342" i="7" s="1"/>
  <c r="A343" i="7"/>
  <c r="G343" i="7" s="1"/>
  <c r="A344" i="7"/>
  <c r="G344" i="7" s="1"/>
  <c r="A345" i="7"/>
  <c r="G345" i="7" s="1"/>
  <c r="A346" i="7"/>
  <c r="G346" i="7" s="1"/>
  <c r="A347" i="7"/>
  <c r="G347" i="7" s="1"/>
  <c r="A348" i="7"/>
  <c r="G348" i="7" s="1"/>
  <c r="A349" i="7"/>
  <c r="G349" i="7" s="1"/>
  <c r="A350" i="7"/>
  <c r="G350" i="7" s="1"/>
  <c r="A351" i="7"/>
  <c r="G351" i="7" s="1"/>
  <c r="A352" i="7"/>
  <c r="G352" i="7" s="1"/>
  <c r="A353" i="7"/>
  <c r="G353" i="7" s="1"/>
  <c r="A354" i="7"/>
  <c r="G354" i="7" s="1"/>
  <c r="A355" i="7"/>
  <c r="G355" i="7" s="1"/>
  <c r="A356" i="7"/>
  <c r="G356" i="7" s="1"/>
  <c r="A357" i="7"/>
  <c r="G357" i="7" s="1"/>
  <c r="A358" i="7"/>
  <c r="G358" i="7" s="1"/>
  <c r="A359" i="7"/>
  <c r="G359" i="7" s="1"/>
  <c r="A360" i="7"/>
  <c r="G360" i="7" s="1"/>
  <c r="A361" i="7"/>
  <c r="G361" i="7" s="1"/>
  <c r="A362" i="7"/>
  <c r="G362" i="7" s="1"/>
  <c r="A363" i="7"/>
  <c r="G363" i="7" s="1"/>
  <c r="A364" i="7"/>
  <c r="G364" i="7" s="1"/>
  <c r="A365" i="7"/>
  <c r="G365" i="7" s="1"/>
  <c r="A366" i="7"/>
  <c r="G366" i="7" s="1"/>
  <c r="A367" i="7"/>
  <c r="G367" i="7" s="1"/>
  <c r="A368" i="7"/>
  <c r="G368" i="7" s="1"/>
  <c r="A369" i="7"/>
  <c r="G369" i="7" s="1"/>
  <c r="A370" i="7"/>
  <c r="G370" i="7" s="1"/>
  <c r="A371" i="7"/>
  <c r="G371" i="7" s="1"/>
  <c r="A372" i="7"/>
  <c r="G372" i="7" s="1"/>
  <c r="A373" i="7"/>
  <c r="G373" i="7" s="1"/>
  <c r="A374" i="7"/>
  <c r="G374" i="7" s="1"/>
  <c r="A375" i="7"/>
  <c r="G375" i="7" s="1"/>
  <c r="A376" i="7"/>
  <c r="G376" i="7" s="1"/>
  <c r="A377" i="7"/>
  <c r="G377" i="7" s="1"/>
  <c r="A378" i="7"/>
  <c r="G378" i="7" s="1"/>
  <c r="A379" i="7"/>
  <c r="G379" i="7" s="1"/>
  <c r="A380" i="7"/>
  <c r="G380" i="7" s="1"/>
  <c r="A381" i="7"/>
  <c r="G381" i="7" s="1"/>
  <c r="A382" i="7"/>
  <c r="G382" i="7" s="1"/>
  <c r="A383" i="7"/>
  <c r="G383" i="7" s="1"/>
  <c r="A384" i="7"/>
  <c r="G384" i="7" s="1"/>
  <c r="A385" i="7"/>
  <c r="G385" i="7" s="1"/>
  <c r="A386" i="7"/>
  <c r="G386" i="7" s="1"/>
  <c r="A387" i="7"/>
  <c r="G387" i="7" s="1"/>
  <c r="A388" i="7"/>
  <c r="G388" i="7" s="1"/>
  <c r="A389" i="7"/>
  <c r="G389" i="7" s="1"/>
  <c r="A390" i="7"/>
  <c r="G390" i="7" s="1"/>
  <c r="A391" i="7"/>
  <c r="G391" i="7" s="1"/>
  <c r="A392" i="7"/>
  <c r="G392" i="7" s="1"/>
  <c r="A294" i="7"/>
  <c r="G294" i="7" s="1"/>
  <c r="A293" i="7"/>
  <c r="G293" i="7" s="1"/>
  <c r="A292" i="7"/>
  <c r="G292" i="7" s="1"/>
  <c r="A291" i="7"/>
  <c r="G291" i="7" s="1"/>
  <c r="A290" i="7"/>
  <c r="G290" i="7" s="1"/>
  <c r="A289" i="7"/>
  <c r="G289" i="7" s="1"/>
  <c r="A288" i="7"/>
  <c r="G288" i="7" s="1"/>
  <c r="A287" i="7"/>
  <c r="G287" i="7" s="1"/>
  <c r="A286" i="7"/>
  <c r="G286" i="7" s="1"/>
  <c r="A285" i="7"/>
  <c r="G285" i="7" s="1"/>
  <c r="A284" i="7"/>
  <c r="G284" i="7" s="1"/>
  <c r="A283" i="7"/>
  <c r="G283" i="7" s="1"/>
  <c r="A282" i="7"/>
  <c r="G282" i="7" s="1"/>
  <c r="A281" i="7"/>
  <c r="G281" i="7" s="1"/>
  <c r="A280" i="7"/>
  <c r="G280" i="7" s="1"/>
  <c r="A279" i="7"/>
  <c r="G279" i="7" s="1"/>
  <c r="A278" i="7"/>
  <c r="G278" i="7" s="1"/>
  <c r="A277" i="7"/>
  <c r="G277" i="7" s="1"/>
  <c r="A276" i="7"/>
  <c r="G276" i="7" s="1"/>
  <c r="A275" i="7"/>
  <c r="G275" i="7" s="1"/>
  <c r="A274" i="7"/>
  <c r="G274" i="7" s="1"/>
  <c r="A273" i="7"/>
  <c r="G273" i="7" s="1"/>
  <c r="A272" i="7"/>
  <c r="G272" i="7" s="1"/>
  <c r="A271" i="7"/>
  <c r="G271" i="7" s="1"/>
  <c r="A270" i="7"/>
  <c r="G270" i="7" s="1"/>
  <c r="A269" i="7"/>
  <c r="G269" i="7" s="1"/>
  <c r="A268" i="7"/>
  <c r="G268" i="7" s="1"/>
  <c r="A267" i="7"/>
  <c r="G267" i="7" s="1"/>
  <c r="A266" i="7"/>
  <c r="G266" i="7" s="1"/>
  <c r="A265" i="7"/>
  <c r="G265" i="7" s="1"/>
  <c r="A264" i="7"/>
  <c r="G264" i="7" s="1"/>
  <c r="A263" i="7"/>
  <c r="G263" i="7" s="1"/>
  <c r="A262" i="7"/>
  <c r="G262" i="7" s="1"/>
  <c r="A261" i="7"/>
  <c r="G261" i="7" s="1"/>
  <c r="A260" i="7"/>
  <c r="G260" i="7" s="1"/>
  <c r="A259" i="7"/>
  <c r="G259" i="7" s="1"/>
  <c r="A258" i="7"/>
  <c r="G258" i="7" s="1"/>
  <c r="A257" i="7"/>
  <c r="G257" i="7" s="1"/>
  <c r="A256" i="7"/>
  <c r="G256" i="7" s="1"/>
  <c r="A255" i="7"/>
  <c r="G255" i="7" s="1"/>
  <c r="A254" i="7"/>
  <c r="G254" i="7" s="1"/>
  <c r="A253" i="7"/>
  <c r="G253" i="7" s="1"/>
  <c r="A252" i="7"/>
  <c r="G252" i="7" s="1"/>
  <c r="A251" i="7"/>
  <c r="G251" i="7" s="1"/>
  <c r="A250" i="7"/>
  <c r="G250" i="7" s="1"/>
  <c r="A249" i="7"/>
  <c r="G249" i="7" s="1"/>
  <c r="A248" i="7"/>
  <c r="G248" i="7" s="1"/>
  <c r="A247" i="7"/>
  <c r="G247" i="7" s="1"/>
  <c r="A246" i="7"/>
  <c r="G246" i="7" s="1"/>
  <c r="A245" i="7"/>
  <c r="G245" i="7" s="1"/>
  <c r="A244" i="7"/>
  <c r="G244" i="7" s="1"/>
  <c r="A243" i="7"/>
  <c r="G243" i="7" s="1"/>
  <c r="A242" i="7"/>
  <c r="G242" i="7" s="1"/>
  <c r="A241" i="7"/>
  <c r="G241" i="7" s="1"/>
  <c r="A240" i="7"/>
  <c r="G240" i="7" s="1"/>
  <c r="A239" i="7"/>
  <c r="G239" i="7" s="1"/>
  <c r="A238" i="7"/>
  <c r="G238" i="7" s="1"/>
  <c r="A237" i="7"/>
  <c r="G237" i="7" s="1"/>
  <c r="A236" i="7"/>
  <c r="G236" i="7" s="1"/>
  <c r="A235" i="7"/>
  <c r="G235" i="7" s="1"/>
  <c r="A234" i="7"/>
  <c r="G234" i="7" s="1"/>
  <c r="A233" i="7"/>
  <c r="G233" i="7" s="1"/>
  <c r="A232" i="7"/>
  <c r="G232" i="7" s="1"/>
  <c r="A231" i="7"/>
  <c r="G231" i="7" s="1"/>
  <c r="A230" i="7"/>
  <c r="G230" i="7" s="1"/>
  <c r="A229" i="7"/>
  <c r="G229" i="7" s="1"/>
  <c r="A228" i="7"/>
  <c r="G228" i="7" s="1"/>
  <c r="A227" i="7"/>
  <c r="G227" i="7" s="1"/>
  <c r="A226" i="7"/>
  <c r="G226" i="7" s="1"/>
  <c r="A225" i="7"/>
  <c r="G225" i="7" s="1"/>
  <c r="A224" i="7"/>
  <c r="G224" i="7" s="1"/>
  <c r="A223" i="7"/>
  <c r="G223" i="7" s="1"/>
  <c r="A222" i="7"/>
  <c r="G222" i="7" s="1"/>
  <c r="A221" i="7"/>
  <c r="G221" i="7" s="1"/>
  <c r="A220" i="7"/>
  <c r="G220" i="7" s="1"/>
  <c r="A219" i="7"/>
  <c r="G219" i="7" s="1"/>
  <c r="A218" i="7"/>
  <c r="G218" i="7" s="1"/>
  <c r="A217" i="7"/>
  <c r="G217" i="7" s="1"/>
  <c r="A216" i="7"/>
  <c r="G216" i="7" s="1"/>
  <c r="A215" i="7"/>
  <c r="G215" i="7" s="1"/>
  <c r="A214" i="7"/>
  <c r="G214" i="7" s="1"/>
  <c r="A213" i="7"/>
  <c r="G213" i="7" s="1"/>
  <c r="A212" i="7"/>
  <c r="G212" i="7" s="1"/>
  <c r="A211" i="7"/>
  <c r="G211" i="7" s="1"/>
  <c r="A210" i="7"/>
  <c r="G210" i="7" s="1"/>
  <c r="A209" i="7"/>
  <c r="G209" i="7" s="1"/>
  <c r="A208" i="7"/>
  <c r="G208" i="7" s="1"/>
  <c r="A207" i="7"/>
  <c r="G207" i="7" s="1"/>
  <c r="A206" i="7"/>
  <c r="G206" i="7" s="1"/>
  <c r="A205" i="7"/>
  <c r="G205" i="7" s="1"/>
  <c r="A204" i="7"/>
  <c r="G204" i="7" s="1"/>
  <c r="A203" i="7"/>
  <c r="G203" i="7" s="1"/>
  <c r="A202" i="7"/>
  <c r="G202" i="7" s="1"/>
  <c r="A201" i="7"/>
  <c r="G201" i="7" s="1"/>
  <c r="A200" i="7"/>
  <c r="G200" i="7" s="1"/>
  <c r="A199" i="7"/>
  <c r="G199" i="7" s="1"/>
  <c r="A196" i="7"/>
  <c r="G196" i="7" s="1"/>
  <c r="A195" i="7"/>
  <c r="G195" i="7" s="1"/>
  <c r="A194" i="7"/>
  <c r="G194" i="7" s="1"/>
  <c r="A193" i="7"/>
  <c r="G193" i="7" s="1"/>
  <c r="A192" i="7"/>
  <c r="G192" i="7" s="1"/>
  <c r="A191" i="7"/>
  <c r="G191" i="7" s="1"/>
  <c r="A190" i="7"/>
  <c r="G190" i="7" s="1"/>
  <c r="A189" i="7"/>
  <c r="G189" i="7" s="1"/>
  <c r="A188" i="7"/>
  <c r="G188" i="7" s="1"/>
  <c r="A187" i="7"/>
  <c r="G187" i="7" s="1"/>
  <c r="A186" i="7"/>
  <c r="G186" i="7" s="1"/>
  <c r="A185" i="7"/>
  <c r="G185" i="7" s="1"/>
  <c r="A184" i="7"/>
  <c r="G184" i="7" s="1"/>
  <c r="A183" i="7"/>
  <c r="G183" i="7" s="1"/>
  <c r="A182" i="7"/>
  <c r="G182" i="7" s="1"/>
  <c r="A181" i="7"/>
  <c r="G181" i="7" s="1"/>
  <c r="A180" i="7"/>
  <c r="G180" i="7" s="1"/>
  <c r="A179" i="7"/>
  <c r="G179" i="7" s="1"/>
  <c r="A178" i="7"/>
  <c r="G178" i="7" s="1"/>
  <c r="A177" i="7"/>
  <c r="G177" i="7" s="1"/>
  <c r="A176" i="7"/>
  <c r="G176" i="7" s="1"/>
  <c r="A175" i="7"/>
  <c r="G175" i="7" s="1"/>
  <c r="A174" i="7"/>
  <c r="G174" i="7" s="1"/>
  <c r="A173" i="7"/>
  <c r="G173" i="7" s="1"/>
  <c r="A172" i="7"/>
  <c r="G172" i="7" s="1"/>
  <c r="A171" i="7"/>
  <c r="G171" i="7" s="1"/>
  <c r="A170" i="7"/>
  <c r="G170" i="7" s="1"/>
  <c r="A169" i="7"/>
  <c r="G169" i="7" s="1"/>
  <c r="A168" i="7"/>
  <c r="G168" i="7" s="1"/>
  <c r="A167" i="7"/>
  <c r="G167" i="7" s="1"/>
  <c r="A166" i="7"/>
  <c r="G166" i="7" s="1"/>
  <c r="A165" i="7"/>
  <c r="G165" i="7" s="1"/>
  <c r="A164" i="7"/>
  <c r="G164" i="7" s="1"/>
  <c r="A163" i="7"/>
  <c r="G163" i="7" s="1"/>
  <c r="A162" i="7"/>
  <c r="G162" i="7" s="1"/>
  <c r="A161" i="7"/>
  <c r="G161" i="7" s="1"/>
  <c r="A160" i="7"/>
  <c r="G160" i="7" s="1"/>
  <c r="A159" i="7"/>
  <c r="G159" i="7" s="1"/>
  <c r="A158" i="7"/>
  <c r="G158" i="7" s="1"/>
  <c r="A157" i="7"/>
  <c r="G157" i="7" s="1"/>
  <c r="A156" i="7"/>
  <c r="G156" i="7" s="1"/>
  <c r="A155" i="7"/>
  <c r="G155" i="7" s="1"/>
  <c r="A154" i="7"/>
  <c r="G154" i="7" s="1"/>
  <c r="A153" i="7"/>
  <c r="G153" i="7" s="1"/>
  <c r="A152" i="7"/>
  <c r="G152" i="7" s="1"/>
  <c r="A151" i="7"/>
  <c r="G151" i="7" s="1"/>
  <c r="A150" i="7"/>
  <c r="G150" i="7" s="1"/>
  <c r="A149" i="7"/>
  <c r="G149" i="7" s="1"/>
  <c r="A148" i="7"/>
  <c r="G148" i="7" s="1"/>
  <c r="A147" i="7"/>
  <c r="G147" i="7" s="1"/>
  <c r="A146" i="7"/>
  <c r="G146" i="7" s="1"/>
  <c r="A145" i="7"/>
  <c r="G145" i="7" s="1"/>
  <c r="A144" i="7"/>
  <c r="G144" i="7" s="1"/>
  <c r="A143" i="7"/>
  <c r="G143" i="7" s="1"/>
  <c r="A142" i="7"/>
  <c r="G142" i="7" s="1"/>
  <c r="A141" i="7"/>
  <c r="G141" i="7" s="1"/>
  <c r="A140" i="7"/>
  <c r="G140" i="7" s="1"/>
  <c r="A139" i="7"/>
  <c r="G139" i="7" s="1"/>
  <c r="A138" i="7"/>
  <c r="G138" i="7" s="1"/>
  <c r="A137" i="7"/>
  <c r="G137" i="7" s="1"/>
  <c r="A136" i="7"/>
  <c r="G136" i="7" s="1"/>
  <c r="A135" i="7"/>
  <c r="G135" i="7" s="1"/>
  <c r="A134" i="7"/>
  <c r="G134" i="7" s="1"/>
  <c r="A133" i="7"/>
  <c r="G133" i="7" s="1"/>
  <c r="A132" i="7"/>
  <c r="G132" i="7" s="1"/>
  <c r="A131" i="7"/>
  <c r="G131" i="7" s="1"/>
  <c r="A130" i="7"/>
  <c r="G130" i="7" s="1"/>
  <c r="A129" i="7"/>
  <c r="G129" i="7" s="1"/>
  <c r="A128" i="7"/>
  <c r="G128" i="7" s="1"/>
  <c r="A127" i="7"/>
  <c r="G127" i="7" s="1"/>
  <c r="A126" i="7"/>
  <c r="G126" i="7" s="1"/>
  <c r="A125" i="7"/>
  <c r="G125" i="7" s="1"/>
  <c r="A124" i="7"/>
  <c r="G124" i="7" s="1"/>
  <c r="A123" i="7"/>
  <c r="G123" i="7" s="1"/>
  <c r="A122" i="7"/>
  <c r="G122" i="7" s="1"/>
  <c r="A121" i="7"/>
  <c r="G121" i="7" s="1"/>
  <c r="A120" i="7"/>
  <c r="G120" i="7" s="1"/>
  <c r="A119" i="7"/>
  <c r="G119" i="7" s="1"/>
  <c r="A118" i="7"/>
  <c r="G118" i="7" s="1"/>
  <c r="A117" i="7"/>
  <c r="G117" i="7" s="1"/>
  <c r="A116" i="7"/>
  <c r="G116" i="7" s="1"/>
  <c r="A115" i="7"/>
  <c r="G115" i="7" s="1"/>
  <c r="A114" i="7"/>
  <c r="G114" i="7" s="1"/>
  <c r="A113" i="7"/>
  <c r="G113" i="7" s="1"/>
  <c r="A112" i="7"/>
  <c r="G112" i="7" s="1"/>
  <c r="A111" i="7"/>
  <c r="G111" i="7" s="1"/>
  <c r="A110" i="7"/>
  <c r="G110" i="7" s="1"/>
  <c r="A109" i="7"/>
  <c r="G109" i="7" s="1"/>
  <c r="A108" i="7"/>
  <c r="G108" i="7" s="1"/>
  <c r="A107" i="7"/>
  <c r="G107" i="7" s="1"/>
  <c r="A106" i="7"/>
  <c r="G106" i="7" s="1"/>
  <c r="A105" i="7"/>
  <c r="G105" i="7" s="1"/>
  <c r="A104" i="7"/>
  <c r="G104" i="7" s="1"/>
  <c r="A103" i="7"/>
  <c r="G103" i="7" s="1"/>
  <c r="A102" i="7"/>
  <c r="G102" i="7" s="1"/>
  <c r="A101" i="7"/>
  <c r="G101" i="7" s="1"/>
  <c r="A98" i="7" l="1"/>
  <c r="G98" i="7" s="1"/>
  <c r="A97" i="7"/>
  <c r="G97" i="7" s="1"/>
  <c r="A96" i="7"/>
  <c r="G96" i="7" s="1"/>
  <c r="A95" i="7"/>
  <c r="G95" i="7" s="1"/>
  <c r="A94" i="7"/>
  <c r="G94" i="7" s="1"/>
  <c r="A93" i="7"/>
  <c r="G93" i="7" s="1"/>
  <c r="A92" i="7"/>
  <c r="G92" i="7" s="1"/>
  <c r="A91" i="7"/>
  <c r="G91" i="7" s="1"/>
  <c r="A90" i="7"/>
  <c r="G90" i="7" s="1"/>
  <c r="A89" i="7"/>
  <c r="G89" i="7" s="1"/>
  <c r="A88" i="7"/>
  <c r="G88" i="7" s="1"/>
  <c r="A87" i="7"/>
  <c r="G87" i="7" s="1"/>
  <c r="A86" i="7"/>
  <c r="G86" i="7" s="1"/>
  <c r="A85" i="7"/>
  <c r="G85" i="7" s="1"/>
  <c r="A84" i="7"/>
  <c r="G84" i="7" s="1"/>
  <c r="A83" i="7"/>
  <c r="G83" i="7" s="1"/>
  <c r="A82" i="7"/>
  <c r="G82" i="7" s="1"/>
  <c r="A81" i="7"/>
  <c r="G81" i="7" s="1"/>
  <c r="A80" i="7"/>
  <c r="G80" i="7" s="1"/>
  <c r="A79" i="7"/>
  <c r="G79" i="7" s="1"/>
  <c r="A78" i="7"/>
  <c r="G78" i="7" s="1"/>
  <c r="A77" i="7"/>
  <c r="G77" i="7" s="1"/>
  <c r="A76" i="7"/>
  <c r="G76" i="7" s="1"/>
  <c r="A75" i="7"/>
  <c r="G75" i="7" s="1"/>
  <c r="A74" i="7"/>
  <c r="G74" i="7" s="1"/>
  <c r="A73" i="7"/>
  <c r="G73" i="7" s="1"/>
  <c r="A72" i="7"/>
  <c r="G72" i="7" s="1"/>
  <c r="A71" i="7"/>
  <c r="G71" i="7" s="1"/>
  <c r="A70" i="7"/>
  <c r="G70" i="7" s="1"/>
  <c r="A69" i="7"/>
  <c r="G69" i="7" s="1"/>
  <c r="A68" i="7"/>
  <c r="G68" i="7" s="1"/>
  <c r="A67" i="7"/>
  <c r="G67" i="7" s="1"/>
  <c r="A66" i="7"/>
  <c r="G66" i="7" s="1"/>
  <c r="A65" i="7"/>
  <c r="G65" i="7" s="1"/>
  <c r="A64" i="7"/>
  <c r="G64" i="7" s="1"/>
  <c r="A63" i="7"/>
  <c r="G63" i="7" s="1"/>
  <c r="A62" i="7"/>
  <c r="G62" i="7" s="1"/>
  <c r="A61" i="7"/>
  <c r="G61" i="7" s="1"/>
  <c r="A60" i="7"/>
  <c r="G60" i="7" s="1"/>
  <c r="A59" i="7"/>
  <c r="G59" i="7" s="1"/>
  <c r="A58" i="7"/>
  <c r="G58" i="7" s="1"/>
  <c r="A57" i="7"/>
  <c r="G57" i="7" s="1"/>
  <c r="A56" i="7"/>
  <c r="G56" i="7" s="1"/>
  <c r="A55" i="7"/>
  <c r="G55" i="7" s="1"/>
  <c r="A54" i="7"/>
  <c r="G54" i="7" s="1"/>
  <c r="A53" i="7"/>
  <c r="G53" i="7" s="1"/>
  <c r="A52" i="7"/>
  <c r="G52" i="7" s="1"/>
  <c r="A51" i="7"/>
  <c r="G51" i="7" s="1"/>
  <c r="A50" i="7"/>
  <c r="G50" i="7" s="1"/>
  <c r="A49" i="7"/>
  <c r="G49" i="7" s="1"/>
  <c r="A48" i="7"/>
  <c r="G48" i="7" s="1"/>
  <c r="A47" i="7"/>
  <c r="G47" i="7" s="1"/>
  <c r="A46" i="7"/>
  <c r="G46" i="7" s="1"/>
  <c r="A45" i="7"/>
  <c r="G45" i="7" s="1"/>
  <c r="A44" i="7"/>
  <c r="G44" i="7" s="1"/>
  <c r="A43" i="7"/>
  <c r="G43" i="7" s="1"/>
  <c r="A42" i="7"/>
  <c r="G42" i="7" s="1"/>
  <c r="A41" i="7"/>
  <c r="G41" i="7" s="1"/>
  <c r="A40" i="7"/>
  <c r="G40" i="7" s="1"/>
  <c r="A39" i="7"/>
  <c r="G39" i="7" s="1"/>
  <c r="A38" i="7"/>
  <c r="G38" i="7" s="1"/>
  <c r="A37" i="7"/>
  <c r="G37" i="7" s="1"/>
  <c r="A36" i="7"/>
  <c r="G36" i="7" s="1"/>
  <c r="A35" i="7"/>
  <c r="G35" i="7" s="1"/>
  <c r="A34" i="7"/>
  <c r="G34" i="7" s="1"/>
  <c r="A33" i="7"/>
  <c r="G33" i="7" s="1"/>
  <c r="A32" i="7"/>
  <c r="G32" i="7" s="1"/>
  <c r="A31" i="7"/>
  <c r="G31" i="7" s="1"/>
  <c r="A30" i="7"/>
  <c r="G30" i="7" s="1"/>
  <c r="A29" i="7"/>
  <c r="G29" i="7" s="1"/>
  <c r="A28" i="7"/>
  <c r="G28" i="7" s="1"/>
  <c r="A27" i="7"/>
  <c r="G27" i="7" s="1"/>
  <c r="A26" i="7"/>
  <c r="G26" i="7" s="1"/>
  <c r="A25" i="7"/>
  <c r="G25" i="7" s="1"/>
  <c r="A24" i="7"/>
  <c r="G24" i="7" s="1"/>
  <c r="A23" i="7"/>
  <c r="G23" i="7" s="1"/>
  <c r="A22" i="7"/>
  <c r="G22" i="7" s="1"/>
  <c r="A21" i="7"/>
  <c r="G21" i="7" s="1"/>
  <c r="A20" i="7"/>
  <c r="G20" i="7" s="1"/>
  <c r="A19" i="7"/>
  <c r="G19" i="7" s="1"/>
  <c r="A18" i="7"/>
  <c r="G18" i="7" s="1"/>
  <c r="A17" i="7"/>
  <c r="G17" i="7" s="1"/>
  <c r="A16" i="7"/>
  <c r="G16" i="7" s="1"/>
  <c r="A15" i="7"/>
  <c r="G15" i="7" s="1"/>
  <c r="A14" i="7"/>
  <c r="G14" i="7" s="1"/>
  <c r="A13" i="7"/>
  <c r="G13" i="7" s="1"/>
  <c r="A12" i="7"/>
  <c r="G12" i="7" s="1"/>
  <c r="A11" i="7"/>
  <c r="G11" i="7" s="1"/>
  <c r="A10" i="7"/>
  <c r="G10" i="7" s="1"/>
  <c r="A9" i="7"/>
  <c r="G9" i="7" s="1"/>
  <c r="A8" i="7"/>
  <c r="G8" i="7" s="1"/>
  <c r="A7" i="7"/>
  <c r="G7" i="7" s="1"/>
  <c r="A6" i="7"/>
  <c r="G6" i="7" s="1"/>
  <c r="A5" i="7"/>
  <c r="G5" i="7" s="1"/>
  <c r="A4" i="7"/>
  <c r="G4" i="7" s="1"/>
  <c r="A3" i="7"/>
  <c r="G3" i="7" s="1"/>
  <c r="V39" i="7" l="1"/>
  <c r="V36" i="7"/>
  <c r="V37" i="7"/>
  <c r="V10" i="7"/>
  <c r="V7" i="7"/>
  <c r="V12" i="7"/>
  <c r="V26" i="7"/>
  <c r="V31" i="7"/>
  <c r="V16" i="7"/>
  <c r="V28" i="7"/>
  <c r="V9" i="7"/>
  <c r="V35" i="7"/>
  <c r="V32" i="7"/>
  <c r="V33" i="7"/>
  <c r="V17" i="7"/>
  <c r="V14" i="7"/>
  <c r="V27" i="7"/>
  <c r="V24" i="7"/>
  <c r="V38" i="7"/>
  <c r="V42" i="7"/>
  <c r="V44" i="7"/>
  <c r="V18" i="7"/>
  <c r="AJ18" i="7" s="1"/>
  <c r="V46" i="7"/>
  <c r="V34" i="7"/>
  <c r="V43" i="7"/>
  <c r="V40" i="7"/>
  <c r="V41" i="7"/>
  <c r="V15" i="7"/>
  <c r="V13" i="7"/>
  <c r="V30" i="7"/>
  <c r="V45" i="7"/>
  <c r="V29" i="7"/>
  <c r="V11" i="7"/>
  <c r="V25" i="7"/>
  <c r="H49" i="7" l="1"/>
  <c r="I49" i="7" s="1"/>
  <c r="H26" i="7"/>
  <c r="I26" i="7" s="1"/>
  <c r="H53" i="7"/>
  <c r="I53" i="7" s="1"/>
  <c r="H94" i="7"/>
  <c r="I94" i="7" s="1"/>
  <c r="H31" i="7"/>
  <c r="I31" i="7" s="1"/>
  <c r="H62" i="7"/>
  <c r="I62" i="7" s="1"/>
  <c r="H5" i="7"/>
  <c r="I5" i="7" s="1"/>
  <c r="H89" i="7"/>
  <c r="I89" i="7" s="1"/>
  <c r="H86" i="7"/>
  <c r="I86" i="7" s="1"/>
  <c r="H54" i="7"/>
  <c r="I54" i="7" s="1"/>
  <c r="H12" i="7"/>
  <c r="I12" i="7" s="1"/>
  <c r="H45" i="7"/>
  <c r="I45" i="7" s="1"/>
  <c r="H11" i="7"/>
  <c r="I11" i="7" s="1"/>
  <c r="H87" i="7"/>
  <c r="I87" i="7" s="1"/>
  <c r="H73" i="7"/>
  <c r="I73" i="7" s="1"/>
  <c r="H78" i="7"/>
  <c r="I78" i="7" s="1"/>
  <c r="H46" i="7"/>
  <c r="I46" i="7" s="1"/>
  <c r="H27" i="7"/>
  <c r="I27" i="7" s="1"/>
  <c r="H18" i="7"/>
  <c r="I18" i="7" s="1"/>
  <c r="H71" i="7"/>
  <c r="I71" i="7" s="1"/>
  <c r="H59" i="7"/>
  <c r="I59" i="7" s="1"/>
  <c r="H70" i="7"/>
  <c r="I70" i="7" s="1"/>
  <c r="H38" i="7"/>
  <c r="I38" i="7" s="1"/>
  <c r="H4" i="7"/>
  <c r="I4" i="7" s="1"/>
  <c r="H15" i="7"/>
  <c r="I15" i="7" s="1"/>
  <c r="AJ11" i="7"/>
  <c r="AJ12" i="7"/>
  <c r="AJ13" i="7"/>
  <c r="AJ16" i="7"/>
  <c r="H193" i="7"/>
  <c r="I193" i="7" s="1"/>
  <c r="H145" i="7"/>
  <c r="I145" i="7" s="1"/>
  <c r="H109" i="7"/>
  <c r="I109" i="7" s="1"/>
  <c r="H267" i="7"/>
  <c r="I267" i="7" s="1"/>
  <c r="H227" i="7"/>
  <c r="I227" i="7" s="1"/>
  <c r="H381" i="7"/>
  <c r="I381" i="7" s="1"/>
  <c r="H337" i="7"/>
  <c r="I337" i="7" s="1"/>
  <c r="H192" i="7"/>
  <c r="I192" i="7" s="1"/>
  <c r="H152" i="7"/>
  <c r="I152" i="7" s="1"/>
  <c r="H120" i="7"/>
  <c r="I120" i="7" s="1"/>
  <c r="H286" i="7"/>
  <c r="I286" i="7" s="1"/>
  <c r="H258" i="7"/>
  <c r="I258" i="7" s="1"/>
  <c r="H238" i="7"/>
  <c r="I238" i="7" s="1"/>
  <c r="H214" i="7"/>
  <c r="I214" i="7" s="1"/>
  <c r="H384" i="7"/>
  <c r="I384" i="7" s="1"/>
  <c r="H364" i="7"/>
  <c r="I364" i="7" s="1"/>
  <c r="H340" i="7"/>
  <c r="I340" i="7" s="1"/>
  <c r="H320" i="7"/>
  <c r="I320" i="7" s="1"/>
  <c r="H153" i="7"/>
  <c r="I153" i="7" s="1"/>
  <c r="H251" i="7"/>
  <c r="I251" i="7" s="1"/>
  <c r="H373" i="7"/>
  <c r="I373" i="7" s="1"/>
  <c r="H188" i="7"/>
  <c r="I188" i="7" s="1"/>
  <c r="H282" i="7"/>
  <c r="I282" i="7" s="1"/>
  <c r="H218" i="7"/>
  <c r="I218" i="7" s="1"/>
  <c r="H360" i="7"/>
  <c r="I360" i="7" s="1"/>
  <c r="H312" i="7"/>
  <c r="I312" i="7" s="1"/>
  <c r="H191" i="7"/>
  <c r="I191" i="7" s="1"/>
  <c r="H175" i="7"/>
  <c r="I175" i="7" s="1"/>
  <c r="H159" i="7"/>
  <c r="I159" i="7" s="1"/>
  <c r="H143" i="7"/>
  <c r="I143" i="7" s="1"/>
  <c r="H127" i="7"/>
  <c r="I127" i="7" s="1"/>
  <c r="H111" i="7"/>
  <c r="I111" i="7" s="1"/>
  <c r="H289" i="7"/>
  <c r="I289" i="7" s="1"/>
  <c r="H273" i="7"/>
  <c r="I273" i="7" s="1"/>
  <c r="H257" i="7"/>
  <c r="I257" i="7" s="1"/>
  <c r="H241" i="7"/>
  <c r="I241" i="7" s="1"/>
  <c r="H225" i="7"/>
  <c r="I225" i="7" s="1"/>
  <c r="H209" i="7"/>
  <c r="I209" i="7" s="1"/>
  <c r="H387" i="7"/>
  <c r="I387" i="7" s="1"/>
  <c r="H371" i="7"/>
  <c r="I371" i="7" s="1"/>
  <c r="H355" i="7"/>
  <c r="I355" i="7" s="1"/>
  <c r="H339" i="7"/>
  <c r="I339" i="7" s="1"/>
  <c r="H323" i="7"/>
  <c r="I323" i="7" s="1"/>
  <c r="H307" i="7"/>
  <c r="I307" i="7" s="1"/>
  <c r="H189" i="7"/>
  <c r="I189" i="7" s="1"/>
  <c r="H149" i="7"/>
  <c r="I149" i="7" s="1"/>
  <c r="H105" i="7"/>
  <c r="I105" i="7" s="1"/>
  <c r="H263" i="7"/>
  <c r="I263" i="7" s="1"/>
  <c r="H223" i="7"/>
  <c r="I223" i="7" s="1"/>
  <c r="H377" i="7"/>
  <c r="I377" i="7" s="1"/>
  <c r="H333" i="7"/>
  <c r="I333" i="7" s="1"/>
  <c r="H309" i="7"/>
  <c r="I309" i="7" s="1"/>
  <c r="H168" i="7"/>
  <c r="I168" i="7" s="1"/>
  <c r="H124" i="7"/>
  <c r="I124" i="7" s="1"/>
  <c r="H194" i="7"/>
  <c r="I194" i="7" s="1"/>
  <c r="H178" i="7"/>
  <c r="I178" i="7" s="1"/>
  <c r="H162" i="7"/>
  <c r="I162" i="7" s="1"/>
  <c r="H146" i="7"/>
  <c r="I146" i="7" s="1"/>
  <c r="H130" i="7"/>
  <c r="I130" i="7" s="1"/>
  <c r="H114" i="7"/>
  <c r="I114" i="7" s="1"/>
  <c r="H185" i="7"/>
  <c r="I185" i="7" s="1"/>
  <c r="H137" i="7"/>
  <c r="I137" i="7" s="1"/>
  <c r="H199" i="7"/>
  <c r="I199" i="7" s="1"/>
  <c r="H259" i="7"/>
  <c r="I259" i="7" s="1"/>
  <c r="H219" i="7"/>
  <c r="I219" i="7" s="1"/>
  <c r="H369" i="7"/>
  <c r="I369" i="7" s="1"/>
  <c r="H325" i="7"/>
  <c r="I325" i="7" s="1"/>
  <c r="H180" i="7"/>
  <c r="I180" i="7" s="1"/>
  <c r="H144" i="7"/>
  <c r="I144" i="7" s="1"/>
  <c r="H108" i="7"/>
  <c r="I108" i="7" s="1"/>
  <c r="H278" i="7"/>
  <c r="I278" i="7" s="1"/>
  <c r="H254" i="7"/>
  <c r="I254" i="7" s="1"/>
  <c r="H234" i="7"/>
  <c r="I234" i="7" s="1"/>
  <c r="H210" i="7"/>
  <c r="I210" i="7" s="1"/>
  <c r="H380" i="7"/>
  <c r="I380" i="7" s="1"/>
  <c r="H356" i="7"/>
  <c r="I356" i="7" s="1"/>
  <c r="H336" i="7"/>
  <c r="I336" i="7" s="1"/>
  <c r="H308" i="7"/>
  <c r="I308" i="7" s="1"/>
  <c r="H133" i="7"/>
  <c r="I133" i="7" s="1"/>
  <c r="H231" i="7"/>
  <c r="I231" i="7" s="1"/>
  <c r="H361" i="7"/>
  <c r="I361" i="7" s="1"/>
  <c r="H160" i="7"/>
  <c r="I160" i="7" s="1"/>
  <c r="H262" i="7"/>
  <c r="I262" i="7" s="1"/>
  <c r="H206" i="7"/>
  <c r="I206" i="7" s="1"/>
  <c r="H344" i="7"/>
  <c r="I344" i="7" s="1"/>
  <c r="H304" i="7"/>
  <c r="I304" i="7" s="1"/>
  <c r="H187" i="7"/>
  <c r="I187" i="7" s="1"/>
  <c r="H171" i="7"/>
  <c r="I171" i="7" s="1"/>
  <c r="H155" i="7"/>
  <c r="I155" i="7" s="1"/>
  <c r="H139" i="7"/>
  <c r="I139" i="7" s="1"/>
  <c r="H123" i="7"/>
  <c r="I123" i="7" s="1"/>
  <c r="H107" i="7"/>
  <c r="I107" i="7" s="1"/>
  <c r="H285" i="7"/>
  <c r="I285" i="7" s="1"/>
  <c r="H269" i="7"/>
  <c r="I269" i="7" s="1"/>
  <c r="H253" i="7"/>
  <c r="I253" i="7" s="1"/>
  <c r="H237" i="7"/>
  <c r="I237" i="7" s="1"/>
  <c r="H221" i="7"/>
  <c r="I221" i="7" s="1"/>
  <c r="H205" i="7"/>
  <c r="I205" i="7" s="1"/>
  <c r="H383" i="7"/>
  <c r="I383" i="7" s="1"/>
  <c r="H367" i="7"/>
  <c r="I367" i="7" s="1"/>
  <c r="H351" i="7"/>
  <c r="I351" i="7" s="1"/>
  <c r="H335" i="7"/>
  <c r="I335" i="7" s="1"/>
  <c r="H319" i="7"/>
  <c r="I319" i="7" s="1"/>
  <c r="H303" i="7"/>
  <c r="I303" i="7" s="1"/>
  <c r="H181" i="7"/>
  <c r="I181" i="7" s="1"/>
  <c r="H141" i="7"/>
  <c r="I141" i="7" s="1"/>
  <c r="H291" i="7"/>
  <c r="I291" i="7" s="1"/>
  <c r="H255" i="7"/>
  <c r="I255" i="7" s="1"/>
  <c r="H215" i="7"/>
  <c r="I215" i="7" s="1"/>
  <c r="H365" i="7"/>
  <c r="I365" i="7" s="1"/>
  <c r="H329" i="7"/>
  <c r="I329" i="7" s="1"/>
  <c r="H196" i="7"/>
  <c r="I196" i="7" s="1"/>
  <c r="H156" i="7"/>
  <c r="I156" i="7" s="1"/>
  <c r="H116" i="7"/>
  <c r="I116" i="7" s="1"/>
  <c r="H190" i="7"/>
  <c r="I190" i="7" s="1"/>
  <c r="H174" i="7"/>
  <c r="I174" i="7" s="1"/>
  <c r="H158" i="7"/>
  <c r="I158" i="7" s="1"/>
  <c r="H142" i="7"/>
  <c r="I142" i="7" s="1"/>
  <c r="H126" i="7"/>
  <c r="I126" i="7" s="1"/>
  <c r="H110" i="7"/>
  <c r="I110" i="7" s="1"/>
  <c r="H288" i="7"/>
  <c r="I288" i="7" s="1"/>
  <c r="H272" i="7"/>
  <c r="I272" i="7" s="1"/>
  <c r="H256" i="7"/>
  <c r="I256" i="7" s="1"/>
  <c r="H240" i="7"/>
  <c r="I240" i="7" s="1"/>
  <c r="H224" i="7"/>
  <c r="I224" i="7" s="1"/>
  <c r="H208" i="7"/>
  <c r="I208" i="7" s="1"/>
  <c r="H386" i="7"/>
  <c r="I386" i="7" s="1"/>
  <c r="H370" i="7"/>
  <c r="I370" i="7" s="1"/>
  <c r="H354" i="7"/>
  <c r="I354" i="7" s="1"/>
  <c r="H338" i="7"/>
  <c r="I338" i="7" s="1"/>
  <c r="H322" i="7"/>
  <c r="I322" i="7" s="1"/>
  <c r="H306" i="7"/>
  <c r="I306" i="7" s="1"/>
  <c r="H169" i="7"/>
  <c r="I169" i="7" s="1"/>
  <c r="H125" i="7"/>
  <c r="I125" i="7" s="1"/>
  <c r="H287" i="7"/>
  <c r="I287" i="7" s="1"/>
  <c r="H247" i="7"/>
  <c r="I247" i="7" s="1"/>
  <c r="H211" i="7"/>
  <c r="I211" i="7" s="1"/>
  <c r="H357" i="7"/>
  <c r="I357" i="7" s="1"/>
  <c r="H317" i="7"/>
  <c r="I317" i="7" s="1"/>
  <c r="H172" i="7"/>
  <c r="I172" i="7" s="1"/>
  <c r="H136" i="7"/>
  <c r="I136" i="7" s="1"/>
  <c r="H294" i="7"/>
  <c r="I294" i="7" s="1"/>
  <c r="H270" i="7"/>
  <c r="I270" i="7" s="1"/>
  <c r="H250" i="7"/>
  <c r="I250" i="7" s="1"/>
  <c r="H226" i="7"/>
  <c r="I226" i="7" s="1"/>
  <c r="H202" i="7"/>
  <c r="I202" i="7" s="1"/>
  <c r="H372" i="7"/>
  <c r="I372" i="7" s="1"/>
  <c r="H352" i="7"/>
  <c r="I352" i="7" s="1"/>
  <c r="H328" i="7"/>
  <c r="I328" i="7" s="1"/>
  <c r="H177" i="7"/>
  <c r="I177" i="7" s="1"/>
  <c r="H113" i="7"/>
  <c r="I113" i="7" s="1"/>
  <c r="H203" i="7"/>
  <c r="I203" i="7" s="1"/>
  <c r="H345" i="7"/>
  <c r="I345" i="7" s="1"/>
  <c r="H132" i="7"/>
  <c r="I132" i="7" s="1"/>
  <c r="H246" i="7"/>
  <c r="I246" i="7" s="1"/>
  <c r="H388" i="7"/>
  <c r="I388" i="7" s="1"/>
  <c r="H332" i="7"/>
  <c r="I332" i="7" s="1"/>
  <c r="H300" i="7"/>
  <c r="I300" i="7" s="1"/>
  <c r="H183" i="7"/>
  <c r="I183" i="7" s="1"/>
  <c r="H167" i="7"/>
  <c r="I167" i="7" s="1"/>
  <c r="H151" i="7"/>
  <c r="I151" i="7" s="1"/>
  <c r="H135" i="7"/>
  <c r="I135" i="7" s="1"/>
  <c r="H119" i="7"/>
  <c r="I119" i="7" s="1"/>
  <c r="H103" i="7"/>
  <c r="I103" i="7" s="1"/>
  <c r="H281" i="7"/>
  <c r="I281" i="7" s="1"/>
  <c r="H265" i="7"/>
  <c r="I265" i="7" s="1"/>
  <c r="H249" i="7"/>
  <c r="I249" i="7" s="1"/>
  <c r="H233" i="7"/>
  <c r="I233" i="7" s="1"/>
  <c r="H217" i="7"/>
  <c r="I217" i="7" s="1"/>
  <c r="H201" i="7"/>
  <c r="I201" i="7" s="1"/>
  <c r="H379" i="7"/>
  <c r="I379" i="7" s="1"/>
  <c r="H363" i="7"/>
  <c r="I363" i="7" s="1"/>
  <c r="H347" i="7"/>
  <c r="I347" i="7" s="1"/>
  <c r="H331" i="7"/>
  <c r="I331" i="7" s="1"/>
  <c r="H315" i="7"/>
  <c r="I315" i="7" s="1"/>
  <c r="H299" i="7"/>
  <c r="I299" i="7" s="1"/>
  <c r="H173" i="7"/>
  <c r="I173" i="7" s="1"/>
  <c r="H129" i="7"/>
  <c r="I129" i="7" s="1"/>
  <c r="H283" i="7"/>
  <c r="I283" i="7" s="1"/>
  <c r="H243" i="7"/>
  <c r="I243" i="7" s="1"/>
  <c r="H207" i="7"/>
  <c r="I207" i="7" s="1"/>
  <c r="H353" i="7"/>
  <c r="I353" i="7" s="1"/>
  <c r="H321" i="7"/>
  <c r="I321" i="7" s="1"/>
  <c r="H184" i="7"/>
  <c r="I184" i="7" s="1"/>
  <c r="H148" i="7"/>
  <c r="I148" i="7" s="1"/>
  <c r="H104" i="7"/>
  <c r="I104" i="7" s="1"/>
  <c r="H186" i="7"/>
  <c r="I186" i="7" s="1"/>
  <c r="H170" i="7"/>
  <c r="I170" i="7" s="1"/>
  <c r="H154" i="7"/>
  <c r="I154" i="7" s="1"/>
  <c r="H138" i="7"/>
  <c r="I138" i="7" s="1"/>
  <c r="H122" i="7"/>
  <c r="I122" i="7" s="1"/>
  <c r="H106" i="7"/>
  <c r="I106" i="7" s="1"/>
  <c r="H284" i="7"/>
  <c r="I284" i="7" s="1"/>
  <c r="H268" i="7"/>
  <c r="I268" i="7" s="1"/>
  <c r="H252" i="7"/>
  <c r="I252" i="7" s="1"/>
  <c r="H236" i="7"/>
  <c r="I236" i="7" s="1"/>
  <c r="H220" i="7"/>
  <c r="I220" i="7" s="1"/>
  <c r="H204" i="7"/>
  <c r="I204" i="7" s="1"/>
  <c r="H382" i="7"/>
  <c r="I382" i="7" s="1"/>
  <c r="H366" i="7"/>
  <c r="I366" i="7" s="1"/>
  <c r="H350" i="7"/>
  <c r="I350" i="7" s="1"/>
  <c r="H334" i="7"/>
  <c r="I334" i="7" s="1"/>
  <c r="H318" i="7"/>
  <c r="I318" i="7" s="1"/>
  <c r="H302" i="7"/>
  <c r="I302" i="7" s="1"/>
  <c r="H157" i="7"/>
  <c r="I157" i="7" s="1"/>
  <c r="H297" i="7"/>
  <c r="I297" i="7" s="1"/>
  <c r="H128" i="7"/>
  <c r="I128" i="7" s="1"/>
  <c r="H222" i="7"/>
  <c r="I222" i="7" s="1"/>
  <c r="H324" i="7"/>
  <c r="I324" i="7" s="1"/>
  <c r="H301" i="7"/>
  <c r="I301" i="7" s="1"/>
  <c r="H316" i="7"/>
  <c r="I316" i="7" s="1"/>
  <c r="H147" i="7"/>
  <c r="I147" i="7" s="1"/>
  <c r="H277" i="7"/>
  <c r="I277" i="7" s="1"/>
  <c r="H213" i="7"/>
  <c r="I213" i="7" s="1"/>
  <c r="H343" i="7"/>
  <c r="I343" i="7" s="1"/>
  <c r="H161" i="7"/>
  <c r="I161" i="7" s="1"/>
  <c r="H389" i="7"/>
  <c r="I389" i="7" s="1"/>
  <c r="H140" i="7"/>
  <c r="I140" i="7" s="1"/>
  <c r="H150" i="7"/>
  <c r="I150" i="7" s="1"/>
  <c r="H292" i="7"/>
  <c r="I292" i="7" s="1"/>
  <c r="H260" i="7"/>
  <c r="I260" i="7" s="1"/>
  <c r="H228" i="7"/>
  <c r="I228" i="7" s="1"/>
  <c r="H390" i="7"/>
  <c r="I390" i="7" s="1"/>
  <c r="H358" i="7"/>
  <c r="I358" i="7" s="1"/>
  <c r="H326" i="7"/>
  <c r="I326" i="7" s="1"/>
  <c r="H117" i="7"/>
  <c r="I117" i="7" s="1"/>
  <c r="H349" i="7"/>
  <c r="I349" i="7" s="1"/>
  <c r="H290" i="7"/>
  <c r="I290" i="7" s="1"/>
  <c r="H392" i="7"/>
  <c r="I392" i="7" s="1"/>
  <c r="H165" i="7"/>
  <c r="I165" i="7" s="1"/>
  <c r="H112" i="7"/>
  <c r="I112" i="7" s="1"/>
  <c r="H195" i="7"/>
  <c r="I195" i="7" s="1"/>
  <c r="H131" i="7"/>
  <c r="I131" i="7" s="1"/>
  <c r="H261" i="7"/>
  <c r="I261" i="7" s="1"/>
  <c r="H391" i="7"/>
  <c r="I391" i="7" s="1"/>
  <c r="H327" i="7"/>
  <c r="I327" i="7" s="1"/>
  <c r="H121" i="7"/>
  <c r="I121" i="7" s="1"/>
  <c r="H341" i="7"/>
  <c r="I341" i="7" s="1"/>
  <c r="H274" i="7"/>
  <c r="I274" i="7" s="1"/>
  <c r="H134" i="7"/>
  <c r="I134" i="7" s="1"/>
  <c r="H280" i="7"/>
  <c r="I280" i="7" s="1"/>
  <c r="H248" i="7"/>
  <c r="I248" i="7" s="1"/>
  <c r="H216" i="7"/>
  <c r="I216" i="7" s="1"/>
  <c r="H378" i="7"/>
  <c r="I378" i="7" s="1"/>
  <c r="H346" i="7"/>
  <c r="I346" i="7" s="1"/>
  <c r="H314" i="7"/>
  <c r="I314" i="7" s="1"/>
  <c r="H244" i="7"/>
  <c r="I244" i="7" s="1"/>
  <c r="H342" i="7"/>
  <c r="I342" i="7" s="1"/>
  <c r="H164" i="7"/>
  <c r="I164" i="7" s="1"/>
  <c r="H242" i="7"/>
  <c r="I242" i="7" s="1"/>
  <c r="H348" i="7"/>
  <c r="I348" i="7" s="1"/>
  <c r="H385" i="7"/>
  <c r="I385" i="7" s="1"/>
  <c r="H376" i="7"/>
  <c r="I376" i="7" s="1"/>
  <c r="H293" i="7"/>
  <c r="I293" i="7" s="1"/>
  <c r="H229" i="7"/>
  <c r="I229" i="7" s="1"/>
  <c r="H359" i="7"/>
  <c r="I359" i="7" s="1"/>
  <c r="H235" i="7"/>
  <c r="I235" i="7" s="1"/>
  <c r="H176" i="7"/>
  <c r="I176" i="7" s="1"/>
  <c r="H166" i="7"/>
  <c r="I166" i="7" s="1"/>
  <c r="H264" i="7"/>
  <c r="I264" i="7" s="1"/>
  <c r="H279" i="7"/>
  <c r="I279" i="7" s="1"/>
  <c r="H305" i="7"/>
  <c r="I305" i="7" s="1"/>
  <c r="H266" i="7"/>
  <c r="I266" i="7" s="1"/>
  <c r="H368" i="7"/>
  <c r="I368" i="7" s="1"/>
  <c r="H275" i="7"/>
  <c r="I275" i="7" s="1"/>
  <c r="H230" i="7"/>
  <c r="I230" i="7" s="1"/>
  <c r="H179" i="7"/>
  <c r="I179" i="7" s="1"/>
  <c r="H115" i="7"/>
  <c r="I115" i="7" s="1"/>
  <c r="H245" i="7"/>
  <c r="I245" i="7" s="1"/>
  <c r="H375" i="7"/>
  <c r="I375" i="7" s="1"/>
  <c r="H311" i="7"/>
  <c r="I311" i="7" s="1"/>
  <c r="H271" i="7"/>
  <c r="I271" i="7" s="1"/>
  <c r="H313" i="7"/>
  <c r="I313" i="7" s="1"/>
  <c r="H182" i="7"/>
  <c r="I182" i="7" s="1"/>
  <c r="H118" i="7"/>
  <c r="I118" i="7" s="1"/>
  <c r="H276" i="7"/>
  <c r="I276" i="7" s="1"/>
  <c r="H212" i="7"/>
  <c r="I212" i="7" s="1"/>
  <c r="H374" i="7"/>
  <c r="I374" i="7" s="1"/>
  <c r="H310" i="7"/>
  <c r="I310" i="7" s="1"/>
  <c r="H239" i="7"/>
  <c r="I239" i="7" s="1"/>
  <c r="H163" i="7"/>
  <c r="I163" i="7" s="1"/>
  <c r="H101" i="7"/>
  <c r="I101" i="7" s="1"/>
  <c r="H102" i="7"/>
  <c r="I102" i="7" s="1"/>
  <c r="H232" i="7"/>
  <c r="I232" i="7" s="1"/>
  <c r="H200" i="7"/>
  <c r="I200" i="7" s="1"/>
  <c r="H362" i="7"/>
  <c r="I362" i="7" s="1"/>
  <c r="H330" i="7"/>
  <c r="I330" i="7" s="1"/>
  <c r="H298" i="7"/>
  <c r="I298" i="7" s="1"/>
  <c r="H83" i="7"/>
  <c r="I83" i="7" s="1"/>
  <c r="H65" i="7"/>
  <c r="I65" i="7" s="1"/>
  <c r="H97" i="7"/>
  <c r="I97" i="7" s="1"/>
  <c r="H85" i="7"/>
  <c r="I85" i="7" s="1"/>
  <c r="H69" i="7"/>
  <c r="I69" i="7" s="1"/>
  <c r="H55" i="7"/>
  <c r="I55" i="7" s="1"/>
  <c r="H92" i="7"/>
  <c r="I92" i="7" s="1"/>
  <c r="H84" i="7"/>
  <c r="I84" i="7" s="1"/>
  <c r="H76" i="7"/>
  <c r="I76" i="7" s="1"/>
  <c r="H68" i="7"/>
  <c r="I68" i="7" s="1"/>
  <c r="H60" i="7"/>
  <c r="I60" i="7" s="1"/>
  <c r="H52" i="7"/>
  <c r="I52" i="7" s="1"/>
  <c r="H44" i="7"/>
  <c r="I44" i="7" s="1"/>
  <c r="H36" i="7"/>
  <c r="I36" i="7" s="1"/>
  <c r="H22" i="7"/>
  <c r="I22" i="7" s="1"/>
  <c r="H10" i="7"/>
  <c r="I10" i="7" s="1"/>
  <c r="H41" i="7"/>
  <c r="I41" i="7" s="1"/>
  <c r="H23" i="7"/>
  <c r="I23" i="7" s="1"/>
  <c r="H13" i="7"/>
  <c r="I13" i="7" s="1"/>
  <c r="H43" i="7"/>
  <c r="I43" i="7" s="1"/>
  <c r="H29" i="7"/>
  <c r="I29" i="7" s="1"/>
  <c r="H34" i="7"/>
  <c r="I34" i="7" s="1"/>
  <c r="AJ8" i="7"/>
  <c r="AJ15" i="7"/>
  <c r="AJ14" i="7"/>
  <c r="AJ10" i="7"/>
  <c r="H79" i="7"/>
  <c r="I79" i="7" s="1"/>
  <c r="H61" i="7"/>
  <c r="I61" i="7" s="1"/>
  <c r="H95" i="7"/>
  <c r="I95" i="7" s="1"/>
  <c r="H81" i="7"/>
  <c r="I81" i="7" s="1"/>
  <c r="H67" i="7"/>
  <c r="I67" i="7" s="1"/>
  <c r="H98" i="7"/>
  <c r="I98" i="7" s="1"/>
  <c r="H90" i="7"/>
  <c r="I90" i="7" s="1"/>
  <c r="H82" i="7"/>
  <c r="I82" i="7" s="1"/>
  <c r="H74" i="7"/>
  <c r="I74" i="7" s="1"/>
  <c r="H66" i="7"/>
  <c r="I66" i="7" s="1"/>
  <c r="H58" i="7"/>
  <c r="I58" i="7" s="1"/>
  <c r="H50" i="7"/>
  <c r="I50" i="7" s="1"/>
  <c r="H42" i="7"/>
  <c r="I42" i="7" s="1"/>
  <c r="H32" i="7"/>
  <c r="I32" i="7" s="1"/>
  <c r="H20" i="7"/>
  <c r="I20" i="7" s="1"/>
  <c r="H6" i="7"/>
  <c r="I6" i="7" s="1"/>
  <c r="H51" i="7"/>
  <c r="I51" i="7" s="1"/>
  <c r="H37" i="7"/>
  <c r="I37" i="7" s="1"/>
  <c r="H21" i="7"/>
  <c r="I21" i="7" s="1"/>
  <c r="H9" i="7"/>
  <c r="I9" i="7" s="1"/>
  <c r="H3" i="7"/>
  <c r="I3" i="7" s="1"/>
  <c r="H39" i="7"/>
  <c r="I39" i="7" s="1"/>
  <c r="H25" i="7"/>
  <c r="I25" i="7" s="1"/>
  <c r="H30" i="7"/>
  <c r="I30" i="7" s="1"/>
  <c r="H14" i="7"/>
  <c r="I14" i="7" s="1"/>
  <c r="AJ17" i="7"/>
  <c r="AJ9" i="7"/>
  <c r="H93" i="7"/>
  <c r="I93" i="7" s="1"/>
  <c r="H75" i="7"/>
  <c r="I75" i="7" s="1"/>
  <c r="H57" i="7"/>
  <c r="I57" i="7" s="1"/>
  <c r="H91" i="7"/>
  <c r="I91" i="7" s="1"/>
  <c r="H77" i="7"/>
  <c r="I77" i="7" s="1"/>
  <c r="H63" i="7"/>
  <c r="I63" i="7" s="1"/>
  <c r="H96" i="7"/>
  <c r="I96" i="7" s="1"/>
  <c r="H88" i="7"/>
  <c r="I88" i="7" s="1"/>
  <c r="H80" i="7"/>
  <c r="I80" i="7" s="1"/>
  <c r="H72" i="7"/>
  <c r="I72" i="7" s="1"/>
  <c r="H64" i="7"/>
  <c r="I64" i="7" s="1"/>
  <c r="H56" i="7"/>
  <c r="I56" i="7" s="1"/>
  <c r="H48" i="7"/>
  <c r="I48" i="7" s="1"/>
  <c r="H40" i="7"/>
  <c r="I40" i="7" s="1"/>
  <c r="H28" i="7"/>
  <c r="I28" i="7" s="1"/>
  <c r="H16" i="7"/>
  <c r="I16" i="7" s="1"/>
  <c r="H47" i="7"/>
  <c r="I47" i="7" s="1"/>
  <c r="H33" i="7"/>
  <c r="I33" i="7" s="1"/>
  <c r="H17" i="7"/>
  <c r="I17" i="7" s="1"/>
  <c r="H7" i="7"/>
  <c r="I7" i="7" s="1"/>
  <c r="H35" i="7"/>
  <c r="I35" i="7" s="1"/>
  <c r="H19" i="7"/>
  <c r="I19" i="7" s="1"/>
  <c r="H24" i="7"/>
  <c r="I24" i="7" s="1"/>
  <c r="H8" i="7"/>
  <c r="I8" i="7" s="1"/>
  <c r="AF11" i="7"/>
  <c r="AF8" i="7"/>
  <c r="AF13" i="7"/>
  <c r="AF15" i="7"/>
  <c r="AF18" i="7"/>
  <c r="AF14" i="7"/>
  <c r="AF17" i="7"/>
  <c r="AF9" i="7"/>
  <c r="AF16" i="7"/>
  <c r="AF12" i="7"/>
  <c r="U7" i="7"/>
  <c r="U8" i="7" s="1"/>
  <c r="AF7" i="7"/>
  <c r="AJ7" i="7"/>
  <c r="AF10" i="7"/>
  <c r="AF19" i="7" l="1"/>
  <c r="U9" i="7"/>
  <c r="U10" i="7" s="1"/>
  <c r="U11" i="7" l="1"/>
  <c r="U12" i="7" l="1"/>
  <c r="U13" i="7" s="1"/>
  <c r="U14" i="7" s="1"/>
  <c r="U15" i="7" l="1"/>
  <c r="U16" i="7" s="1"/>
  <c r="U17" i="7" s="1"/>
  <c r="U18" i="7" s="1"/>
</calcChain>
</file>

<file path=xl/sharedStrings.xml><?xml version="1.0" encoding="utf-8"?>
<sst xmlns="http://schemas.openxmlformats.org/spreadsheetml/2006/main" count="443" uniqueCount="124">
  <si>
    <t>СОСНА</t>
  </si>
  <si>
    <t>РАСХОД</t>
  </si>
  <si>
    <t>ИТОГ</t>
  </si>
  <si>
    <t>Купить</t>
  </si>
  <si>
    <t>25*100*4000</t>
  </si>
  <si>
    <t>25*100*5000</t>
  </si>
  <si>
    <t>25*100*6000</t>
  </si>
  <si>
    <t>25*120*4000</t>
  </si>
  <si>
    <t>25*120*5000</t>
  </si>
  <si>
    <t>25*120*6000</t>
  </si>
  <si>
    <t>25*150*4000</t>
  </si>
  <si>
    <t>25*150*5000</t>
  </si>
  <si>
    <t>25*150*6000</t>
  </si>
  <si>
    <t>25*180*4000</t>
  </si>
  <si>
    <t>25*180*5000</t>
  </si>
  <si>
    <t>25*180*6000</t>
  </si>
  <si>
    <t>25*200*4000</t>
  </si>
  <si>
    <t>25*200*5000</t>
  </si>
  <si>
    <t>25*200*6000</t>
  </si>
  <si>
    <t>30*100*4000</t>
  </si>
  <si>
    <t>30*100*5000</t>
  </si>
  <si>
    <t>30*100*6000</t>
  </si>
  <si>
    <t>30*120*4000</t>
  </si>
  <si>
    <t>30*120*5000</t>
  </si>
  <si>
    <t>30*120*6000</t>
  </si>
  <si>
    <t>30*150*4000</t>
  </si>
  <si>
    <t>30*150*5000</t>
  </si>
  <si>
    <t>30*150*6000</t>
  </si>
  <si>
    <t>30*180*4000</t>
  </si>
  <si>
    <t>30*180*5000</t>
  </si>
  <si>
    <t>30*180*6000</t>
  </si>
  <si>
    <t>30*200*4000</t>
  </si>
  <si>
    <t>30*200*5000</t>
  </si>
  <si>
    <t>30*200*6000</t>
  </si>
  <si>
    <t>40*100*4000</t>
  </si>
  <si>
    <t>40*100*5000</t>
  </si>
  <si>
    <t>40*100*6000</t>
  </si>
  <si>
    <t>40*120*4000</t>
  </si>
  <si>
    <t>40*120*5000</t>
  </si>
  <si>
    <t>40*120*6000</t>
  </si>
  <si>
    <t>40*150*4000</t>
  </si>
  <si>
    <t>40*150*5000</t>
  </si>
  <si>
    <t>40*150*6000</t>
  </si>
  <si>
    <t>40*180*4000</t>
  </si>
  <si>
    <t>40*180*5000</t>
  </si>
  <si>
    <t>40*180*6000</t>
  </si>
  <si>
    <t>40*200*4000</t>
  </si>
  <si>
    <t>40*200*5000</t>
  </si>
  <si>
    <t>40*200*6000</t>
  </si>
  <si>
    <t>50*100*4000</t>
  </si>
  <si>
    <t>50*100*5000</t>
  </si>
  <si>
    <t>50*100*6000</t>
  </si>
  <si>
    <t>50*120*4000</t>
  </si>
  <si>
    <t>50*120*5000</t>
  </si>
  <si>
    <t>50*120*6000</t>
  </si>
  <si>
    <t>50*150*4000</t>
  </si>
  <si>
    <t>50*150*5000</t>
  </si>
  <si>
    <t>50*150*6000</t>
  </si>
  <si>
    <t>50*180*4000</t>
  </si>
  <si>
    <t>50*180*5000</t>
  </si>
  <si>
    <t>50*180*6000</t>
  </si>
  <si>
    <t>50*200*4000</t>
  </si>
  <si>
    <t>50*200*5000</t>
  </si>
  <si>
    <t>50*200*6000</t>
  </si>
  <si>
    <t>100*100*4000</t>
  </si>
  <si>
    <t>100*100*5000</t>
  </si>
  <si>
    <t>100*100*6000</t>
  </si>
  <si>
    <t>100*120*4000</t>
  </si>
  <si>
    <t>100*120*5000</t>
  </si>
  <si>
    <t>100*120*6000</t>
  </si>
  <si>
    <t>100*150*4000</t>
  </si>
  <si>
    <t>100*150*5000</t>
  </si>
  <si>
    <t>100*150*6000</t>
  </si>
  <si>
    <t>100*180*4000</t>
  </si>
  <si>
    <t>100*180*5000</t>
  </si>
  <si>
    <t>100*180*6000</t>
  </si>
  <si>
    <t>100*200*4000</t>
  </si>
  <si>
    <t>100*200*5000</t>
  </si>
  <si>
    <t>100*200*6000</t>
  </si>
  <si>
    <t>150*120*4000</t>
  </si>
  <si>
    <t>150*120*5000</t>
  </si>
  <si>
    <t>150*120*6000</t>
  </si>
  <si>
    <t>150*150*4000</t>
  </si>
  <si>
    <t>150*150*5000</t>
  </si>
  <si>
    <t>150*150*6000</t>
  </si>
  <si>
    <t>150*180*4000</t>
  </si>
  <si>
    <t>150*180*5000</t>
  </si>
  <si>
    <t>150*180*6000</t>
  </si>
  <si>
    <t>150*200*4000</t>
  </si>
  <si>
    <t>150*200*5000</t>
  </si>
  <si>
    <t>150*200*6000</t>
  </si>
  <si>
    <t>200*120*4000</t>
  </si>
  <si>
    <t>200*120*5000</t>
  </si>
  <si>
    <t>200*120*6000</t>
  </si>
  <si>
    <t>200*180*4000</t>
  </si>
  <si>
    <t>200*180*5000</t>
  </si>
  <si>
    <t>200*180*6000</t>
  </si>
  <si>
    <t>200*200*4000</t>
  </si>
  <si>
    <t>200*200*5000</t>
  </si>
  <si>
    <t>200*200*6000</t>
  </si>
  <si>
    <t>Корзина</t>
  </si>
  <si>
    <t>(наименование организации, ИНН)</t>
  </si>
  <si>
    <t>Товарный чек № ________ от  ________________ г.</t>
  </si>
  <si>
    <t>№
п/п</t>
  </si>
  <si>
    <t>Наименование, характеристика товара</t>
  </si>
  <si>
    <t>Кол-во</t>
  </si>
  <si>
    <t>Цена</t>
  </si>
  <si>
    <t>Сумма</t>
  </si>
  <si>
    <t xml:space="preserve">Всего  </t>
  </si>
  <si>
    <t>Продавец</t>
  </si>
  <si>
    <t>подпись</t>
  </si>
  <si>
    <t>ф.и.о.</t>
  </si>
  <si>
    <t xml:space="preserve"> И.П Дугинов </t>
  </si>
  <si>
    <t>М3</t>
  </si>
  <si>
    <t>Наименование</t>
  </si>
  <si>
    <t>шт</t>
  </si>
  <si>
    <t>Приход М3</t>
  </si>
  <si>
    <t>Проданно</t>
  </si>
  <si>
    <t>Лиственица</t>
  </si>
  <si>
    <t>Пихта</t>
  </si>
  <si>
    <t>Кедр</t>
  </si>
  <si>
    <t>Листв-ца</t>
  </si>
  <si>
    <t>Расходы</t>
  </si>
  <si>
    <t>Итоги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</si>
</sst>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\ &quot;₽&quot;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12" borderId="0">
      <alignment horizontal="left" vertical="center"/>
    </xf>
    <xf numFmtId="0" fontId="6" fillId="12" borderId="0">
      <alignment horizontal="center" vertical="top"/>
    </xf>
    <xf numFmtId="0" fontId="7" fillId="12" borderId="0">
      <alignment horizontal="center" vertical="center"/>
    </xf>
    <xf numFmtId="0" fontId="8" fillId="12" borderId="0">
      <alignment horizontal="center" vertical="center"/>
    </xf>
    <xf numFmtId="0" fontId="8" fillId="12" borderId="0">
      <alignment horizontal="center" vertical="center"/>
    </xf>
    <xf numFmtId="0" fontId="8" fillId="12" borderId="0">
      <alignment horizontal="center" vertical="center"/>
    </xf>
    <xf numFmtId="0" fontId="8" fillId="12" borderId="0">
      <alignment horizontal="right" vertical="center"/>
    </xf>
    <xf numFmtId="0" fontId="8" fillId="12" borderId="0">
      <alignment horizontal="left" vertical="center"/>
    </xf>
    <xf numFmtId="0" fontId="8" fillId="12" borderId="0">
      <alignment horizontal="center" vertical="center"/>
    </xf>
    <xf numFmtId="0" fontId="8" fillId="12" borderId="0">
      <alignment horizontal="right" vertical="center"/>
    </xf>
    <xf numFmtId="0" fontId="8" fillId="12" borderId="0">
      <alignment horizontal="right" vertical="center"/>
    </xf>
    <xf numFmtId="0" fontId="8" fillId="12" borderId="0">
      <alignment horizontal="right" vertical="center"/>
    </xf>
    <xf numFmtId="0" fontId="8" fillId="12" borderId="0">
      <alignment horizontal="right" vertical="center"/>
    </xf>
    <xf numFmtId="0" fontId="8" fillId="12" borderId="0">
      <alignment horizontal="right" vertical="center"/>
    </xf>
    <xf numFmtId="0" fontId="8" fillId="12" borderId="0">
      <alignment horizontal="left" vertical="top"/>
    </xf>
    <xf numFmtId="0" fontId="8" fillId="12" borderId="0">
      <alignment horizontal="left" vertical="center"/>
    </xf>
    <xf numFmtId="0" fontId="8" fillId="12" borderId="0">
      <alignment horizontal="left" vertical="center"/>
    </xf>
    <xf numFmtId="0" fontId="8" fillId="12" borderId="0">
      <alignment horizontal="center" vertical="top"/>
    </xf>
    <xf numFmtId="0" fontId="8" fillId="12" borderId="0">
      <alignment horizontal="left" vertical="top"/>
    </xf>
    <xf numFmtId="0" fontId="8" fillId="12" borderId="0">
      <alignment horizontal="center" vertical="center"/>
    </xf>
    <xf numFmtId="0" fontId="6" fillId="12" borderId="0">
      <alignment horizontal="center" vertical="top"/>
    </xf>
  </cellStyleXfs>
  <cellXfs count="99">
    <xf numFmtId="0" fontId="0" fillId="0" borderId="0" xfId="0"/>
    <xf numFmtId="0" fontId="0" fillId="0" borderId="0" xfId="0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7" borderId="0" xfId="0" applyFont="1" applyFill="1"/>
    <xf numFmtId="0" fontId="0" fillId="0" borderId="0" xfId="2" applyNumberFormat="1" applyFont="1" applyAlignment="1">
      <alignment horizontal="left"/>
    </xf>
    <xf numFmtId="0" fontId="4" fillId="8" borderId="0" xfId="0" applyFont="1" applyFill="1" applyAlignment="1">
      <alignment vertical="center"/>
    </xf>
    <xf numFmtId="0" fontId="0" fillId="8" borderId="0" xfId="0" applyFill="1"/>
    <xf numFmtId="0" fontId="4" fillId="9" borderId="0" xfId="0" applyFont="1" applyFill="1" applyAlignment="1">
      <alignment vertical="center"/>
    </xf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center" vertical="center"/>
    </xf>
    <xf numFmtId="0" fontId="9" fillId="12" borderId="2" xfId="6" applyFont="1" applyBorder="1" applyAlignment="1">
      <alignment horizontal="center" vertical="center" wrapText="1"/>
    </xf>
    <xf numFmtId="0" fontId="9" fillId="12" borderId="2" xfId="7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12" borderId="2" xfId="9" applyFont="1" applyBorder="1" applyAlignment="1">
      <alignment horizontal="center" vertical="center" wrapText="1"/>
    </xf>
    <xf numFmtId="0" fontId="9" fillId="12" borderId="2" xfId="12" applyFont="1" applyBorder="1" applyAlignment="1">
      <alignment horizontal="right" vertical="center" wrapText="1"/>
    </xf>
    <xf numFmtId="0" fontId="9" fillId="12" borderId="9" xfId="22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10" fillId="11" borderId="0" xfId="0" applyFont="1" applyFill="1"/>
    <xf numFmtId="0" fontId="10" fillId="11" borderId="0" xfId="0" applyFont="1" applyFill="1" applyAlignment="1">
      <alignment horizontal="center" vertical="center"/>
    </xf>
    <xf numFmtId="0" fontId="9" fillId="12" borderId="2" xfId="6" applyFont="1" applyBorder="1" applyAlignment="1">
      <alignment horizontal="center" vertical="center" wrapText="1"/>
    </xf>
    <xf numFmtId="0" fontId="9" fillId="12" borderId="0" xfId="23" applyFont="1" applyBorder="1" applyAlignment="1">
      <alignment vertical="top" wrapText="1"/>
    </xf>
    <xf numFmtId="0" fontId="9" fillId="12" borderId="1" xfId="21" applyFont="1" applyBorder="1" applyAlignment="1">
      <alignment vertical="center" wrapText="1"/>
    </xf>
    <xf numFmtId="0" fontId="11" fillId="1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/>
    <xf numFmtId="0" fontId="16" fillId="0" borderId="0" xfId="0" applyFont="1" applyFill="1" applyAlignment="1">
      <alignment vertical="center"/>
    </xf>
    <xf numFmtId="0" fontId="17" fillId="0" borderId="0" xfId="0" applyFont="1" applyFill="1"/>
    <xf numFmtId="0" fontId="10" fillId="11" borderId="0" xfId="0" applyNumberFormat="1" applyFont="1" applyFill="1"/>
    <xf numFmtId="0" fontId="12" fillId="0" borderId="0" xfId="0" applyNumberFormat="1" applyFont="1" applyAlignment="1">
      <alignment horizontal="center" vertical="center"/>
    </xf>
    <xf numFmtId="0" fontId="0" fillId="10" borderId="0" xfId="0" applyNumberFormat="1" applyFill="1"/>
    <xf numFmtId="0" fontId="0" fillId="0" borderId="0" xfId="0" applyNumberFormat="1"/>
    <xf numFmtId="0" fontId="0" fillId="0" borderId="8" xfId="0" applyBorder="1"/>
    <xf numFmtId="0" fontId="0" fillId="0" borderId="4" xfId="0" applyBorder="1"/>
    <xf numFmtId="0" fontId="0" fillId="13" borderId="0" xfId="0" applyFill="1"/>
    <xf numFmtId="0" fontId="4" fillId="13" borderId="0" xfId="0" applyFont="1" applyFill="1" applyAlignment="1">
      <alignment vertical="center"/>
    </xf>
    <xf numFmtId="0" fontId="0" fillId="14" borderId="10" xfId="0" applyFill="1" applyBorder="1"/>
    <xf numFmtId="0" fontId="4" fillId="14" borderId="1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9" fillId="12" borderId="2" xfId="1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12" borderId="2" xfId="13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65" fontId="9" fillId="12" borderId="2" xfId="14" applyNumberFormat="1" applyFont="1" applyBorder="1" applyAlignment="1">
      <alignment horizontal="right" vertical="center" wrapText="1"/>
    </xf>
    <xf numFmtId="165" fontId="9" fillId="12" borderId="4" xfId="14" applyNumberFormat="1" applyFont="1" applyBorder="1" applyAlignment="1">
      <alignment horizontal="right" vertical="center" wrapText="1"/>
    </xf>
    <xf numFmtId="0" fontId="4" fillId="9" borderId="0" xfId="0" applyFont="1" applyFill="1" applyAlignment="1">
      <alignment horizontal="center" vertical="center"/>
    </xf>
    <xf numFmtId="0" fontId="9" fillId="12" borderId="0" xfId="3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12" borderId="1" xfId="4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12" borderId="0" xfId="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12" borderId="2" xfId="6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12" borderId="2" xfId="8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4" fontId="10" fillId="11" borderId="0" xfId="2" applyFont="1" applyFill="1" applyAlignment="1">
      <alignment horizontal="center" vertical="center"/>
    </xf>
    <xf numFmtId="165" fontId="9" fillId="12" borderId="6" xfId="16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0" fontId="9" fillId="12" borderId="6" xfId="15" applyFont="1" applyBorder="1" applyAlignment="1">
      <alignment horizontal="right" vertical="center"/>
    </xf>
    <xf numFmtId="0" fontId="9" fillId="12" borderId="1" xfId="15" applyFont="1" applyBorder="1" applyAlignment="1">
      <alignment horizontal="right" vertical="center"/>
    </xf>
    <xf numFmtId="0" fontId="9" fillId="12" borderId="5" xfId="15" applyFont="1" applyBorder="1" applyAlignment="1">
      <alignment horizontal="right" vertical="center"/>
    </xf>
    <xf numFmtId="0" fontId="9" fillId="12" borderId="7" xfId="15" applyFont="1" applyBorder="1" applyAlignment="1">
      <alignment horizontal="right" vertical="center"/>
    </xf>
    <xf numFmtId="0" fontId="9" fillId="12" borderId="9" xfId="15" applyFont="1" applyBorder="1" applyAlignment="1">
      <alignment horizontal="right" vertical="center"/>
    </xf>
    <xf numFmtId="0" fontId="9" fillId="12" borderId="8" xfId="15" applyFont="1" applyBorder="1" applyAlignment="1">
      <alignment horizontal="right" vertical="center"/>
    </xf>
    <xf numFmtId="0" fontId="9" fillId="12" borderId="0" xfId="21" applyFont="1" applyBorder="1" applyAlignment="1">
      <alignment horizontal="center" vertical="center" wrapText="1"/>
    </xf>
    <xf numFmtId="0" fontId="9" fillId="12" borderId="1" xfId="23" applyFont="1" applyBorder="1" applyAlignment="1">
      <alignment horizontal="center" vertical="top" wrapText="1"/>
    </xf>
    <xf numFmtId="0" fontId="0" fillId="0" borderId="11" xfId="0" applyBorder="1"/>
    <xf numFmtId="0" fontId="0" fillId="0" borderId="0" xfId="0" applyAlignment="1">
      <alignment horizontal="center"/>
    </xf>
    <xf numFmtId="0" fontId="19" fillId="15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15" borderId="0" xfId="0" applyFill="1"/>
    <xf numFmtId="0" fontId="0" fillId="15" borderId="0" xfId="0" applyFill="1" applyAlignment="1">
      <alignment horizontal="center" vertical="center"/>
    </xf>
    <xf numFmtId="0" fontId="0" fillId="9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11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9" fillId="12" borderId="3" xfId="13" applyFont="1" applyBorder="1" applyAlignment="1">
      <alignment horizontal="right" vertical="center" wrapText="1"/>
    </xf>
    <xf numFmtId="0" fontId="9" fillId="12" borderId="4" xfId="13" applyFont="1" applyBorder="1" applyAlignment="1">
      <alignment horizontal="right" vertical="center" wrapText="1"/>
    </xf>
  </cellXfs>
  <cellStyles count="24">
    <cellStyle name="Hyperlink" xfId="1"/>
    <cellStyle name="S0" xfId="5"/>
    <cellStyle name="S1" xfId="4"/>
    <cellStyle name="S10" xfId="10"/>
    <cellStyle name="S11" xfId="9"/>
    <cellStyle name="S13" xfId="21"/>
    <cellStyle name="S14" xfId="23"/>
    <cellStyle name="S15" xfId="17"/>
    <cellStyle name="S16" xfId="16"/>
    <cellStyle name="S17" xfId="15"/>
    <cellStyle name="S18" xfId="18"/>
    <cellStyle name="S19" xfId="20"/>
    <cellStyle name="S2" xfId="3"/>
    <cellStyle name="S20" xfId="22"/>
    <cellStyle name="S21" xfId="19"/>
    <cellStyle name="S3" xfId="8"/>
    <cellStyle name="S4" xfId="6"/>
    <cellStyle name="S5" xfId="7"/>
    <cellStyle name="S6" xfId="14"/>
    <cellStyle name="S7" xfId="13"/>
    <cellStyle name="S8" xfId="12"/>
    <cellStyle name="S9" xfId="11"/>
    <cellStyle name="Денежный" xfId="2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134471</xdr:colOff>
      <xdr:row>6</xdr:row>
      <xdr:rowOff>56030</xdr:rowOff>
    </xdr:from>
    <xdr:to>
      <xdr:col>18</xdr:col>
      <xdr:colOff>560294</xdr:colOff>
      <xdr:row>7</xdr:row>
      <xdr:rowOff>201706</xdr:rowOff>
    </xdr:to>
    <xdr:sp macro="[0]!ЛИСТВ" textlink="">
      <xdr:nvSpPr>
        <xdr:cNvPr id="4" name="Стрелка вни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685059" y="1837765"/>
          <a:ext cx="425823" cy="3810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123265</xdr:colOff>
      <xdr:row>8</xdr:row>
      <xdr:rowOff>56029</xdr:rowOff>
    </xdr:from>
    <xdr:to>
      <xdr:col>18</xdr:col>
      <xdr:colOff>549088</xdr:colOff>
      <xdr:row>9</xdr:row>
      <xdr:rowOff>201705</xdr:rowOff>
    </xdr:to>
    <xdr:sp macro="[0]!Пихта" textlink="">
      <xdr:nvSpPr>
        <xdr:cNvPr id="5" name="Стрелка вниз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673853" y="2308411"/>
          <a:ext cx="425823" cy="3810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118783</xdr:colOff>
      <xdr:row>10</xdr:row>
      <xdr:rowOff>62753</xdr:rowOff>
    </xdr:from>
    <xdr:to>
      <xdr:col>18</xdr:col>
      <xdr:colOff>544606</xdr:colOff>
      <xdr:row>11</xdr:row>
      <xdr:rowOff>208429</xdr:rowOff>
    </xdr:to>
    <xdr:sp macro="[0]!Кедр" textlink="">
      <xdr:nvSpPr>
        <xdr:cNvPr id="6" name="Стрелка вниз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669371" y="2785782"/>
          <a:ext cx="425823" cy="3810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37</xdr:col>
      <xdr:colOff>44824</xdr:colOff>
      <xdr:row>0</xdr:row>
      <xdr:rowOff>33618</xdr:rowOff>
    </xdr:from>
    <xdr:to>
      <xdr:col>37</xdr:col>
      <xdr:colOff>593912</xdr:colOff>
      <xdr:row>1</xdr:row>
      <xdr:rowOff>168088</xdr:rowOff>
    </xdr:to>
    <xdr:sp macro="[0]!Расход1" textlink="">
      <xdr:nvSpPr>
        <xdr:cNvPr id="7" name="TextBox 6"/>
        <xdr:cNvSpPr txBox="1"/>
      </xdr:nvSpPr>
      <xdr:spPr>
        <a:xfrm>
          <a:off x="23565971" y="33618"/>
          <a:ext cx="549088" cy="593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1</a:t>
          </a:r>
        </a:p>
      </xdr:txBody>
    </xdr:sp>
    <xdr:clientData/>
  </xdr:twoCellAnchor>
  <xdr:twoCellAnchor>
    <xdr:from>
      <xdr:col>38</xdr:col>
      <xdr:colOff>44823</xdr:colOff>
      <xdr:row>0</xdr:row>
      <xdr:rowOff>33617</xdr:rowOff>
    </xdr:from>
    <xdr:to>
      <xdr:col>38</xdr:col>
      <xdr:colOff>593911</xdr:colOff>
      <xdr:row>1</xdr:row>
      <xdr:rowOff>168087</xdr:rowOff>
    </xdr:to>
    <xdr:sp macro="[0]!Расход2" textlink="">
      <xdr:nvSpPr>
        <xdr:cNvPr id="8" name="TextBox 7"/>
        <xdr:cNvSpPr txBox="1"/>
      </xdr:nvSpPr>
      <xdr:spPr>
        <a:xfrm>
          <a:off x="24171088" y="33617"/>
          <a:ext cx="549088" cy="593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2</a:t>
          </a:r>
        </a:p>
      </xdr:txBody>
    </xdr:sp>
    <xdr:clientData/>
  </xdr:twoCellAnchor>
  <xdr:twoCellAnchor>
    <xdr:from>
      <xdr:col>39</xdr:col>
      <xdr:colOff>44824</xdr:colOff>
      <xdr:row>0</xdr:row>
      <xdr:rowOff>33618</xdr:rowOff>
    </xdr:from>
    <xdr:to>
      <xdr:col>39</xdr:col>
      <xdr:colOff>593912</xdr:colOff>
      <xdr:row>1</xdr:row>
      <xdr:rowOff>168088</xdr:rowOff>
    </xdr:to>
    <xdr:sp macro="[0]!Расход3" textlink="">
      <xdr:nvSpPr>
        <xdr:cNvPr id="9" name="TextBox 8"/>
        <xdr:cNvSpPr txBox="1"/>
      </xdr:nvSpPr>
      <xdr:spPr>
        <a:xfrm>
          <a:off x="24776206" y="33618"/>
          <a:ext cx="549088" cy="593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3</a:t>
          </a:r>
        </a:p>
      </xdr:txBody>
    </xdr:sp>
    <xdr:clientData/>
  </xdr:twoCellAnchor>
  <xdr:twoCellAnchor>
    <xdr:from>
      <xdr:col>40</xdr:col>
      <xdr:colOff>44824</xdr:colOff>
      <xdr:row>0</xdr:row>
      <xdr:rowOff>33618</xdr:rowOff>
    </xdr:from>
    <xdr:to>
      <xdr:col>40</xdr:col>
      <xdr:colOff>593912</xdr:colOff>
      <xdr:row>1</xdr:row>
      <xdr:rowOff>168088</xdr:rowOff>
    </xdr:to>
    <xdr:sp macro="[0]!Расход4" textlink="">
      <xdr:nvSpPr>
        <xdr:cNvPr id="10" name="TextBox 9"/>
        <xdr:cNvSpPr txBox="1"/>
      </xdr:nvSpPr>
      <xdr:spPr>
        <a:xfrm>
          <a:off x="25381324" y="33618"/>
          <a:ext cx="549088" cy="593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4</a:t>
          </a:r>
        </a:p>
      </xdr:txBody>
    </xdr:sp>
    <xdr:clientData/>
  </xdr:twoCellAnchor>
  <xdr:twoCellAnchor>
    <xdr:from>
      <xdr:col>41</xdr:col>
      <xdr:colOff>41671</xdr:colOff>
      <xdr:row>0</xdr:row>
      <xdr:rowOff>41672</xdr:rowOff>
    </xdr:from>
    <xdr:to>
      <xdr:col>41</xdr:col>
      <xdr:colOff>590759</xdr:colOff>
      <xdr:row>1</xdr:row>
      <xdr:rowOff>176142</xdr:rowOff>
    </xdr:to>
    <xdr:sp macro="[0]!Расход5" textlink="">
      <xdr:nvSpPr>
        <xdr:cNvPr id="11" name="TextBox 10"/>
        <xdr:cNvSpPr txBox="1"/>
      </xdr:nvSpPr>
      <xdr:spPr>
        <a:xfrm>
          <a:off x="25997296" y="41672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5</a:t>
          </a:r>
        </a:p>
      </xdr:txBody>
    </xdr:sp>
    <xdr:clientData/>
  </xdr:twoCellAnchor>
  <xdr:twoCellAnchor>
    <xdr:from>
      <xdr:col>42</xdr:col>
      <xdr:colOff>47625</xdr:colOff>
      <xdr:row>0</xdr:row>
      <xdr:rowOff>41672</xdr:rowOff>
    </xdr:from>
    <xdr:to>
      <xdr:col>42</xdr:col>
      <xdr:colOff>596713</xdr:colOff>
      <xdr:row>1</xdr:row>
      <xdr:rowOff>176142</xdr:rowOff>
    </xdr:to>
    <xdr:sp macro="[0]!Расход6" textlink="">
      <xdr:nvSpPr>
        <xdr:cNvPr id="12" name="TextBox 11"/>
        <xdr:cNvSpPr txBox="1"/>
      </xdr:nvSpPr>
      <xdr:spPr>
        <a:xfrm>
          <a:off x="26610469" y="41672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6</a:t>
          </a:r>
        </a:p>
      </xdr:txBody>
    </xdr:sp>
    <xdr:clientData/>
  </xdr:twoCellAnchor>
  <xdr:twoCellAnchor>
    <xdr:from>
      <xdr:col>43</xdr:col>
      <xdr:colOff>35718</xdr:colOff>
      <xdr:row>0</xdr:row>
      <xdr:rowOff>41672</xdr:rowOff>
    </xdr:from>
    <xdr:to>
      <xdr:col>43</xdr:col>
      <xdr:colOff>584806</xdr:colOff>
      <xdr:row>1</xdr:row>
      <xdr:rowOff>176142</xdr:rowOff>
    </xdr:to>
    <xdr:sp macro="" textlink="">
      <xdr:nvSpPr>
        <xdr:cNvPr id="13" name="TextBox 12"/>
        <xdr:cNvSpPr txBox="1"/>
      </xdr:nvSpPr>
      <xdr:spPr>
        <a:xfrm>
          <a:off x="27205781" y="41672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7</a:t>
          </a:r>
        </a:p>
      </xdr:txBody>
    </xdr:sp>
    <xdr:clientData/>
  </xdr:twoCellAnchor>
  <xdr:twoCellAnchor>
    <xdr:from>
      <xdr:col>44</xdr:col>
      <xdr:colOff>41672</xdr:colOff>
      <xdr:row>0</xdr:row>
      <xdr:rowOff>47625</xdr:rowOff>
    </xdr:from>
    <xdr:to>
      <xdr:col>44</xdr:col>
      <xdr:colOff>590760</xdr:colOff>
      <xdr:row>1</xdr:row>
      <xdr:rowOff>182095</xdr:rowOff>
    </xdr:to>
    <xdr:sp macro="" textlink="">
      <xdr:nvSpPr>
        <xdr:cNvPr id="14" name="TextBox 13"/>
        <xdr:cNvSpPr txBox="1"/>
      </xdr:nvSpPr>
      <xdr:spPr>
        <a:xfrm>
          <a:off x="27818953" y="47625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8</a:t>
          </a:r>
        </a:p>
      </xdr:txBody>
    </xdr:sp>
    <xdr:clientData/>
  </xdr:twoCellAnchor>
  <xdr:twoCellAnchor>
    <xdr:from>
      <xdr:col>45</xdr:col>
      <xdr:colOff>35719</xdr:colOff>
      <xdr:row>0</xdr:row>
      <xdr:rowOff>47625</xdr:rowOff>
    </xdr:from>
    <xdr:to>
      <xdr:col>45</xdr:col>
      <xdr:colOff>584807</xdr:colOff>
      <xdr:row>1</xdr:row>
      <xdr:rowOff>182095</xdr:rowOff>
    </xdr:to>
    <xdr:sp macro="" textlink="">
      <xdr:nvSpPr>
        <xdr:cNvPr id="15" name="TextBox 14"/>
        <xdr:cNvSpPr txBox="1"/>
      </xdr:nvSpPr>
      <xdr:spPr>
        <a:xfrm>
          <a:off x="28420219" y="47625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3200"/>
            <a:t>9</a:t>
          </a:r>
        </a:p>
      </xdr:txBody>
    </xdr:sp>
    <xdr:clientData/>
  </xdr:twoCellAnchor>
  <xdr:twoCellAnchor>
    <xdr:from>
      <xdr:col>46</xdr:col>
      <xdr:colOff>0</xdr:colOff>
      <xdr:row>0</xdr:row>
      <xdr:rowOff>47625</xdr:rowOff>
    </xdr:from>
    <xdr:to>
      <xdr:col>46</xdr:col>
      <xdr:colOff>590760</xdr:colOff>
      <xdr:row>1</xdr:row>
      <xdr:rowOff>182095</xdr:rowOff>
    </xdr:to>
    <xdr:sp macro="" textlink="">
      <xdr:nvSpPr>
        <xdr:cNvPr id="16" name="TextBox 15"/>
        <xdr:cNvSpPr txBox="1"/>
      </xdr:nvSpPr>
      <xdr:spPr>
        <a:xfrm>
          <a:off x="29105087" y="47625"/>
          <a:ext cx="590760" cy="590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800"/>
            <a:t>10</a:t>
          </a:r>
          <a:endParaRPr lang="ru-RU" sz="3200"/>
        </a:p>
      </xdr:txBody>
    </xdr:sp>
    <xdr:clientData/>
  </xdr:twoCellAnchor>
  <xdr:twoCellAnchor>
    <xdr:from>
      <xdr:col>47</xdr:col>
      <xdr:colOff>35719</xdr:colOff>
      <xdr:row>0</xdr:row>
      <xdr:rowOff>47625</xdr:rowOff>
    </xdr:from>
    <xdr:to>
      <xdr:col>47</xdr:col>
      <xdr:colOff>584807</xdr:colOff>
      <xdr:row>1</xdr:row>
      <xdr:rowOff>182095</xdr:rowOff>
    </xdr:to>
    <xdr:sp macro="" textlink="">
      <xdr:nvSpPr>
        <xdr:cNvPr id="17" name="TextBox 16"/>
        <xdr:cNvSpPr txBox="1"/>
      </xdr:nvSpPr>
      <xdr:spPr>
        <a:xfrm>
          <a:off x="29634657" y="47625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800"/>
            <a:t>11</a:t>
          </a:r>
        </a:p>
      </xdr:txBody>
    </xdr:sp>
    <xdr:clientData/>
  </xdr:twoCellAnchor>
  <xdr:twoCellAnchor>
    <xdr:from>
      <xdr:col>48</xdr:col>
      <xdr:colOff>41672</xdr:colOff>
      <xdr:row>0</xdr:row>
      <xdr:rowOff>41672</xdr:rowOff>
    </xdr:from>
    <xdr:to>
      <xdr:col>48</xdr:col>
      <xdr:colOff>590760</xdr:colOff>
      <xdr:row>1</xdr:row>
      <xdr:rowOff>176142</xdr:rowOff>
    </xdr:to>
    <xdr:sp macro="" textlink="">
      <xdr:nvSpPr>
        <xdr:cNvPr id="18" name="TextBox 17"/>
        <xdr:cNvSpPr txBox="1"/>
      </xdr:nvSpPr>
      <xdr:spPr>
        <a:xfrm>
          <a:off x="30247828" y="41672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800"/>
            <a:t>12</a:t>
          </a:r>
        </a:p>
      </xdr:txBody>
    </xdr:sp>
    <xdr:clientData/>
  </xdr:twoCellAnchor>
  <xdr:twoCellAnchor>
    <xdr:from>
      <xdr:col>49</xdr:col>
      <xdr:colOff>41671</xdr:colOff>
      <xdr:row>0</xdr:row>
      <xdr:rowOff>41672</xdr:rowOff>
    </xdr:from>
    <xdr:to>
      <xdr:col>49</xdr:col>
      <xdr:colOff>590759</xdr:colOff>
      <xdr:row>1</xdr:row>
      <xdr:rowOff>176142</xdr:rowOff>
    </xdr:to>
    <xdr:sp macro="" textlink="">
      <xdr:nvSpPr>
        <xdr:cNvPr id="19" name="TextBox 18"/>
        <xdr:cNvSpPr txBox="1"/>
      </xdr:nvSpPr>
      <xdr:spPr>
        <a:xfrm>
          <a:off x="30855046" y="41672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800"/>
            <a:t>13</a:t>
          </a:r>
        </a:p>
      </xdr:txBody>
    </xdr:sp>
    <xdr:clientData/>
  </xdr:twoCellAnchor>
  <xdr:twoCellAnchor>
    <xdr:from>
      <xdr:col>50</xdr:col>
      <xdr:colOff>35719</xdr:colOff>
      <xdr:row>0</xdr:row>
      <xdr:rowOff>35719</xdr:rowOff>
    </xdr:from>
    <xdr:to>
      <xdr:col>50</xdr:col>
      <xdr:colOff>584807</xdr:colOff>
      <xdr:row>1</xdr:row>
      <xdr:rowOff>170189</xdr:rowOff>
    </xdr:to>
    <xdr:sp macro="" textlink="">
      <xdr:nvSpPr>
        <xdr:cNvPr id="20" name="TextBox 19"/>
        <xdr:cNvSpPr txBox="1"/>
      </xdr:nvSpPr>
      <xdr:spPr>
        <a:xfrm>
          <a:off x="31456313" y="35719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800"/>
            <a:t>14</a:t>
          </a:r>
        </a:p>
      </xdr:txBody>
    </xdr:sp>
    <xdr:clientData/>
  </xdr:twoCellAnchor>
  <xdr:twoCellAnchor>
    <xdr:from>
      <xdr:col>51</xdr:col>
      <xdr:colOff>41672</xdr:colOff>
      <xdr:row>0</xdr:row>
      <xdr:rowOff>35719</xdr:rowOff>
    </xdr:from>
    <xdr:to>
      <xdr:col>51</xdr:col>
      <xdr:colOff>590760</xdr:colOff>
      <xdr:row>1</xdr:row>
      <xdr:rowOff>170189</xdr:rowOff>
    </xdr:to>
    <xdr:sp macro="" textlink="">
      <xdr:nvSpPr>
        <xdr:cNvPr id="21" name="TextBox 20"/>
        <xdr:cNvSpPr txBox="1"/>
      </xdr:nvSpPr>
      <xdr:spPr>
        <a:xfrm>
          <a:off x="32069485" y="35719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800"/>
            <a:t>15</a:t>
          </a:r>
        </a:p>
      </xdr:txBody>
    </xdr:sp>
    <xdr:clientData/>
  </xdr:twoCellAnchor>
  <xdr:twoCellAnchor>
    <xdr:from>
      <xdr:col>52</xdr:col>
      <xdr:colOff>41672</xdr:colOff>
      <xdr:row>0</xdr:row>
      <xdr:rowOff>35719</xdr:rowOff>
    </xdr:from>
    <xdr:to>
      <xdr:col>52</xdr:col>
      <xdr:colOff>590760</xdr:colOff>
      <xdr:row>1</xdr:row>
      <xdr:rowOff>170189</xdr:rowOff>
    </xdr:to>
    <xdr:sp macro="" textlink="">
      <xdr:nvSpPr>
        <xdr:cNvPr id="22" name="TextBox 21"/>
        <xdr:cNvSpPr txBox="1"/>
      </xdr:nvSpPr>
      <xdr:spPr>
        <a:xfrm>
          <a:off x="32676703" y="35719"/>
          <a:ext cx="549088" cy="592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800"/>
            <a:t>16</a:t>
          </a:r>
        </a:p>
      </xdr:txBody>
    </xdr:sp>
    <xdr:clientData/>
  </xdr:twoCellAnchor>
  <xdr:twoCellAnchor>
    <xdr:from>
      <xdr:col>16</xdr:col>
      <xdr:colOff>54428</xdr:colOff>
      <xdr:row>100</xdr:row>
      <xdr:rowOff>40821</xdr:rowOff>
    </xdr:from>
    <xdr:to>
      <xdr:col>18</xdr:col>
      <xdr:colOff>95250</xdr:colOff>
      <xdr:row>102</xdr:row>
      <xdr:rowOff>13607</xdr:rowOff>
    </xdr:to>
    <xdr:sp macro="[0]!Сосна" textlink="">
      <xdr:nvSpPr>
        <xdr:cNvPr id="23" name="Прямоугольник 22"/>
        <xdr:cNvSpPr/>
      </xdr:nvSpPr>
      <xdr:spPr>
        <a:xfrm>
          <a:off x="9538607" y="25336500"/>
          <a:ext cx="1768929" cy="462643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 b="1"/>
            <a:t>Сосна</a:t>
          </a:r>
        </a:p>
      </xdr:txBody>
    </xdr:sp>
    <xdr:clientData/>
  </xdr:twoCellAnchor>
  <xdr:twoCellAnchor>
    <xdr:from>
      <xdr:col>16</xdr:col>
      <xdr:colOff>54428</xdr:colOff>
      <xdr:row>102</xdr:row>
      <xdr:rowOff>81642</xdr:rowOff>
    </xdr:from>
    <xdr:to>
      <xdr:col>18</xdr:col>
      <xdr:colOff>95250</xdr:colOff>
      <xdr:row>104</xdr:row>
      <xdr:rowOff>54428</xdr:rowOff>
    </xdr:to>
    <xdr:sp macro="[0]!Пихта" textlink="">
      <xdr:nvSpPr>
        <xdr:cNvPr id="25" name="Прямоугольник 24"/>
        <xdr:cNvSpPr/>
      </xdr:nvSpPr>
      <xdr:spPr>
        <a:xfrm>
          <a:off x="9538607" y="25867178"/>
          <a:ext cx="1768929" cy="462643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 b="1"/>
            <a:t>Пихта</a:t>
          </a:r>
        </a:p>
      </xdr:txBody>
    </xdr:sp>
    <xdr:clientData/>
  </xdr:twoCellAnchor>
  <xdr:twoCellAnchor>
    <xdr:from>
      <xdr:col>16</xdr:col>
      <xdr:colOff>68035</xdr:colOff>
      <xdr:row>104</xdr:row>
      <xdr:rowOff>122465</xdr:rowOff>
    </xdr:from>
    <xdr:to>
      <xdr:col>18</xdr:col>
      <xdr:colOff>108857</xdr:colOff>
      <xdr:row>106</xdr:row>
      <xdr:rowOff>95251</xdr:rowOff>
    </xdr:to>
    <xdr:sp macro="[0]!Кедр" textlink="">
      <xdr:nvSpPr>
        <xdr:cNvPr id="26" name="Прямоугольник 25"/>
        <xdr:cNvSpPr/>
      </xdr:nvSpPr>
      <xdr:spPr>
        <a:xfrm>
          <a:off x="9552214" y="26397858"/>
          <a:ext cx="1768929" cy="462643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 b="1"/>
            <a:t>Кедр</a:t>
          </a:r>
        </a:p>
      </xdr:txBody>
    </xdr:sp>
    <xdr:clientData/>
  </xdr:twoCellAnchor>
  <xdr:twoCellAnchor>
    <xdr:from>
      <xdr:col>16</xdr:col>
      <xdr:colOff>54428</xdr:colOff>
      <xdr:row>202</xdr:row>
      <xdr:rowOff>54429</xdr:rowOff>
    </xdr:from>
    <xdr:to>
      <xdr:col>17</xdr:col>
      <xdr:colOff>666750</xdr:colOff>
      <xdr:row>204</xdr:row>
      <xdr:rowOff>27215</xdr:rowOff>
    </xdr:to>
    <xdr:sp macro="[0]!Кедр" textlink="">
      <xdr:nvSpPr>
        <xdr:cNvPr id="27" name="Прямоугольник 26"/>
        <xdr:cNvSpPr/>
      </xdr:nvSpPr>
      <xdr:spPr>
        <a:xfrm>
          <a:off x="9538607" y="50550536"/>
          <a:ext cx="1428750" cy="462643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 b="1"/>
            <a:t>Кедр</a:t>
          </a:r>
        </a:p>
      </xdr:txBody>
    </xdr:sp>
    <xdr:clientData/>
  </xdr:twoCellAnchor>
  <xdr:twoCellAnchor>
    <xdr:from>
      <xdr:col>16</xdr:col>
      <xdr:colOff>54428</xdr:colOff>
      <xdr:row>198</xdr:row>
      <xdr:rowOff>13607</xdr:rowOff>
    </xdr:from>
    <xdr:to>
      <xdr:col>17</xdr:col>
      <xdr:colOff>666750</xdr:colOff>
      <xdr:row>199</xdr:row>
      <xdr:rowOff>231322</xdr:rowOff>
    </xdr:to>
    <xdr:sp macro="[0]!Сосна" textlink="">
      <xdr:nvSpPr>
        <xdr:cNvPr id="29" name="Прямоугольник 28"/>
        <xdr:cNvSpPr/>
      </xdr:nvSpPr>
      <xdr:spPr>
        <a:xfrm>
          <a:off x="9538607" y="49530000"/>
          <a:ext cx="1428750" cy="462643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 b="1"/>
            <a:t>Сосна</a:t>
          </a:r>
        </a:p>
      </xdr:txBody>
    </xdr:sp>
    <xdr:clientData/>
  </xdr:twoCellAnchor>
  <xdr:twoCellAnchor>
    <xdr:from>
      <xdr:col>16</xdr:col>
      <xdr:colOff>40820</xdr:colOff>
      <xdr:row>200</xdr:row>
      <xdr:rowOff>40821</xdr:rowOff>
    </xdr:from>
    <xdr:to>
      <xdr:col>17</xdr:col>
      <xdr:colOff>653142</xdr:colOff>
      <xdr:row>201</xdr:row>
      <xdr:rowOff>217713</xdr:rowOff>
    </xdr:to>
    <xdr:sp macro="[0]!ЛИСТВ" textlink="">
      <xdr:nvSpPr>
        <xdr:cNvPr id="30" name="TextBox 29"/>
        <xdr:cNvSpPr txBox="1"/>
      </xdr:nvSpPr>
      <xdr:spPr>
        <a:xfrm>
          <a:off x="9524999" y="50047071"/>
          <a:ext cx="1428750" cy="421821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400" b="1">
              <a:solidFill>
                <a:schemeClr val="bg1"/>
              </a:solidFill>
            </a:rPr>
            <a:t>Листвяк</a:t>
          </a:r>
          <a:endParaRPr lang="ru-RU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81643</xdr:colOff>
      <xdr:row>296</xdr:row>
      <xdr:rowOff>27215</xdr:rowOff>
    </xdr:from>
    <xdr:to>
      <xdr:col>17</xdr:col>
      <xdr:colOff>693965</xdr:colOff>
      <xdr:row>298</xdr:row>
      <xdr:rowOff>1</xdr:rowOff>
    </xdr:to>
    <xdr:sp macro="[0]!Сосна" textlink="">
      <xdr:nvSpPr>
        <xdr:cNvPr id="31" name="Прямоугольник 30"/>
        <xdr:cNvSpPr/>
      </xdr:nvSpPr>
      <xdr:spPr>
        <a:xfrm>
          <a:off x="9565822" y="73764322"/>
          <a:ext cx="1428750" cy="462643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 b="1"/>
            <a:t>Сосна</a:t>
          </a:r>
        </a:p>
      </xdr:txBody>
    </xdr:sp>
    <xdr:clientData/>
  </xdr:twoCellAnchor>
  <xdr:twoCellAnchor>
    <xdr:from>
      <xdr:col>16</xdr:col>
      <xdr:colOff>81642</xdr:colOff>
      <xdr:row>298</xdr:row>
      <xdr:rowOff>54429</xdr:rowOff>
    </xdr:from>
    <xdr:to>
      <xdr:col>17</xdr:col>
      <xdr:colOff>693964</xdr:colOff>
      <xdr:row>299</xdr:row>
      <xdr:rowOff>231321</xdr:rowOff>
    </xdr:to>
    <xdr:sp macro="[0]!ЛИСТВ" textlink="">
      <xdr:nvSpPr>
        <xdr:cNvPr id="32" name="TextBox 31"/>
        <xdr:cNvSpPr txBox="1"/>
      </xdr:nvSpPr>
      <xdr:spPr>
        <a:xfrm>
          <a:off x="9565821" y="74281393"/>
          <a:ext cx="1428750" cy="421821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400" b="1">
              <a:solidFill>
                <a:schemeClr val="bg1"/>
              </a:solidFill>
            </a:rPr>
            <a:t>Листвяк</a:t>
          </a:r>
          <a:endParaRPr lang="ru-RU" sz="28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95250</xdr:colOff>
      <xdr:row>300</xdr:row>
      <xdr:rowOff>54429</xdr:rowOff>
    </xdr:from>
    <xdr:to>
      <xdr:col>17</xdr:col>
      <xdr:colOff>707572</xdr:colOff>
      <xdr:row>302</xdr:row>
      <xdr:rowOff>27214</xdr:rowOff>
    </xdr:to>
    <xdr:sp macro="[0]!Пихта" textlink="">
      <xdr:nvSpPr>
        <xdr:cNvPr id="34" name="Прямоугольник 33"/>
        <xdr:cNvSpPr/>
      </xdr:nvSpPr>
      <xdr:spPr>
        <a:xfrm>
          <a:off x="9579429" y="74771250"/>
          <a:ext cx="1428750" cy="462643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 b="1"/>
            <a:t>Пихта</a:t>
          </a:r>
        </a:p>
      </xdr:txBody>
    </xdr:sp>
    <xdr:clientData/>
  </xdr:twoCellAnchor>
  <xdr:twoCellAnchor>
    <xdr:from>
      <xdr:col>16</xdr:col>
      <xdr:colOff>40821</xdr:colOff>
      <xdr:row>0</xdr:row>
      <xdr:rowOff>68036</xdr:rowOff>
    </xdr:from>
    <xdr:to>
      <xdr:col>18</xdr:col>
      <xdr:colOff>734786</xdr:colOff>
      <xdr:row>0</xdr:row>
      <xdr:rowOff>394607</xdr:rowOff>
    </xdr:to>
    <xdr:sp macro="[0]!Сброспродажи" textlink="">
      <xdr:nvSpPr>
        <xdr:cNvPr id="35" name="TextBox 34"/>
        <xdr:cNvSpPr txBox="1"/>
      </xdr:nvSpPr>
      <xdr:spPr>
        <a:xfrm>
          <a:off x="9552214" y="68036"/>
          <a:ext cx="2422072" cy="32657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000" b="1"/>
            <a:t>Сброс</a:t>
          </a:r>
          <a:r>
            <a:rPr lang="ru-RU" sz="2000" b="1" baseline="0"/>
            <a:t> продажи</a:t>
          </a:r>
          <a:endParaRPr lang="ru-RU" sz="2000" b="1"/>
        </a:p>
      </xdr:txBody>
    </xdr:sp>
    <xdr:clientData/>
  </xdr:twoCellAnchor>
  <xdr:twoCellAnchor>
    <xdr:from>
      <xdr:col>16</xdr:col>
      <xdr:colOff>54428</xdr:colOff>
      <xdr:row>1</xdr:row>
      <xdr:rowOff>68036</xdr:rowOff>
    </xdr:from>
    <xdr:to>
      <xdr:col>18</xdr:col>
      <xdr:colOff>748393</xdr:colOff>
      <xdr:row>2</xdr:row>
      <xdr:rowOff>149679</xdr:rowOff>
    </xdr:to>
    <xdr:sp macro="" textlink="">
      <xdr:nvSpPr>
        <xdr:cNvPr id="36" name="TextBox 35"/>
        <xdr:cNvSpPr txBox="1"/>
      </xdr:nvSpPr>
      <xdr:spPr>
        <a:xfrm>
          <a:off x="9565821" y="530679"/>
          <a:ext cx="2422072" cy="32657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000" b="1"/>
            <a:t>Печать</a:t>
          </a:r>
        </a:p>
      </xdr:txBody>
    </xdr:sp>
    <xdr:clientData/>
  </xdr:twoCellAnchor>
  <xdr:twoCellAnchor>
    <xdr:from>
      <xdr:col>16</xdr:col>
      <xdr:colOff>54428</xdr:colOff>
      <xdr:row>3</xdr:row>
      <xdr:rowOff>68035</xdr:rowOff>
    </xdr:from>
    <xdr:to>
      <xdr:col>18</xdr:col>
      <xdr:colOff>748393</xdr:colOff>
      <xdr:row>4</xdr:row>
      <xdr:rowOff>149677</xdr:rowOff>
    </xdr:to>
    <xdr:sp macro="" textlink="">
      <xdr:nvSpPr>
        <xdr:cNvPr id="37" name="TextBox 36"/>
        <xdr:cNvSpPr txBox="1"/>
      </xdr:nvSpPr>
      <xdr:spPr>
        <a:xfrm>
          <a:off x="9565821" y="1020535"/>
          <a:ext cx="2422072" cy="32657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000" b="1"/>
            <a:t>Пока не придумал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B050"/>
        </a:solidFill>
      </a:spPr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B397"/>
  <sheetViews>
    <sheetView tabSelected="1" topLeftCell="C1" zoomScale="80" zoomScaleNormal="80" workbookViewId="0">
      <selection activeCell="J3" sqref="J3"/>
    </sheetView>
  </sheetViews>
  <sheetFormatPr defaultRowHeight="15" x14ac:dyDescent="0.25"/>
  <cols>
    <col min="1" max="1" width="0.140625" customWidth="1"/>
    <col min="2" max="2" width="5.28515625" hidden="1" customWidth="1"/>
    <col min="3" max="3" width="0.28515625" customWidth="1"/>
    <col min="4" max="4" width="0.140625" customWidth="1"/>
    <col min="5" max="5" width="18.42578125" customWidth="1"/>
    <col min="6" max="6" width="14" customWidth="1"/>
    <col min="7" max="7" width="10" customWidth="1"/>
    <col min="8" max="8" width="12.42578125" style="38" customWidth="1"/>
    <col min="9" max="9" width="13" customWidth="1"/>
    <col min="10" max="10" width="13.140625" customWidth="1"/>
    <col min="11" max="11" width="8.5703125" customWidth="1"/>
    <col min="14" max="14" width="8.85546875" customWidth="1"/>
    <col min="15" max="15" width="13.7109375" hidden="1" customWidth="1"/>
    <col min="16" max="16" width="26.7109375" customWidth="1"/>
    <col min="17" max="17" width="12.28515625" customWidth="1"/>
    <col min="18" max="18" width="13.7109375" customWidth="1"/>
    <col min="19" max="19" width="11.42578125" customWidth="1"/>
    <col min="22" max="22" width="12.140625" customWidth="1"/>
    <col min="23" max="23" width="7.5703125" customWidth="1"/>
    <col min="24" max="24" width="8.140625" customWidth="1"/>
    <col min="27" max="27" width="8.5703125" customWidth="1"/>
    <col min="28" max="28" width="9.140625" customWidth="1"/>
    <col min="29" max="29" width="9.85546875" customWidth="1"/>
    <col min="30" max="30" width="4.5703125" customWidth="1"/>
    <col min="31" max="31" width="9.140625" customWidth="1"/>
    <col min="32" max="32" width="7.5703125" customWidth="1"/>
    <col min="34" max="34" width="9.140625" customWidth="1"/>
    <col min="35" max="35" width="2.5703125" customWidth="1"/>
    <col min="36" max="36" width="10.5703125" customWidth="1"/>
    <col min="37" max="37" width="14.5703125" customWidth="1"/>
  </cols>
  <sheetData>
    <row r="1" spans="1:54" ht="36" customHeight="1" x14ac:dyDescent="0.25">
      <c r="A1" s="11"/>
      <c r="B1" s="9"/>
      <c r="C1" s="9"/>
      <c r="D1" s="9"/>
      <c r="E1" s="55" t="s">
        <v>0</v>
      </c>
      <c r="F1" s="55"/>
      <c r="G1" s="55"/>
      <c r="H1" s="55"/>
      <c r="I1" s="55"/>
      <c r="J1" s="55"/>
      <c r="K1" s="55"/>
      <c r="L1" s="66" t="s">
        <v>3</v>
      </c>
      <c r="M1" s="67"/>
      <c r="N1" s="67"/>
      <c r="O1" s="11"/>
      <c r="P1" s="11"/>
      <c r="Q1" s="82"/>
      <c r="R1" s="82"/>
      <c r="S1" s="8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2"/>
      <c r="AK1" s="83" t="s">
        <v>122</v>
      </c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2"/>
      <c r="BB1" s="85"/>
    </row>
    <row r="2" spans="1:54" ht="18.75" customHeight="1" x14ac:dyDescent="0.25">
      <c r="A2" s="23" t="s">
        <v>113</v>
      </c>
      <c r="B2" s="13"/>
      <c r="C2" s="13"/>
      <c r="D2" s="13"/>
      <c r="E2" s="23" t="s">
        <v>114</v>
      </c>
      <c r="F2" s="23" t="s">
        <v>116</v>
      </c>
      <c r="G2" s="23" t="s">
        <v>115</v>
      </c>
      <c r="H2" s="90" t="s">
        <v>1</v>
      </c>
      <c r="I2" s="23" t="s">
        <v>2</v>
      </c>
      <c r="J2" s="91" t="s">
        <v>123</v>
      </c>
      <c r="K2" s="13"/>
      <c r="L2" s="67"/>
      <c r="M2" s="67"/>
      <c r="N2" s="67"/>
      <c r="O2" s="68" t="s">
        <v>100</v>
      </c>
      <c r="P2" s="68"/>
      <c r="Q2" s="82"/>
      <c r="R2" s="82"/>
      <c r="S2" s="82"/>
      <c r="T2" s="10"/>
      <c r="U2" s="56" t="s">
        <v>112</v>
      </c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2"/>
      <c r="AK2" s="85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2"/>
      <c r="BB2" s="85"/>
    </row>
    <row r="3" spans="1:54" ht="18.75" x14ac:dyDescent="0.3">
      <c r="A3" s="8">
        <f t="shared" ref="A3:A66" si="0">B3*C3*D3/1000000000</f>
        <v>0.01</v>
      </c>
      <c r="B3">
        <v>25</v>
      </c>
      <c r="C3">
        <v>100</v>
      </c>
      <c r="D3">
        <v>4000</v>
      </c>
      <c r="E3" s="2" t="s">
        <v>4</v>
      </c>
      <c r="F3" s="30">
        <v>4.3499999999999996</v>
      </c>
      <c r="G3" s="30">
        <f>F3/A3</f>
        <v>434.99999999999994</v>
      </c>
      <c r="H3" s="36">
        <f>A3*VLOOKUP(P3,$V$7:$AB$18,7,0)</f>
        <v>0.2</v>
      </c>
      <c r="I3" s="30">
        <f>SUM(F3-H3)</f>
        <v>4.1499999999999995</v>
      </c>
      <c r="J3" s="30">
        <f>(F3-AL3)+(F3-AM3)+(F3-AN3)+(F3-AO3)+(F3-AP3)+(F3-AQ3)+(F3-AR3)+(F3-AS3)+(F3-AT3)+(F3-AU3)+(F3-AV3)+(F3-AW3)+(F3-AX3)+(F3-AY3)+(F3-AZ3)+(F3-BA3)</f>
        <v>61.20000000000001</v>
      </c>
      <c r="K3" s="30"/>
      <c r="L3" s="41"/>
      <c r="M3" s="43">
        <v>1</v>
      </c>
      <c r="N3" s="41"/>
      <c r="O3" s="46"/>
      <c r="P3" s="32" t="str">
        <f>IF(M3=1,"Сосна "&amp;""&amp;E3,"")</f>
        <v>Сосна 25*100*4000</v>
      </c>
      <c r="Q3" s="82"/>
      <c r="R3" s="82"/>
      <c r="S3" s="82"/>
      <c r="T3" s="10"/>
      <c r="U3" s="58" t="s">
        <v>101</v>
      </c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12"/>
      <c r="AK3" s="85"/>
      <c r="AL3">
        <v>4.25</v>
      </c>
      <c r="AM3">
        <v>4.1499999999999995</v>
      </c>
      <c r="AQ3" s="30"/>
      <c r="BB3" s="85"/>
    </row>
    <row r="4" spans="1:54" ht="18.75" x14ac:dyDescent="0.3">
      <c r="A4" s="8">
        <f t="shared" si="0"/>
        <v>1.2500000000000001E-2</v>
      </c>
      <c r="B4">
        <v>25</v>
      </c>
      <c r="C4">
        <v>100</v>
      </c>
      <c r="D4">
        <v>5000</v>
      </c>
      <c r="E4" s="2" t="s">
        <v>5</v>
      </c>
      <c r="F4" s="30">
        <v>0</v>
      </c>
      <c r="G4" s="30">
        <f t="shared" ref="G4:G67" si="1">F4/A4</f>
        <v>0</v>
      </c>
      <c r="H4" s="36">
        <f t="shared" ref="H4:H67" si="2">A4*VLOOKUP(P4,$V$7:$AB$18,7,0)</f>
        <v>0</v>
      </c>
      <c r="I4" s="30">
        <f t="shared" ref="I4:I67" si="3">SUM(F4-H4)</f>
        <v>0</v>
      </c>
      <c r="J4" s="30">
        <f t="shared" ref="J4:J67" si="4">MIN(AL4:BA4)</f>
        <v>0</v>
      </c>
      <c r="K4" s="30"/>
      <c r="L4" s="41"/>
      <c r="M4" s="43"/>
      <c r="N4" s="41"/>
      <c r="O4" s="46"/>
      <c r="P4" s="32" t="str">
        <f>IF(M4=1,"Сосна "&amp;""&amp;E4,"")</f>
        <v/>
      </c>
      <c r="Q4" s="82"/>
      <c r="R4" s="82"/>
      <c r="S4" s="82"/>
      <c r="T4" s="10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2"/>
      <c r="AK4" s="85"/>
      <c r="AL4">
        <v>0</v>
      </c>
      <c r="AM4">
        <v>0</v>
      </c>
      <c r="AQ4" s="30"/>
      <c r="BB4" s="85"/>
    </row>
    <row r="5" spans="1:54" ht="18.75" x14ac:dyDescent="0.3">
      <c r="A5" s="8">
        <f t="shared" si="0"/>
        <v>1.4999999999999999E-2</v>
      </c>
      <c r="B5">
        <v>25</v>
      </c>
      <c r="C5">
        <v>100</v>
      </c>
      <c r="D5">
        <v>6000</v>
      </c>
      <c r="E5" s="2" t="s">
        <v>6</v>
      </c>
      <c r="F5" s="30">
        <v>2.4</v>
      </c>
      <c r="G5" s="30">
        <f t="shared" si="1"/>
        <v>160</v>
      </c>
      <c r="H5" s="36">
        <f t="shared" si="2"/>
        <v>0</v>
      </c>
      <c r="I5" s="30">
        <f t="shared" si="3"/>
        <v>2.4</v>
      </c>
      <c r="J5" s="30">
        <f t="shared" si="4"/>
        <v>2.25</v>
      </c>
      <c r="K5" s="30"/>
      <c r="L5" s="41"/>
      <c r="M5" s="43"/>
      <c r="N5" s="41"/>
      <c r="O5" s="46"/>
      <c r="P5" s="32" t="str">
        <f t="shared" ref="P5:P68" si="5">IF(M5=1,"Сосна "&amp;""&amp;E5,"")</f>
        <v/>
      </c>
      <c r="Q5" s="82"/>
      <c r="R5" s="82"/>
      <c r="S5" s="82"/>
      <c r="T5" s="10"/>
      <c r="U5" s="60" t="s">
        <v>102</v>
      </c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12"/>
      <c r="AK5" s="85"/>
      <c r="AL5">
        <v>2.25</v>
      </c>
      <c r="AM5">
        <v>2.4</v>
      </c>
      <c r="AQ5" s="30"/>
      <c r="BB5" s="85"/>
    </row>
    <row r="6" spans="1:54" ht="30" x14ac:dyDescent="0.3">
      <c r="A6" s="8">
        <f t="shared" si="0"/>
        <v>1.2E-2</v>
      </c>
      <c r="B6">
        <v>25</v>
      </c>
      <c r="C6">
        <v>120</v>
      </c>
      <c r="D6">
        <v>4000</v>
      </c>
      <c r="E6" s="2" t="s">
        <v>7</v>
      </c>
      <c r="F6" s="30">
        <v>2.67</v>
      </c>
      <c r="G6" s="30">
        <f t="shared" si="1"/>
        <v>222.5</v>
      </c>
      <c r="H6" s="36">
        <f t="shared" si="2"/>
        <v>0</v>
      </c>
      <c r="I6" s="30">
        <f t="shared" si="3"/>
        <v>2.67</v>
      </c>
      <c r="J6" s="30">
        <f t="shared" si="4"/>
        <v>2.5499999999999998</v>
      </c>
      <c r="K6" s="30"/>
      <c r="L6" s="41"/>
      <c r="M6" s="43"/>
      <c r="N6" s="41"/>
      <c r="O6" s="46"/>
      <c r="P6" s="32" t="str">
        <f t="shared" si="5"/>
        <v/>
      </c>
      <c r="T6" s="10"/>
      <c r="U6" s="15" t="s">
        <v>103</v>
      </c>
      <c r="V6" s="62" t="s">
        <v>104</v>
      </c>
      <c r="W6" s="63"/>
      <c r="X6" s="63"/>
      <c r="Y6" s="63"/>
      <c r="Z6" s="63"/>
      <c r="AA6" s="63"/>
      <c r="AB6" s="16" t="s">
        <v>105</v>
      </c>
      <c r="AC6" s="62" t="s">
        <v>106</v>
      </c>
      <c r="AD6" s="63"/>
      <c r="AE6" s="63"/>
      <c r="AF6" s="64" t="s">
        <v>107</v>
      </c>
      <c r="AG6" s="65"/>
      <c r="AH6" s="12"/>
      <c r="AJ6" s="27" t="s">
        <v>117</v>
      </c>
      <c r="AK6" s="86"/>
      <c r="AL6">
        <v>2.5499999999999998</v>
      </c>
      <c r="AM6">
        <v>2.67</v>
      </c>
      <c r="AQ6" s="30"/>
      <c r="BB6" s="85"/>
    </row>
    <row r="7" spans="1:54" ht="18.75" customHeight="1" x14ac:dyDescent="0.3">
      <c r="A7" s="8">
        <f t="shared" si="0"/>
        <v>1.4999999999999999E-2</v>
      </c>
      <c r="B7">
        <v>25</v>
      </c>
      <c r="C7">
        <v>120</v>
      </c>
      <c r="D7">
        <v>5000</v>
      </c>
      <c r="E7" s="2" t="s">
        <v>8</v>
      </c>
      <c r="F7" s="30">
        <v>0</v>
      </c>
      <c r="G7" s="30">
        <f t="shared" si="1"/>
        <v>0</v>
      </c>
      <c r="H7" s="36">
        <f t="shared" si="2"/>
        <v>0</v>
      </c>
      <c r="I7" s="30">
        <f t="shared" si="3"/>
        <v>0</v>
      </c>
      <c r="J7" s="30">
        <f t="shared" si="4"/>
        <v>0</v>
      </c>
      <c r="K7" s="30"/>
      <c r="L7" s="41"/>
      <c r="M7" s="43"/>
      <c r="N7" s="41"/>
      <c r="O7" s="46"/>
      <c r="P7" s="32" t="str">
        <f t="shared" si="5"/>
        <v/>
      </c>
      <c r="Q7" s="94" t="s">
        <v>121</v>
      </c>
      <c r="R7" s="94"/>
      <c r="S7" s="94"/>
      <c r="T7" s="10"/>
      <c r="U7" s="18">
        <f>IF(V7&lt;&gt;"",MAX($U$6:U6)+1,"")</f>
        <v>1</v>
      </c>
      <c r="V7" s="49" t="str">
        <f>IFERROR(INDEX($P$3:$P$1000,_xlfn.AGGREGATE(15,6,(ROW($P$3:$P$1000)-2)/($P$3:$P$1000&lt;&gt;""),ROW(A1))),"")</f>
        <v>Сосна 25*100*4000</v>
      </c>
      <c r="W7" s="50"/>
      <c r="X7" s="50"/>
      <c r="Y7" s="50"/>
      <c r="Z7" s="50"/>
      <c r="AA7" s="50"/>
      <c r="AB7" s="19">
        <v>20</v>
      </c>
      <c r="AC7" s="51">
        <v>9500</v>
      </c>
      <c r="AD7" s="52"/>
      <c r="AE7" s="52"/>
      <c r="AF7" s="53">
        <f>IF(V7="","",AC7*AB7*INDEX($A$3:$A$1000,MATCH(V7,$P$3:$P$1000,0)))</f>
        <v>1900</v>
      </c>
      <c r="AG7" s="54"/>
      <c r="AH7" s="12"/>
      <c r="AI7" s="81"/>
      <c r="AJ7" s="39">
        <f>IF(V7="","",AB7*INDEX($A$3:$A$1000,MATCH(V7,$P$3:$P$1000,0)))</f>
        <v>0.2</v>
      </c>
      <c r="AK7" s="85"/>
      <c r="AL7">
        <v>0</v>
      </c>
      <c r="AM7">
        <v>0</v>
      </c>
      <c r="AQ7" s="30"/>
      <c r="BB7" s="85"/>
    </row>
    <row r="8" spans="1:54" ht="18.75" customHeight="1" x14ac:dyDescent="0.3">
      <c r="A8" s="8">
        <f t="shared" si="0"/>
        <v>1.7999999999999999E-2</v>
      </c>
      <c r="B8">
        <v>25</v>
      </c>
      <c r="C8">
        <v>120</v>
      </c>
      <c r="D8">
        <v>6000</v>
      </c>
      <c r="E8" s="2" t="s">
        <v>9</v>
      </c>
      <c r="F8" s="30">
        <v>5.05</v>
      </c>
      <c r="G8" s="30">
        <f t="shared" si="1"/>
        <v>280.55555555555554</v>
      </c>
      <c r="H8" s="36">
        <f t="shared" si="2"/>
        <v>0.36</v>
      </c>
      <c r="I8" s="30">
        <f t="shared" si="3"/>
        <v>4.6899999999999995</v>
      </c>
      <c r="J8" s="30">
        <f t="shared" si="4"/>
        <v>4.6899999999999995</v>
      </c>
      <c r="K8" s="30"/>
      <c r="L8" s="41"/>
      <c r="M8" s="43">
        <v>1</v>
      </c>
      <c r="N8" s="41"/>
      <c r="O8" s="46"/>
      <c r="P8" s="32" t="str">
        <f t="shared" si="5"/>
        <v>Сосна 25*120*6000</v>
      </c>
      <c r="Q8" s="94"/>
      <c r="R8" s="94"/>
      <c r="S8" s="94"/>
      <c r="T8" s="10"/>
      <c r="U8" s="18">
        <f>IF(V8&lt;&gt;"",MAX($U$6:U7)+1,"")</f>
        <v>2</v>
      </c>
      <c r="V8" s="49" t="str">
        <f>IFERROR(INDEX($P$3:$P$1000,_xlfn.AGGREGATE(15,6,(ROW($P$3:$P$1000)-2)/($P$3:$P$1000&lt;&gt;""),ROW(A2))),"")</f>
        <v>Сосна 25*120*6000</v>
      </c>
      <c r="W8" s="50"/>
      <c r="X8" s="50"/>
      <c r="Y8" s="50"/>
      <c r="Z8" s="50"/>
      <c r="AA8" s="50"/>
      <c r="AB8" s="19">
        <v>20</v>
      </c>
      <c r="AC8" s="51">
        <v>9500</v>
      </c>
      <c r="AD8" s="97"/>
      <c r="AE8" s="98"/>
      <c r="AF8" s="53">
        <f>IF(V8="","",AC8*AB8*INDEX($A$3:$A$1000,MATCH(V8,$P$3:$P$1000,0)))</f>
        <v>3419.9999999999995</v>
      </c>
      <c r="AG8" s="54"/>
      <c r="AH8" s="12"/>
      <c r="AI8" s="81"/>
      <c r="AJ8" s="40">
        <f>IF(V8="","",AB8*INDEX($A$3:$A$1000,MATCH(V8,$P$3:$P$1000,0)))</f>
        <v>0.36</v>
      </c>
      <c r="AK8" s="85"/>
      <c r="AL8">
        <v>4.87</v>
      </c>
      <c r="AM8">
        <v>4.6899999999999995</v>
      </c>
      <c r="AQ8" s="30"/>
      <c r="BB8" s="85"/>
    </row>
    <row r="9" spans="1:54" ht="18.75" customHeight="1" x14ac:dyDescent="0.3">
      <c r="A9" s="8">
        <f t="shared" si="0"/>
        <v>1.4999999999999999E-2</v>
      </c>
      <c r="B9">
        <v>25</v>
      </c>
      <c r="C9">
        <v>150</v>
      </c>
      <c r="D9">
        <v>4000</v>
      </c>
      <c r="E9" s="2" t="s">
        <v>10</v>
      </c>
      <c r="F9" s="30">
        <v>2.0249999999999999</v>
      </c>
      <c r="G9" s="30">
        <f t="shared" si="1"/>
        <v>135</v>
      </c>
      <c r="H9" s="36">
        <f t="shared" si="2"/>
        <v>0</v>
      </c>
      <c r="I9" s="30">
        <f t="shared" si="3"/>
        <v>2.0249999999999999</v>
      </c>
      <c r="J9" s="30">
        <f t="shared" si="4"/>
        <v>2.0249999999999999</v>
      </c>
      <c r="K9" s="30"/>
      <c r="L9" s="41"/>
      <c r="M9" s="43"/>
      <c r="N9" s="41"/>
      <c r="O9" s="46"/>
      <c r="P9" s="32" t="str">
        <f t="shared" si="5"/>
        <v/>
      </c>
      <c r="Q9" s="95" t="s">
        <v>119</v>
      </c>
      <c r="R9" s="95"/>
      <c r="S9" s="95"/>
      <c r="T9" s="10"/>
      <c r="U9" s="18">
        <f>IF(V9&lt;&gt;"",MAX($U$6:U8)+1,"")</f>
        <v>3</v>
      </c>
      <c r="V9" s="49" t="str">
        <f t="shared" ref="V8:V16" si="6">IFERROR(INDEX($P$3:$P$1000,_xlfn.AGGREGATE(15,6,(ROW($P$3:$P$1000)-2)/($P$3:$P$1000&lt;&gt;""),ROW(A3))),"")</f>
        <v>Сосна 25*180*4000</v>
      </c>
      <c r="W9" s="50"/>
      <c r="X9" s="50"/>
      <c r="Y9" s="50"/>
      <c r="Z9" s="50"/>
      <c r="AA9" s="50"/>
      <c r="AB9" s="19">
        <v>20</v>
      </c>
      <c r="AC9" s="51">
        <v>9500</v>
      </c>
      <c r="AD9" s="52"/>
      <c r="AE9" s="52"/>
      <c r="AF9" s="53">
        <f t="shared" ref="AF9:AF14" si="7">IF(V9="","",AC9*AB9*INDEX($A$3:$A$1000,MATCH(V9,$P$3:$P$1000,0)))</f>
        <v>3419.9999999999995</v>
      </c>
      <c r="AG9" s="54"/>
      <c r="AH9" s="12"/>
      <c r="AI9" s="81"/>
      <c r="AJ9" s="40">
        <f>IF(V9="","",AB9*INDEX($A$3:$A$1000,MATCH(V9,$P$3:$P$1000,0)))</f>
        <v>0.36</v>
      </c>
      <c r="AK9" s="85"/>
      <c r="AL9">
        <v>2.0249999999999999</v>
      </c>
      <c r="AM9">
        <v>2.0249999999999999</v>
      </c>
      <c r="AQ9" s="30"/>
      <c r="BB9" s="85"/>
    </row>
    <row r="10" spans="1:54" ht="18.75" customHeight="1" x14ac:dyDescent="0.3">
      <c r="A10" s="8">
        <f t="shared" si="0"/>
        <v>1.8749999999999999E-2</v>
      </c>
      <c r="B10">
        <v>25</v>
      </c>
      <c r="C10">
        <v>150</v>
      </c>
      <c r="D10">
        <v>5000</v>
      </c>
      <c r="E10" s="2" t="s">
        <v>11</v>
      </c>
      <c r="F10" s="30">
        <v>0</v>
      </c>
      <c r="G10" s="30">
        <f t="shared" si="1"/>
        <v>0</v>
      </c>
      <c r="H10" s="36">
        <f t="shared" si="2"/>
        <v>0</v>
      </c>
      <c r="I10" s="30">
        <f t="shared" si="3"/>
        <v>0</v>
      </c>
      <c r="J10" s="30">
        <f t="shared" si="4"/>
        <v>0</v>
      </c>
      <c r="K10" s="30"/>
      <c r="L10" s="41"/>
      <c r="M10" s="43"/>
      <c r="N10" s="41"/>
      <c r="O10" s="46"/>
      <c r="P10" s="32" t="str">
        <f t="shared" si="5"/>
        <v/>
      </c>
      <c r="Q10" s="95"/>
      <c r="R10" s="95"/>
      <c r="S10" s="95"/>
      <c r="T10" s="10"/>
      <c r="U10" s="18" t="str">
        <f>IF(V10&lt;&gt;"",MAX($U$6:U9)+1,"")</f>
        <v/>
      </c>
      <c r="V10" s="49" t="str">
        <f t="shared" si="6"/>
        <v/>
      </c>
      <c r="W10" s="50"/>
      <c r="X10" s="50"/>
      <c r="Y10" s="50"/>
      <c r="Z10" s="50"/>
      <c r="AA10" s="50"/>
      <c r="AB10" s="19"/>
      <c r="AC10" s="51"/>
      <c r="AD10" s="52"/>
      <c r="AE10" s="52"/>
      <c r="AF10" s="53" t="str">
        <f t="shared" si="7"/>
        <v/>
      </c>
      <c r="AG10" s="54"/>
      <c r="AH10" s="12"/>
      <c r="AI10" s="81"/>
      <c r="AJ10" s="40" t="str">
        <f>IF(V10="","",AB10*INDEX($A$3:$A$1000,MATCH(V10,$P$3:$P$1000,0)))</f>
        <v/>
      </c>
      <c r="AK10" s="85"/>
      <c r="AL10">
        <v>0</v>
      </c>
      <c r="AM10">
        <v>0</v>
      </c>
      <c r="AQ10" s="30"/>
      <c r="BB10" s="85"/>
    </row>
    <row r="11" spans="1:54" ht="18.75" customHeight="1" x14ac:dyDescent="0.3">
      <c r="A11" s="8">
        <f t="shared" si="0"/>
        <v>2.2499999999999999E-2</v>
      </c>
      <c r="B11">
        <v>25</v>
      </c>
      <c r="C11">
        <v>150</v>
      </c>
      <c r="D11">
        <v>6000</v>
      </c>
      <c r="E11" s="2" t="s">
        <v>12</v>
      </c>
      <c r="F11" s="30">
        <v>0</v>
      </c>
      <c r="G11" s="30">
        <f t="shared" si="1"/>
        <v>0</v>
      </c>
      <c r="H11" s="36">
        <f t="shared" si="2"/>
        <v>0</v>
      </c>
      <c r="I11" s="30">
        <f t="shared" si="3"/>
        <v>0</v>
      </c>
      <c r="J11" s="30">
        <f t="shared" si="4"/>
        <v>0</v>
      </c>
      <c r="K11" s="30"/>
      <c r="L11" s="41"/>
      <c r="M11" s="43"/>
      <c r="N11" s="41"/>
      <c r="O11" s="46"/>
      <c r="P11" s="32" t="str">
        <f t="shared" si="5"/>
        <v/>
      </c>
      <c r="Q11" s="96" t="s">
        <v>120</v>
      </c>
      <c r="R11" s="96"/>
      <c r="S11" s="96"/>
      <c r="T11" s="10"/>
      <c r="U11" s="18" t="str">
        <f>IF(V11&lt;&gt;"",MAX($U$6:U10)+1,"")</f>
        <v/>
      </c>
      <c r="V11" s="49" t="str">
        <f t="shared" si="6"/>
        <v/>
      </c>
      <c r="W11" s="50"/>
      <c r="X11" s="50"/>
      <c r="Y11" s="50"/>
      <c r="Z11" s="50"/>
      <c r="AA11" s="50"/>
      <c r="AB11" s="19"/>
      <c r="AC11" s="51"/>
      <c r="AD11" s="52"/>
      <c r="AE11" s="52"/>
      <c r="AF11" s="53" t="str">
        <f t="shared" si="7"/>
        <v/>
      </c>
      <c r="AG11" s="54"/>
      <c r="AH11" s="12"/>
      <c r="AI11" s="81"/>
      <c r="AJ11" s="40" t="str">
        <f>IF(V11="","",AB11*INDEX($A$3:$A$1000,MATCH(V11,$P$3:$P$1000,0)))</f>
        <v/>
      </c>
      <c r="AK11" s="85"/>
      <c r="AL11">
        <v>0</v>
      </c>
      <c r="AM11">
        <v>0</v>
      </c>
      <c r="AQ11" s="30"/>
      <c r="BB11" s="85"/>
    </row>
    <row r="12" spans="1:54" ht="18.75" customHeight="1" x14ac:dyDescent="0.3">
      <c r="A12" s="8">
        <f t="shared" si="0"/>
        <v>1.7999999999999999E-2</v>
      </c>
      <c r="B12">
        <v>25</v>
      </c>
      <c r="C12">
        <v>180</v>
      </c>
      <c r="D12">
        <v>4000</v>
      </c>
      <c r="E12" s="2" t="s">
        <v>13</v>
      </c>
      <c r="F12" s="30">
        <v>2.84</v>
      </c>
      <c r="G12" s="30">
        <f t="shared" si="1"/>
        <v>157.77777777777777</v>
      </c>
      <c r="H12" s="36">
        <f t="shared" si="2"/>
        <v>0.36</v>
      </c>
      <c r="I12" s="30">
        <f t="shared" si="3"/>
        <v>2.48</v>
      </c>
      <c r="J12" s="30">
        <f t="shared" si="4"/>
        <v>2.48</v>
      </c>
      <c r="K12" s="30"/>
      <c r="L12" s="41"/>
      <c r="M12" s="43">
        <v>1</v>
      </c>
      <c r="N12" s="41"/>
      <c r="O12" s="45"/>
      <c r="P12" s="32" t="str">
        <f t="shared" si="5"/>
        <v>Сосна 25*180*4000</v>
      </c>
      <c r="Q12" s="96"/>
      <c r="R12" s="96"/>
      <c r="S12" s="96"/>
      <c r="T12" s="10"/>
      <c r="U12" s="18" t="str">
        <f>IF(V12&lt;&gt;"",MAX($U$6:U11)+1,"")</f>
        <v/>
      </c>
      <c r="V12" s="49" t="str">
        <f t="shared" si="6"/>
        <v/>
      </c>
      <c r="W12" s="50"/>
      <c r="X12" s="50"/>
      <c r="Y12" s="50"/>
      <c r="Z12" s="50"/>
      <c r="AA12" s="50"/>
      <c r="AB12" s="19"/>
      <c r="AC12" s="51"/>
      <c r="AD12" s="52"/>
      <c r="AE12" s="52"/>
      <c r="AF12" s="53" t="str">
        <f t="shared" si="7"/>
        <v/>
      </c>
      <c r="AG12" s="54"/>
      <c r="AH12" s="12"/>
      <c r="AI12" s="81"/>
      <c r="AJ12" s="40" t="str">
        <f>IF(V12="","",AB12*INDEX($A$3:$A$1000,MATCH(V12,$P$3:$P$1000,0)))</f>
        <v/>
      </c>
      <c r="AK12" s="85"/>
      <c r="AL12">
        <v>2.84</v>
      </c>
      <c r="AM12">
        <v>2.48</v>
      </c>
      <c r="AQ12" s="30"/>
      <c r="BB12" s="85"/>
    </row>
    <row r="13" spans="1:54" ht="18.75" x14ac:dyDescent="0.3">
      <c r="A13" s="8">
        <f t="shared" si="0"/>
        <v>2.2499999999999999E-2</v>
      </c>
      <c r="B13">
        <v>25</v>
      </c>
      <c r="C13">
        <v>180</v>
      </c>
      <c r="D13">
        <v>5000</v>
      </c>
      <c r="E13" s="2" t="s">
        <v>14</v>
      </c>
      <c r="F13" s="30">
        <v>0</v>
      </c>
      <c r="G13" s="30">
        <f t="shared" si="1"/>
        <v>0</v>
      </c>
      <c r="H13" s="36">
        <f t="shared" si="2"/>
        <v>0</v>
      </c>
      <c r="I13" s="30">
        <f t="shared" si="3"/>
        <v>0</v>
      </c>
      <c r="J13" s="30">
        <f t="shared" si="4"/>
        <v>0</v>
      </c>
      <c r="K13" s="30"/>
      <c r="L13" s="41"/>
      <c r="M13" s="43"/>
      <c r="N13" s="41"/>
      <c r="O13" s="45"/>
      <c r="P13" s="32" t="str">
        <f t="shared" si="5"/>
        <v/>
      </c>
      <c r="T13" s="10"/>
      <c r="U13" s="18" t="str">
        <f>IF(V13&lt;&gt;"",MAX($U$6:U12)+1,"")</f>
        <v/>
      </c>
      <c r="V13" s="49" t="str">
        <f t="shared" si="6"/>
        <v/>
      </c>
      <c r="W13" s="50"/>
      <c r="X13" s="50"/>
      <c r="Y13" s="50"/>
      <c r="Z13" s="50"/>
      <c r="AA13" s="50"/>
      <c r="AB13" s="19"/>
      <c r="AC13" s="51"/>
      <c r="AD13" s="52"/>
      <c r="AE13" s="52"/>
      <c r="AF13" s="53" t="str">
        <f t="shared" si="7"/>
        <v/>
      </c>
      <c r="AG13" s="54"/>
      <c r="AH13" s="12"/>
      <c r="AI13" s="81"/>
      <c r="AJ13" s="40" t="str">
        <f>IF(V13="","",AB13*INDEX($A$3:$A$1000,MATCH(V13,$P$3:$P$1000,0)))</f>
        <v/>
      </c>
      <c r="AK13" s="85"/>
      <c r="AL13">
        <v>0</v>
      </c>
      <c r="AM13">
        <v>0</v>
      </c>
      <c r="AQ13" s="30"/>
      <c r="BB13" s="85"/>
    </row>
    <row r="14" spans="1:54" ht="18.75" x14ac:dyDescent="0.3">
      <c r="A14" s="8">
        <f t="shared" si="0"/>
        <v>2.7E-2</v>
      </c>
      <c r="B14">
        <v>25</v>
      </c>
      <c r="C14">
        <v>180</v>
      </c>
      <c r="D14">
        <v>6000</v>
      </c>
      <c r="E14" s="2" t="s">
        <v>15</v>
      </c>
      <c r="F14" s="30">
        <v>0.45</v>
      </c>
      <c r="G14" s="30">
        <f t="shared" si="1"/>
        <v>16.666666666666668</v>
      </c>
      <c r="H14" s="36">
        <f t="shared" si="2"/>
        <v>0</v>
      </c>
      <c r="I14" s="30">
        <f t="shared" si="3"/>
        <v>0.45</v>
      </c>
      <c r="J14" s="30">
        <f t="shared" si="4"/>
        <v>0.45</v>
      </c>
      <c r="K14" s="30"/>
      <c r="L14" s="41"/>
      <c r="M14" s="43"/>
      <c r="N14" s="41"/>
      <c r="O14" s="45"/>
      <c r="P14" s="32" t="str">
        <f t="shared" si="5"/>
        <v/>
      </c>
      <c r="T14" s="10"/>
      <c r="U14" s="18" t="str">
        <f>IF(V14&lt;&gt;"",MAX($U$6:U13)+1,"")</f>
        <v/>
      </c>
      <c r="V14" s="49" t="str">
        <f t="shared" si="6"/>
        <v/>
      </c>
      <c r="W14" s="50"/>
      <c r="X14" s="50"/>
      <c r="Y14" s="50"/>
      <c r="Z14" s="50"/>
      <c r="AA14" s="50"/>
      <c r="AB14" s="19"/>
      <c r="AC14" s="51"/>
      <c r="AD14" s="52"/>
      <c r="AE14" s="52"/>
      <c r="AF14" s="53" t="str">
        <f t="shared" si="7"/>
        <v/>
      </c>
      <c r="AG14" s="54"/>
      <c r="AH14" s="12"/>
      <c r="AI14" s="81"/>
      <c r="AJ14" s="40" t="str">
        <f>IF(V14="","",AB14*INDEX($A$3:$A$1000,MATCH(V14,$P$3:$P$1000,0)))</f>
        <v/>
      </c>
      <c r="AK14" s="85"/>
      <c r="AL14">
        <v>0.45</v>
      </c>
      <c r="AM14">
        <v>0.45</v>
      </c>
      <c r="AQ14" s="30"/>
      <c r="BB14" s="85"/>
    </row>
    <row r="15" spans="1:54" ht="18.75" x14ac:dyDescent="0.3">
      <c r="A15" s="8">
        <f t="shared" si="0"/>
        <v>0.02</v>
      </c>
      <c r="B15">
        <v>25</v>
      </c>
      <c r="C15">
        <v>200</v>
      </c>
      <c r="D15">
        <v>4000</v>
      </c>
      <c r="E15" s="2" t="s">
        <v>16</v>
      </c>
      <c r="F15" s="30">
        <v>1.1399999999999999</v>
      </c>
      <c r="G15" s="30">
        <f t="shared" si="1"/>
        <v>56.999999999999993</v>
      </c>
      <c r="H15" s="36">
        <f t="shared" si="2"/>
        <v>0</v>
      </c>
      <c r="I15" s="30">
        <f t="shared" si="3"/>
        <v>1.1399999999999999</v>
      </c>
      <c r="J15" s="30">
        <f t="shared" si="4"/>
        <v>1.1399999999999999</v>
      </c>
      <c r="K15" s="30"/>
      <c r="L15" s="41"/>
      <c r="M15" s="43"/>
      <c r="N15" s="41"/>
      <c r="O15" s="45"/>
      <c r="P15" s="32" t="str">
        <f t="shared" si="5"/>
        <v/>
      </c>
      <c r="T15" s="10"/>
      <c r="U15" s="18" t="str">
        <f>IF(V15&lt;&gt;"",MAX($U$6:U14)+1,"")</f>
        <v/>
      </c>
      <c r="V15" s="49" t="str">
        <f t="shared" si="6"/>
        <v/>
      </c>
      <c r="W15" s="50"/>
      <c r="X15" s="50"/>
      <c r="Y15" s="50"/>
      <c r="Z15" s="50"/>
      <c r="AA15" s="50"/>
      <c r="AB15" s="19"/>
      <c r="AC15" s="51"/>
      <c r="AD15" s="52"/>
      <c r="AE15" s="52"/>
      <c r="AF15" s="53" t="str">
        <f t="shared" ref="AF15:AF16" si="8">IF(V15="","",AC15*AB15*INDEX($A$3:$A$1000,MATCH(V15,$P$3:$P$1000,0)))</f>
        <v/>
      </c>
      <c r="AG15" s="54"/>
      <c r="AH15" s="12"/>
      <c r="AI15" s="81"/>
      <c r="AJ15" s="40" t="str">
        <f>IF(V15="","",AB15*INDEX($A$3:$A$1000,MATCH(V15,$P$3:$P$1000,0)))</f>
        <v/>
      </c>
      <c r="AK15" s="85"/>
      <c r="AL15">
        <v>1.1399999999999999</v>
      </c>
      <c r="AM15">
        <v>1.1399999999999999</v>
      </c>
      <c r="AQ15" s="30"/>
      <c r="BB15" s="85"/>
    </row>
    <row r="16" spans="1:54" ht="18.75" x14ac:dyDescent="0.3">
      <c r="A16" s="8">
        <f t="shared" si="0"/>
        <v>2.5000000000000001E-2</v>
      </c>
      <c r="B16">
        <v>25</v>
      </c>
      <c r="C16">
        <v>200</v>
      </c>
      <c r="D16">
        <v>5000</v>
      </c>
      <c r="E16" s="2" t="s">
        <v>17</v>
      </c>
      <c r="F16" s="30">
        <v>0</v>
      </c>
      <c r="G16" s="30">
        <f t="shared" si="1"/>
        <v>0</v>
      </c>
      <c r="H16" s="36">
        <f t="shared" si="2"/>
        <v>0</v>
      </c>
      <c r="I16" s="30">
        <f t="shared" si="3"/>
        <v>0</v>
      </c>
      <c r="J16" s="30">
        <f t="shared" si="4"/>
        <v>0</v>
      </c>
      <c r="K16" s="30"/>
      <c r="L16" s="41"/>
      <c r="M16" s="43"/>
      <c r="N16" s="41"/>
      <c r="O16" s="45"/>
      <c r="P16" s="32" t="str">
        <f t="shared" si="5"/>
        <v/>
      </c>
      <c r="T16" s="10"/>
      <c r="U16" s="18" t="str">
        <f>IF(V16&lt;&gt;"",MAX($U$6:U15)+1,"")</f>
        <v/>
      </c>
      <c r="V16" s="49" t="str">
        <f t="shared" si="6"/>
        <v/>
      </c>
      <c r="W16" s="50"/>
      <c r="X16" s="50"/>
      <c r="Y16" s="50"/>
      <c r="Z16" s="50"/>
      <c r="AA16" s="50"/>
      <c r="AB16" s="19"/>
      <c r="AC16" s="51"/>
      <c r="AD16" s="52"/>
      <c r="AE16" s="52"/>
      <c r="AF16" s="53" t="str">
        <f t="shared" si="8"/>
        <v/>
      </c>
      <c r="AG16" s="54"/>
      <c r="AH16" s="12"/>
      <c r="AI16" s="81"/>
      <c r="AJ16" s="40" t="str">
        <f>IF(V16="","",AB16*INDEX($A$3:$A$1000,MATCH(V16,$P$3:$P$1000,0)))</f>
        <v/>
      </c>
      <c r="AK16" s="85"/>
      <c r="AL16">
        <v>0</v>
      </c>
      <c r="AM16">
        <v>0</v>
      </c>
      <c r="AQ16" s="30"/>
      <c r="BB16" s="85"/>
    </row>
    <row r="17" spans="1:54" ht="18.75" x14ac:dyDescent="0.3">
      <c r="A17" s="8">
        <f t="shared" si="0"/>
        <v>0.03</v>
      </c>
      <c r="B17">
        <v>25</v>
      </c>
      <c r="C17">
        <v>200</v>
      </c>
      <c r="D17">
        <v>6000</v>
      </c>
      <c r="E17" s="2" t="s">
        <v>18</v>
      </c>
      <c r="F17" s="30">
        <v>0</v>
      </c>
      <c r="G17" s="30">
        <f t="shared" si="1"/>
        <v>0</v>
      </c>
      <c r="H17" s="36">
        <f t="shared" si="2"/>
        <v>0</v>
      </c>
      <c r="I17" s="30">
        <f t="shared" si="3"/>
        <v>0</v>
      </c>
      <c r="J17" s="30">
        <f t="shared" si="4"/>
        <v>0</v>
      </c>
      <c r="K17" s="30"/>
      <c r="L17" s="41"/>
      <c r="M17" s="43"/>
      <c r="N17" s="41"/>
      <c r="O17" s="45"/>
      <c r="P17" s="32" t="str">
        <f t="shared" si="5"/>
        <v/>
      </c>
      <c r="T17" s="10"/>
      <c r="U17" s="18" t="str">
        <f>IF(V17&lt;&gt;"",MAX($U$6:U16)+1,"")</f>
        <v/>
      </c>
      <c r="V17" s="49" t="str">
        <f t="shared" ref="V17:V18" si="9">IFERROR(INDEX($P$3:$P$1000,_xlfn.AGGREGATE(15,6,(ROW($P$3:$P$1000)-2)/($P$3:$P$1000&lt;&gt;""),ROW(A11))),"")</f>
        <v/>
      </c>
      <c r="W17" s="50"/>
      <c r="X17" s="50"/>
      <c r="Y17" s="50"/>
      <c r="Z17" s="50"/>
      <c r="AA17" s="50"/>
      <c r="AB17" s="19"/>
      <c r="AC17" s="51"/>
      <c r="AD17" s="52"/>
      <c r="AE17" s="52"/>
      <c r="AF17" s="53" t="str">
        <f t="shared" ref="AF17:AF18" si="10">IF(V17="","",AC17*AB17*INDEX($A$3:$A$1000,MATCH(V17,$P$3:$P$1000,0)))</f>
        <v/>
      </c>
      <c r="AG17" s="54"/>
      <c r="AH17" s="12"/>
      <c r="AI17" s="81"/>
      <c r="AJ17" s="40" t="str">
        <f>IF(V17="","",AB17*INDEX($A$3:$A$1000,MATCH(V17,$P$3:$P$1000,0)))</f>
        <v/>
      </c>
      <c r="AK17" s="85"/>
      <c r="AL17">
        <v>0</v>
      </c>
      <c r="AM17">
        <v>0</v>
      </c>
      <c r="AQ17" s="30"/>
      <c r="BB17" s="85"/>
    </row>
    <row r="18" spans="1:54" ht="18.75" x14ac:dyDescent="0.3">
      <c r="A18" s="8">
        <f t="shared" si="0"/>
        <v>1.2E-2</v>
      </c>
      <c r="B18">
        <v>30</v>
      </c>
      <c r="C18">
        <v>100</v>
      </c>
      <c r="D18">
        <v>4000</v>
      </c>
      <c r="E18" s="3" t="s">
        <v>19</v>
      </c>
      <c r="F18" s="30">
        <v>0</v>
      </c>
      <c r="G18" s="30">
        <f t="shared" si="1"/>
        <v>0</v>
      </c>
      <c r="H18" s="36">
        <f t="shared" si="2"/>
        <v>0</v>
      </c>
      <c r="I18" s="30">
        <f t="shared" si="3"/>
        <v>0</v>
      </c>
      <c r="J18" s="30">
        <f t="shared" si="4"/>
        <v>0</v>
      </c>
      <c r="K18" s="30"/>
      <c r="L18" s="41"/>
      <c r="M18" s="43"/>
      <c r="N18" s="41"/>
      <c r="O18" s="45"/>
      <c r="P18" s="32" t="str">
        <f t="shared" si="5"/>
        <v/>
      </c>
      <c r="T18" s="10"/>
      <c r="U18" s="18" t="str">
        <f>IF(V18&lt;&gt;"",MAX($U$6:U17)+1,"")</f>
        <v/>
      </c>
      <c r="V18" s="49" t="str">
        <f t="shared" si="9"/>
        <v/>
      </c>
      <c r="W18" s="50"/>
      <c r="X18" s="50"/>
      <c r="Y18" s="50"/>
      <c r="Z18" s="50"/>
      <c r="AA18" s="50"/>
      <c r="AB18" s="19"/>
      <c r="AC18" s="51"/>
      <c r="AD18" s="52"/>
      <c r="AE18" s="52"/>
      <c r="AF18" s="53" t="str">
        <f t="shared" si="10"/>
        <v/>
      </c>
      <c r="AG18" s="54"/>
      <c r="AH18" s="12"/>
      <c r="AI18" s="81"/>
      <c r="AJ18" s="39" t="str">
        <f>IF(V18="","",AB18*INDEX($A$3:$A$1000,MATCH(V18,$P$3:$P$1000,0)))</f>
        <v/>
      </c>
      <c r="AK18" s="85"/>
      <c r="AL18">
        <v>0</v>
      </c>
      <c r="AM18">
        <v>0</v>
      </c>
      <c r="AQ18" s="30"/>
      <c r="BB18" s="85"/>
    </row>
    <row r="19" spans="1:54" ht="18.75" x14ac:dyDescent="0.3">
      <c r="A19" s="8">
        <f t="shared" si="0"/>
        <v>1.4999999999999999E-2</v>
      </c>
      <c r="B19">
        <v>30</v>
      </c>
      <c r="C19">
        <v>100</v>
      </c>
      <c r="D19">
        <v>5000</v>
      </c>
      <c r="E19" s="3" t="s">
        <v>20</v>
      </c>
      <c r="F19" s="30">
        <v>0</v>
      </c>
      <c r="G19" s="30">
        <f t="shared" si="1"/>
        <v>0</v>
      </c>
      <c r="H19" s="36">
        <f t="shared" si="2"/>
        <v>0</v>
      </c>
      <c r="I19" s="30">
        <f t="shared" si="3"/>
        <v>0</v>
      </c>
      <c r="J19" s="30">
        <f t="shared" si="4"/>
        <v>0</v>
      </c>
      <c r="K19" s="30"/>
      <c r="L19" s="41"/>
      <c r="M19" s="43"/>
      <c r="N19" s="41"/>
      <c r="O19" s="45"/>
      <c r="P19" s="32" t="str">
        <f t="shared" si="5"/>
        <v/>
      </c>
      <c r="T19" s="10"/>
      <c r="U19" s="73" t="s">
        <v>108</v>
      </c>
      <c r="V19" s="74"/>
      <c r="W19" s="74"/>
      <c r="X19" s="74"/>
      <c r="Y19" s="74"/>
      <c r="Z19" s="74"/>
      <c r="AA19" s="74"/>
      <c r="AB19" s="74"/>
      <c r="AC19" s="74"/>
      <c r="AD19" s="74"/>
      <c r="AE19" s="75"/>
      <c r="AF19" s="69">
        <f>SUM(AF7:AG15)</f>
        <v>8740</v>
      </c>
      <c r="AG19" s="70"/>
      <c r="AH19" s="12"/>
      <c r="AK19" s="85"/>
      <c r="AL19">
        <v>0</v>
      </c>
      <c r="AM19">
        <v>0</v>
      </c>
      <c r="AQ19" s="30"/>
      <c r="BB19" s="85"/>
    </row>
    <row r="20" spans="1:54" ht="18.75" x14ac:dyDescent="0.3">
      <c r="A20" s="8">
        <f t="shared" si="0"/>
        <v>1.7999999999999999E-2</v>
      </c>
      <c r="B20">
        <v>30</v>
      </c>
      <c r="C20">
        <v>100</v>
      </c>
      <c r="D20">
        <v>6000</v>
      </c>
      <c r="E20" s="3" t="s">
        <v>21</v>
      </c>
      <c r="F20" s="30">
        <v>0</v>
      </c>
      <c r="G20" s="30">
        <f t="shared" si="1"/>
        <v>0</v>
      </c>
      <c r="H20" s="36">
        <f t="shared" si="2"/>
        <v>0</v>
      </c>
      <c r="I20" s="30">
        <f t="shared" si="3"/>
        <v>0</v>
      </c>
      <c r="J20" s="30">
        <f t="shared" si="4"/>
        <v>0</v>
      </c>
      <c r="K20" s="31"/>
      <c r="L20" s="41"/>
      <c r="M20" s="43"/>
      <c r="N20" s="41"/>
      <c r="O20" s="45"/>
      <c r="P20" s="32" t="str">
        <f t="shared" si="5"/>
        <v/>
      </c>
      <c r="T20" s="10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8"/>
      <c r="AF20" s="71"/>
      <c r="AG20" s="72"/>
      <c r="AH20" s="12"/>
      <c r="AK20" s="85"/>
      <c r="AL20">
        <v>0</v>
      </c>
      <c r="AM20">
        <v>0</v>
      </c>
      <c r="AQ20" s="30"/>
      <c r="BB20" s="85"/>
    </row>
    <row r="21" spans="1:54" ht="15.75" customHeight="1" x14ac:dyDescent="0.3">
      <c r="A21" s="8">
        <f t="shared" si="0"/>
        <v>1.44E-2</v>
      </c>
      <c r="B21">
        <v>30</v>
      </c>
      <c r="C21">
        <v>120</v>
      </c>
      <c r="D21">
        <v>4000</v>
      </c>
      <c r="E21" s="3" t="s">
        <v>22</v>
      </c>
      <c r="F21" s="30">
        <v>6</v>
      </c>
      <c r="G21" s="30">
        <f t="shared" si="1"/>
        <v>416.66666666666669</v>
      </c>
      <c r="H21" s="36">
        <f t="shared" si="2"/>
        <v>0</v>
      </c>
      <c r="I21" s="30">
        <f t="shared" si="3"/>
        <v>6</v>
      </c>
      <c r="J21" s="30">
        <f t="shared" si="4"/>
        <v>6</v>
      </c>
      <c r="K21" s="31"/>
      <c r="L21" s="41"/>
      <c r="M21" s="43"/>
      <c r="N21" s="41"/>
      <c r="O21" s="45"/>
      <c r="P21" s="32" t="str">
        <f t="shared" si="5"/>
        <v/>
      </c>
      <c r="T21" s="10"/>
      <c r="V21" s="26"/>
      <c r="AH21" s="12"/>
      <c r="AK21" s="85"/>
      <c r="AL21">
        <v>6</v>
      </c>
      <c r="AM21">
        <v>6</v>
      </c>
      <c r="AQ21" s="30"/>
      <c r="BB21" s="85"/>
    </row>
    <row r="22" spans="1:54" ht="19.5" customHeight="1" x14ac:dyDescent="0.3">
      <c r="A22" s="8">
        <f t="shared" si="0"/>
        <v>1.7999999999999999E-2</v>
      </c>
      <c r="B22">
        <v>30</v>
      </c>
      <c r="C22">
        <v>120</v>
      </c>
      <c r="D22">
        <v>5000</v>
      </c>
      <c r="E22" s="3" t="s">
        <v>23</v>
      </c>
      <c r="F22" s="30">
        <v>4.0999999999999996</v>
      </c>
      <c r="G22" s="30">
        <f t="shared" si="1"/>
        <v>227.77777777777777</v>
      </c>
      <c r="H22" s="36">
        <f t="shared" si="2"/>
        <v>0</v>
      </c>
      <c r="I22" s="30">
        <f t="shared" si="3"/>
        <v>4.0999999999999996</v>
      </c>
      <c r="J22" s="30">
        <f t="shared" si="4"/>
        <v>4.0999999999999996</v>
      </c>
      <c r="K22" s="31"/>
      <c r="L22" s="41"/>
      <c r="M22" s="43"/>
      <c r="N22" s="41"/>
      <c r="O22" s="45"/>
      <c r="P22" s="32" t="str">
        <f t="shared" si="5"/>
        <v/>
      </c>
      <c r="T22" s="10"/>
      <c r="U22" s="79" t="s">
        <v>109</v>
      </c>
      <c r="V22" s="79"/>
      <c r="W22" s="20"/>
      <c r="X22" s="21"/>
      <c r="Y22" s="17"/>
      <c r="AB22" s="20"/>
      <c r="AC22" s="20"/>
      <c r="AD22" s="17"/>
      <c r="AE22" s="17"/>
      <c r="AF22" s="17"/>
      <c r="AG22" s="17"/>
      <c r="AH22" s="12"/>
      <c r="AK22" s="85"/>
      <c r="AL22">
        <v>4.0999999999999996</v>
      </c>
      <c r="AM22">
        <v>4.0999999999999996</v>
      </c>
      <c r="AQ22" s="30"/>
      <c r="BB22" s="85"/>
    </row>
    <row r="23" spans="1:54" ht="30" customHeight="1" x14ac:dyDescent="0.3">
      <c r="A23" s="8">
        <f t="shared" si="0"/>
        <v>2.1600000000000001E-2</v>
      </c>
      <c r="B23">
        <v>30</v>
      </c>
      <c r="C23">
        <v>120</v>
      </c>
      <c r="D23">
        <v>6000</v>
      </c>
      <c r="E23" s="3" t="s">
        <v>24</v>
      </c>
      <c r="F23" s="30">
        <v>0</v>
      </c>
      <c r="G23" s="30">
        <f t="shared" si="1"/>
        <v>0</v>
      </c>
      <c r="H23" s="36">
        <f t="shared" si="2"/>
        <v>0</v>
      </c>
      <c r="I23" s="30">
        <f t="shared" si="3"/>
        <v>0</v>
      </c>
      <c r="J23" s="30">
        <f t="shared" si="4"/>
        <v>0</v>
      </c>
      <c r="K23" s="31"/>
      <c r="L23" s="41"/>
      <c r="M23" s="43"/>
      <c r="N23" s="41"/>
      <c r="O23" s="45"/>
      <c r="P23" s="32" t="str">
        <f t="shared" si="5"/>
        <v/>
      </c>
      <c r="T23" s="10"/>
      <c r="W23" s="80" t="s">
        <v>110</v>
      </c>
      <c r="X23" s="80"/>
      <c r="Z23" s="25"/>
      <c r="AA23" s="25"/>
      <c r="AB23" s="80" t="s">
        <v>111</v>
      </c>
      <c r="AC23" s="80"/>
      <c r="AD23" s="17"/>
      <c r="AE23" s="17"/>
      <c r="AF23" s="17"/>
      <c r="AG23" s="17"/>
      <c r="AH23" s="12"/>
      <c r="AK23" s="85"/>
      <c r="AL23">
        <v>0</v>
      </c>
      <c r="AM23">
        <v>0</v>
      </c>
      <c r="AQ23" s="30"/>
      <c r="BB23" s="85"/>
    </row>
    <row r="24" spans="1:54" ht="18.75" x14ac:dyDescent="0.3">
      <c r="A24" s="8">
        <f t="shared" si="0"/>
        <v>1.7999999999999999E-2</v>
      </c>
      <c r="B24">
        <v>30</v>
      </c>
      <c r="C24">
        <v>150</v>
      </c>
      <c r="D24">
        <v>4000</v>
      </c>
      <c r="E24" s="3" t="s">
        <v>25</v>
      </c>
      <c r="F24" s="30">
        <v>10.54</v>
      </c>
      <c r="G24" s="30">
        <f t="shared" si="1"/>
        <v>585.55555555555554</v>
      </c>
      <c r="H24" s="36">
        <f t="shared" si="2"/>
        <v>0</v>
      </c>
      <c r="I24" s="30">
        <f t="shared" si="3"/>
        <v>10.54</v>
      </c>
      <c r="J24" s="30">
        <f t="shared" si="4"/>
        <v>10.54</v>
      </c>
      <c r="K24" s="31"/>
      <c r="L24" s="41"/>
      <c r="M24" s="43"/>
      <c r="N24" s="41"/>
      <c r="O24" s="45"/>
      <c r="P24" s="32" t="str">
        <f t="shared" si="5"/>
        <v/>
      </c>
      <c r="T24" s="10"/>
      <c r="U24" s="12"/>
      <c r="V24" s="12" t="str">
        <f t="shared" ref="V24:V46" si="11">IFERROR(INDEX($P$3:$P$1000,_xlfn.AGGREGATE(15,6,(ROW($P$3:$P$1000)-2)/($P$3:$P$1000&lt;&gt;""),ROW(A27))),"")</f>
        <v/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K24" s="85"/>
      <c r="AL24">
        <v>10.54</v>
      </c>
      <c r="AM24">
        <v>10.54</v>
      </c>
      <c r="AQ24" s="30"/>
      <c r="BB24" s="85"/>
    </row>
    <row r="25" spans="1:54" ht="18.75" x14ac:dyDescent="0.3">
      <c r="A25" s="8">
        <f t="shared" si="0"/>
        <v>2.2499999999999999E-2</v>
      </c>
      <c r="B25">
        <v>30</v>
      </c>
      <c r="C25">
        <v>150</v>
      </c>
      <c r="D25">
        <v>5000</v>
      </c>
      <c r="E25" s="3" t="s">
        <v>26</v>
      </c>
      <c r="F25" s="30">
        <v>0.94</v>
      </c>
      <c r="G25" s="30">
        <f t="shared" si="1"/>
        <v>41.777777777777779</v>
      </c>
      <c r="H25" s="36">
        <f t="shared" si="2"/>
        <v>0</v>
      </c>
      <c r="I25" s="30">
        <f t="shared" si="3"/>
        <v>0.94</v>
      </c>
      <c r="J25" s="30">
        <f t="shared" si="4"/>
        <v>0.94</v>
      </c>
      <c r="K25" s="31"/>
      <c r="L25" s="41"/>
      <c r="M25" s="43"/>
      <c r="N25" s="41"/>
      <c r="O25" s="45"/>
      <c r="P25" s="32" t="str">
        <f t="shared" si="5"/>
        <v/>
      </c>
      <c r="T25" s="10"/>
      <c r="U25" s="12"/>
      <c r="V25" s="12" t="str">
        <f t="shared" si="11"/>
        <v/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85"/>
      <c r="AL25">
        <v>0.94</v>
      </c>
      <c r="AM25">
        <v>0.94</v>
      </c>
      <c r="AQ25" s="30"/>
      <c r="BB25" s="85"/>
    </row>
    <row r="26" spans="1:54" ht="18.75" x14ac:dyDescent="0.3">
      <c r="A26" s="8">
        <f t="shared" si="0"/>
        <v>2.7E-2</v>
      </c>
      <c r="B26">
        <v>30</v>
      </c>
      <c r="C26">
        <v>150</v>
      </c>
      <c r="D26">
        <v>6000</v>
      </c>
      <c r="E26" s="3" t="s">
        <v>27</v>
      </c>
      <c r="F26" s="30">
        <v>1.28</v>
      </c>
      <c r="G26" s="30">
        <f t="shared" si="1"/>
        <v>47.407407407407412</v>
      </c>
      <c r="H26" s="36">
        <f t="shared" si="2"/>
        <v>0</v>
      </c>
      <c r="I26" s="30">
        <f t="shared" si="3"/>
        <v>1.28</v>
      </c>
      <c r="J26" s="30">
        <f t="shared" si="4"/>
        <v>1.28</v>
      </c>
      <c r="K26" s="31"/>
      <c r="L26" s="41"/>
      <c r="M26" s="43"/>
      <c r="N26" s="41"/>
      <c r="O26" s="45"/>
      <c r="P26" s="32" t="str">
        <f t="shared" si="5"/>
        <v/>
      </c>
      <c r="T26" s="10"/>
      <c r="U26" s="12"/>
      <c r="V26" s="12" t="str">
        <f t="shared" si="11"/>
        <v/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K26" s="85"/>
      <c r="AL26">
        <v>1.28</v>
      </c>
      <c r="AM26">
        <v>1.28</v>
      </c>
      <c r="AQ26" s="30"/>
      <c r="BB26" s="85"/>
    </row>
    <row r="27" spans="1:54" ht="18.75" x14ac:dyDescent="0.3">
      <c r="A27" s="8">
        <f t="shared" si="0"/>
        <v>2.1600000000000001E-2</v>
      </c>
      <c r="B27">
        <v>30</v>
      </c>
      <c r="C27">
        <v>180</v>
      </c>
      <c r="D27">
        <v>4000</v>
      </c>
      <c r="E27" s="3" t="s">
        <v>28</v>
      </c>
      <c r="F27" s="30">
        <v>0</v>
      </c>
      <c r="G27" s="30">
        <f t="shared" si="1"/>
        <v>0</v>
      </c>
      <c r="H27" s="36">
        <f t="shared" si="2"/>
        <v>0</v>
      </c>
      <c r="I27" s="30">
        <f t="shared" si="3"/>
        <v>0</v>
      </c>
      <c r="J27" s="30">
        <f t="shared" si="4"/>
        <v>0</v>
      </c>
      <c r="K27" s="31"/>
      <c r="L27" s="41"/>
      <c r="M27" s="43"/>
      <c r="N27" s="41"/>
      <c r="O27" s="45"/>
      <c r="P27" s="32" t="str">
        <f t="shared" si="5"/>
        <v/>
      </c>
      <c r="T27" s="10"/>
      <c r="U27" s="12"/>
      <c r="V27" s="12" t="str">
        <f t="shared" si="11"/>
        <v/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"/>
      <c r="AK27" s="85"/>
      <c r="AL27">
        <v>0</v>
      </c>
      <c r="AM27">
        <v>0</v>
      </c>
      <c r="AQ27" s="30"/>
      <c r="BB27" s="85"/>
    </row>
    <row r="28" spans="1:54" ht="18.75" x14ac:dyDescent="0.3">
      <c r="A28" s="8">
        <f t="shared" si="0"/>
        <v>2.7E-2</v>
      </c>
      <c r="B28">
        <v>30</v>
      </c>
      <c r="C28">
        <v>180</v>
      </c>
      <c r="D28">
        <v>5000</v>
      </c>
      <c r="E28" s="3" t="s">
        <v>29</v>
      </c>
      <c r="F28" s="30">
        <v>0</v>
      </c>
      <c r="G28" s="30">
        <f t="shared" si="1"/>
        <v>0</v>
      </c>
      <c r="H28" s="36">
        <f t="shared" si="2"/>
        <v>0</v>
      </c>
      <c r="I28" s="30">
        <f t="shared" si="3"/>
        <v>0</v>
      </c>
      <c r="J28" s="30">
        <f t="shared" si="4"/>
        <v>0</v>
      </c>
      <c r="K28" s="31"/>
      <c r="L28" s="41"/>
      <c r="M28" s="43"/>
      <c r="N28" s="41"/>
      <c r="O28" s="45"/>
      <c r="P28" s="32" t="str">
        <f t="shared" si="5"/>
        <v/>
      </c>
      <c r="T28" s="10"/>
      <c r="U28" s="12"/>
      <c r="V28" s="12" t="str">
        <f t="shared" si="11"/>
        <v/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"/>
      <c r="AK28" s="85"/>
      <c r="AL28">
        <v>0</v>
      </c>
      <c r="AM28">
        <v>0</v>
      </c>
      <c r="AQ28" s="30"/>
      <c r="BB28" s="85"/>
    </row>
    <row r="29" spans="1:54" ht="18.75" x14ac:dyDescent="0.3">
      <c r="A29" s="8">
        <f t="shared" si="0"/>
        <v>3.2399999999999998E-2</v>
      </c>
      <c r="B29">
        <v>30</v>
      </c>
      <c r="C29">
        <v>180</v>
      </c>
      <c r="D29">
        <v>6000</v>
      </c>
      <c r="E29" s="3" t="s">
        <v>30</v>
      </c>
      <c r="F29" s="30">
        <v>0</v>
      </c>
      <c r="G29" s="30">
        <f t="shared" si="1"/>
        <v>0</v>
      </c>
      <c r="H29" s="36">
        <f t="shared" si="2"/>
        <v>0</v>
      </c>
      <c r="I29" s="30">
        <f t="shared" si="3"/>
        <v>0</v>
      </c>
      <c r="J29" s="30">
        <f t="shared" si="4"/>
        <v>0</v>
      </c>
      <c r="K29" s="31"/>
      <c r="L29" s="41"/>
      <c r="M29" s="43"/>
      <c r="N29" s="41"/>
      <c r="O29" s="45"/>
      <c r="P29" s="32" t="str">
        <f t="shared" si="5"/>
        <v/>
      </c>
      <c r="T29" s="10"/>
      <c r="U29" s="12"/>
      <c r="V29" s="12" t="str">
        <f t="shared" si="11"/>
        <v/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"/>
      <c r="AK29" s="85"/>
      <c r="AL29">
        <v>0</v>
      </c>
      <c r="AM29">
        <v>0</v>
      </c>
      <c r="AQ29" s="30"/>
      <c r="BB29" s="85"/>
    </row>
    <row r="30" spans="1:54" ht="18.75" x14ac:dyDescent="0.3">
      <c r="A30" s="8">
        <f t="shared" si="0"/>
        <v>2.4E-2</v>
      </c>
      <c r="B30">
        <v>30</v>
      </c>
      <c r="C30">
        <v>200</v>
      </c>
      <c r="D30">
        <v>4000</v>
      </c>
      <c r="E30" s="3" t="s">
        <v>31</v>
      </c>
      <c r="F30" s="30">
        <v>0</v>
      </c>
      <c r="G30" s="30">
        <f t="shared" si="1"/>
        <v>0</v>
      </c>
      <c r="H30" s="36">
        <f t="shared" si="2"/>
        <v>0</v>
      </c>
      <c r="I30" s="30">
        <f t="shared" si="3"/>
        <v>0</v>
      </c>
      <c r="J30" s="30">
        <f t="shared" si="4"/>
        <v>0</v>
      </c>
      <c r="K30" s="31"/>
      <c r="L30" s="41"/>
      <c r="M30" s="43"/>
      <c r="N30" s="41"/>
      <c r="O30" s="45"/>
      <c r="P30" s="32" t="str">
        <f t="shared" si="5"/>
        <v/>
      </c>
      <c r="T30" s="1"/>
      <c r="U30" s="1"/>
      <c r="V30" s="1" t="str">
        <f t="shared" si="11"/>
        <v/>
      </c>
      <c r="AK30" s="85"/>
      <c r="AL30">
        <v>0</v>
      </c>
      <c r="AM30">
        <v>0</v>
      </c>
      <c r="AQ30" s="30"/>
      <c r="BB30" s="85"/>
    </row>
    <row r="31" spans="1:54" ht="18.75" x14ac:dyDescent="0.3">
      <c r="A31" s="8">
        <f t="shared" si="0"/>
        <v>0.03</v>
      </c>
      <c r="B31">
        <v>30</v>
      </c>
      <c r="C31">
        <v>200</v>
      </c>
      <c r="D31">
        <v>5000</v>
      </c>
      <c r="E31" s="3" t="s">
        <v>32</v>
      </c>
      <c r="F31" s="30">
        <v>0</v>
      </c>
      <c r="G31" s="30">
        <f t="shared" si="1"/>
        <v>0</v>
      </c>
      <c r="H31" s="36">
        <f t="shared" si="2"/>
        <v>0</v>
      </c>
      <c r="I31" s="30">
        <f t="shared" si="3"/>
        <v>0</v>
      </c>
      <c r="J31" s="30">
        <f t="shared" si="4"/>
        <v>0</v>
      </c>
      <c r="K31" s="31"/>
      <c r="L31" s="41"/>
      <c r="M31" s="43"/>
      <c r="N31" s="41"/>
      <c r="O31" s="45"/>
      <c r="P31" s="32" t="str">
        <f t="shared" si="5"/>
        <v/>
      </c>
      <c r="U31" s="1"/>
      <c r="V31" s="1" t="str">
        <f t="shared" si="11"/>
        <v/>
      </c>
      <c r="AK31" s="85"/>
      <c r="AL31">
        <v>0</v>
      </c>
      <c r="AM31">
        <v>0</v>
      </c>
      <c r="AQ31" s="30"/>
      <c r="BB31" s="85"/>
    </row>
    <row r="32" spans="1:54" ht="30" customHeight="1" x14ac:dyDescent="0.3">
      <c r="A32" s="8">
        <f t="shared" si="0"/>
        <v>3.5999999999999997E-2</v>
      </c>
      <c r="B32">
        <v>30</v>
      </c>
      <c r="C32">
        <v>200</v>
      </c>
      <c r="D32">
        <v>6000</v>
      </c>
      <c r="E32" s="3" t="s">
        <v>33</v>
      </c>
      <c r="F32" s="30">
        <v>1.44</v>
      </c>
      <c r="G32" s="30">
        <f t="shared" si="1"/>
        <v>40</v>
      </c>
      <c r="H32" s="36">
        <f t="shared" si="2"/>
        <v>0</v>
      </c>
      <c r="I32" s="30">
        <f t="shared" si="3"/>
        <v>1.44</v>
      </c>
      <c r="J32" s="30">
        <f t="shared" si="4"/>
        <v>1.44</v>
      </c>
      <c r="K32" s="31"/>
      <c r="L32" s="41"/>
      <c r="M32" s="43"/>
      <c r="N32" s="41"/>
      <c r="O32" s="45"/>
      <c r="P32" s="32" t="str">
        <f t="shared" si="5"/>
        <v/>
      </c>
      <c r="U32" s="1"/>
      <c r="V32" s="1" t="str">
        <f t="shared" si="11"/>
        <v/>
      </c>
      <c r="AK32" s="85"/>
      <c r="AL32">
        <v>1.44</v>
      </c>
      <c r="AM32">
        <v>1.44</v>
      </c>
      <c r="AQ32" s="30"/>
      <c r="BB32" s="85"/>
    </row>
    <row r="33" spans="1:54" ht="18.75" x14ac:dyDescent="0.3">
      <c r="A33" s="8">
        <f t="shared" si="0"/>
        <v>1.6E-2</v>
      </c>
      <c r="B33">
        <v>40</v>
      </c>
      <c r="C33">
        <v>100</v>
      </c>
      <c r="D33">
        <v>4000</v>
      </c>
      <c r="E33" s="4" t="s">
        <v>34</v>
      </c>
      <c r="F33" s="30">
        <v>0</v>
      </c>
      <c r="G33" s="30">
        <f t="shared" si="1"/>
        <v>0</v>
      </c>
      <c r="H33" s="36">
        <f t="shared" si="2"/>
        <v>0</v>
      </c>
      <c r="I33" s="30">
        <f t="shared" si="3"/>
        <v>0</v>
      </c>
      <c r="J33" s="30">
        <f t="shared" si="4"/>
        <v>0</v>
      </c>
      <c r="K33" s="31"/>
      <c r="L33" s="41"/>
      <c r="M33" s="43"/>
      <c r="N33" s="41"/>
      <c r="O33" s="45"/>
      <c r="P33" s="32" t="str">
        <f t="shared" si="5"/>
        <v/>
      </c>
      <c r="U33" s="1"/>
      <c r="V33" s="1" t="str">
        <f t="shared" si="11"/>
        <v/>
      </c>
      <c r="AK33" s="85"/>
      <c r="AL33">
        <v>0</v>
      </c>
      <c r="AM33">
        <v>0</v>
      </c>
      <c r="AQ33" s="30"/>
      <c r="BB33" s="85"/>
    </row>
    <row r="34" spans="1:54" ht="18.75" x14ac:dyDescent="0.3">
      <c r="A34" s="8">
        <f t="shared" si="0"/>
        <v>0.02</v>
      </c>
      <c r="B34">
        <v>40</v>
      </c>
      <c r="C34">
        <v>100</v>
      </c>
      <c r="D34">
        <v>5000</v>
      </c>
      <c r="E34" s="4" t="s">
        <v>35</v>
      </c>
      <c r="F34" s="30">
        <v>0</v>
      </c>
      <c r="G34" s="30">
        <f t="shared" si="1"/>
        <v>0</v>
      </c>
      <c r="H34" s="36">
        <f t="shared" si="2"/>
        <v>0</v>
      </c>
      <c r="I34" s="30">
        <f t="shared" si="3"/>
        <v>0</v>
      </c>
      <c r="J34" s="30">
        <f t="shared" si="4"/>
        <v>0</v>
      </c>
      <c r="K34" s="31"/>
      <c r="L34" s="41"/>
      <c r="M34" s="43"/>
      <c r="N34" s="41"/>
      <c r="O34" s="45"/>
      <c r="P34" s="32" t="str">
        <f t="shared" si="5"/>
        <v/>
      </c>
      <c r="U34" s="1"/>
      <c r="V34" s="1" t="str">
        <f t="shared" si="11"/>
        <v/>
      </c>
      <c r="AK34" s="85"/>
      <c r="AL34">
        <v>0</v>
      </c>
      <c r="AM34">
        <v>0</v>
      </c>
      <c r="AQ34" s="30"/>
      <c r="BB34" s="85"/>
    </row>
    <row r="35" spans="1:54" ht="18.75" x14ac:dyDescent="0.3">
      <c r="A35" s="8">
        <f t="shared" si="0"/>
        <v>2.4E-2</v>
      </c>
      <c r="B35">
        <v>40</v>
      </c>
      <c r="C35">
        <v>100</v>
      </c>
      <c r="D35">
        <v>6000</v>
      </c>
      <c r="E35" s="4" t="s">
        <v>36</v>
      </c>
      <c r="F35" s="30">
        <v>0</v>
      </c>
      <c r="G35" s="30">
        <f t="shared" si="1"/>
        <v>0</v>
      </c>
      <c r="H35" s="36">
        <f t="shared" si="2"/>
        <v>0</v>
      </c>
      <c r="I35" s="30">
        <f t="shared" si="3"/>
        <v>0</v>
      </c>
      <c r="J35" s="30">
        <f t="shared" si="4"/>
        <v>0</v>
      </c>
      <c r="K35" s="31"/>
      <c r="L35" s="41"/>
      <c r="M35" s="43"/>
      <c r="N35" s="41"/>
      <c r="O35" s="45"/>
      <c r="P35" s="32" t="str">
        <f t="shared" si="5"/>
        <v/>
      </c>
      <c r="U35" s="1"/>
      <c r="V35" s="1" t="str">
        <f t="shared" si="11"/>
        <v/>
      </c>
      <c r="AK35" s="85"/>
      <c r="AL35">
        <v>0</v>
      </c>
      <c r="AM35">
        <v>0</v>
      </c>
      <c r="AQ35" s="30"/>
      <c r="BB35" s="85"/>
    </row>
    <row r="36" spans="1:54" ht="18.75" x14ac:dyDescent="0.3">
      <c r="A36" s="8">
        <f t="shared" si="0"/>
        <v>1.9199999999999998E-2</v>
      </c>
      <c r="B36">
        <v>40</v>
      </c>
      <c r="C36">
        <v>120</v>
      </c>
      <c r="D36">
        <v>4000</v>
      </c>
      <c r="E36" s="4" t="s">
        <v>37</v>
      </c>
      <c r="F36" s="30">
        <v>0</v>
      </c>
      <c r="G36" s="30">
        <f t="shared" si="1"/>
        <v>0</v>
      </c>
      <c r="H36" s="36">
        <f t="shared" si="2"/>
        <v>0</v>
      </c>
      <c r="I36" s="30">
        <f t="shared" si="3"/>
        <v>0</v>
      </c>
      <c r="J36" s="30">
        <f t="shared" si="4"/>
        <v>0</v>
      </c>
      <c r="K36" s="31"/>
      <c r="L36" s="41"/>
      <c r="M36" s="43"/>
      <c r="N36" s="41"/>
      <c r="O36" s="45"/>
      <c r="P36" s="32" t="str">
        <f t="shared" si="5"/>
        <v/>
      </c>
      <c r="U36" s="1"/>
      <c r="V36" s="1" t="str">
        <f t="shared" si="11"/>
        <v/>
      </c>
      <c r="AK36" s="85"/>
      <c r="AL36">
        <v>0</v>
      </c>
      <c r="AM36">
        <v>0</v>
      </c>
      <c r="AQ36" s="30"/>
      <c r="BB36" s="85"/>
    </row>
    <row r="37" spans="1:54" ht="18.75" x14ac:dyDescent="0.3">
      <c r="A37" s="8">
        <f t="shared" si="0"/>
        <v>2.4E-2</v>
      </c>
      <c r="B37">
        <v>40</v>
      </c>
      <c r="C37">
        <v>120</v>
      </c>
      <c r="D37">
        <v>5000</v>
      </c>
      <c r="E37" s="4" t="s">
        <v>38</v>
      </c>
      <c r="F37" s="30">
        <v>0</v>
      </c>
      <c r="G37" s="30">
        <f t="shared" si="1"/>
        <v>0</v>
      </c>
      <c r="H37" s="36">
        <f t="shared" si="2"/>
        <v>0</v>
      </c>
      <c r="I37" s="30">
        <f t="shared" si="3"/>
        <v>0</v>
      </c>
      <c r="J37" s="30">
        <f t="shared" si="4"/>
        <v>0</v>
      </c>
      <c r="K37" s="31"/>
      <c r="L37" s="41"/>
      <c r="M37" s="43"/>
      <c r="N37" s="41"/>
      <c r="O37" s="45"/>
      <c r="P37" s="32" t="str">
        <f t="shared" si="5"/>
        <v/>
      </c>
      <c r="U37" s="1"/>
      <c r="V37" s="1" t="str">
        <f t="shared" si="11"/>
        <v/>
      </c>
      <c r="AK37" s="85"/>
      <c r="AL37">
        <v>0</v>
      </c>
      <c r="AM37">
        <v>0</v>
      </c>
      <c r="AQ37" s="30"/>
      <c r="BB37" s="85"/>
    </row>
    <row r="38" spans="1:54" ht="18.75" x14ac:dyDescent="0.3">
      <c r="A38" s="8">
        <f t="shared" si="0"/>
        <v>2.8799999999999999E-2</v>
      </c>
      <c r="B38">
        <v>40</v>
      </c>
      <c r="C38">
        <v>120</v>
      </c>
      <c r="D38">
        <v>6000</v>
      </c>
      <c r="E38" s="4" t="s">
        <v>39</v>
      </c>
      <c r="F38" s="30">
        <v>0</v>
      </c>
      <c r="G38" s="30">
        <f t="shared" si="1"/>
        <v>0</v>
      </c>
      <c r="H38" s="36">
        <f t="shared" si="2"/>
        <v>0</v>
      </c>
      <c r="I38" s="30">
        <f t="shared" si="3"/>
        <v>0</v>
      </c>
      <c r="J38" s="30">
        <f t="shared" si="4"/>
        <v>0</v>
      </c>
      <c r="K38" s="31"/>
      <c r="L38" s="41"/>
      <c r="M38" s="43"/>
      <c r="N38" s="41"/>
      <c r="O38" s="45"/>
      <c r="P38" s="32" t="str">
        <f t="shared" si="5"/>
        <v/>
      </c>
      <c r="U38" s="1"/>
      <c r="V38" s="1" t="str">
        <f t="shared" si="11"/>
        <v/>
      </c>
      <c r="AK38" s="85"/>
      <c r="AL38">
        <v>0</v>
      </c>
      <c r="AM38">
        <v>0</v>
      </c>
      <c r="AQ38" s="30"/>
      <c r="BB38" s="85"/>
    </row>
    <row r="39" spans="1:54" ht="18.75" x14ac:dyDescent="0.3">
      <c r="A39" s="8">
        <f t="shared" si="0"/>
        <v>2.4E-2</v>
      </c>
      <c r="B39">
        <v>40</v>
      </c>
      <c r="C39">
        <v>150</v>
      </c>
      <c r="D39">
        <v>4000</v>
      </c>
      <c r="E39" s="4" t="s">
        <v>40</v>
      </c>
      <c r="F39" s="30">
        <v>0</v>
      </c>
      <c r="G39" s="30">
        <f t="shared" si="1"/>
        <v>0</v>
      </c>
      <c r="H39" s="36">
        <f t="shared" si="2"/>
        <v>0</v>
      </c>
      <c r="I39" s="30">
        <f t="shared" si="3"/>
        <v>0</v>
      </c>
      <c r="J39" s="30">
        <f t="shared" si="4"/>
        <v>0</v>
      </c>
      <c r="K39" s="31"/>
      <c r="L39" s="41"/>
      <c r="M39" s="43"/>
      <c r="N39" s="41"/>
      <c r="O39" s="45"/>
      <c r="P39" s="32" t="str">
        <f t="shared" si="5"/>
        <v/>
      </c>
      <c r="U39" s="1"/>
      <c r="V39" s="1" t="str">
        <f t="shared" si="11"/>
        <v/>
      </c>
      <c r="AK39" s="85"/>
      <c r="AL39">
        <v>0</v>
      </c>
      <c r="AM39">
        <v>0</v>
      </c>
      <c r="AQ39" s="30"/>
      <c r="BB39" s="85"/>
    </row>
    <row r="40" spans="1:54" ht="18.75" x14ac:dyDescent="0.3">
      <c r="A40" s="8">
        <f t="shared" si="0"/>
        <v>0.03</v>
      </c>
      <c r="B40">
        <v>40</v>
      </c>
      <c r="C40">
        <v>150</v>
      </c>
      <c r="D40">
        <v>5000</v>
      </c>
      <c r="E40" s="4" t="s">
        <v>41</v>
      </c>
      <c r="F40" s="30">
        <v>0</v>
      </c>
      <c r="G40" s="30">
        <f t="shared" si="1"/>
        <v>0</v>
      </c>
      <c r="H40" s="36">
        <f t="shared" si="2"/>
        <v>0</v>
      </c>
      <c r="I40" s="30">
        <f t="shared" si="3"/>
        <v>0</v>
      </c>
      <c r="J40" s="30">
        <f t="shared" si="4"/>
        <v>0</v>
      </c>
      <c r="K40" s="31"/>
      <c r="L40" s="41"/>
      <c r="M40" s="43"/>
      <c r="N40" s="41"/>
      <c r="O40" s="45"/>
      <c r="P40" s="32" t="str">
        <f t="shared" si="5"/>
        <v/>
      </c>
      <c r="U40" s="1"/>
      <c r="V40" s="1" t="str">
        <f t="shared" si="11"/>
        <v/>
      </c>
      <c r="AK40" s="85"/>
      <c r="AL40">
        <v>0</v>
      </c>
      <c r="AM40">
        <v>0</v>
      </c>
      <c r="AQ40" s="30"/>
      <c r="BB40" s="85"/>
    </row>
    <row r="41" spans="1:54" ht="18.75" x14ac:dyDescent="0.3">
      <c r="A41" s="8">
        <f t="shared" si="0"/>
        <v>3.5999999999999997E-2</v>
      </c>
      <c r="B41">
        <v>40</v>
      </c>
      <c r="C41">
        <v>150</v>
      </c>
      <c r="D41">
        <v>6000</v>
      </c>
      <c r="E41" s="4" t="s">
        <v>42</v>
      </c>
      <c r="F41" s="30">
        <v>0</v>
      </c>
      <c r="G41" s="30">
        <f t="shared" si="1"/>
        <v>0</v>
      </c>
      <c r="H41" s="36">
        <f t="shared" si="2"/>
        <v>0</v>
      </c>
      <c r="I41" s="30">
        <f t="shared" si="3"/>
        <v>0</v>
      </c>
      <c r="J41" s="30">
        <f t="shared" si="4"/>
        <v>0</v>
      </c>
      <c r="K41" s="31"/>
      <c r="L41" s="41"/>
      <c r="M41" s="43"/>
      <c r="N41" s="41"/>
      <c r="O41" s="45"/>
      <c r="P41" s="32" t="str">
        <f t="shared" si="5"/>
        <v/>
      </c>
      <c r="U41" s="1"/>
      <c r="V41" s="1" t="str">
        <f t="shared" si="11"/>
        <v/>
      </c>
      <c r="AK41" s="85"/>
      <c r="AL41">
        <v>0</v>
      </c>
      <c r="AM41">
        <v>0</v>
      </c>
      <c r="AQ41" s="30"/>
      <c r="BB41" s="85"/>
    </row>
    <row r="42" spans="1:54" ht="18.75" x14ac:dyDescent="0.3">
      <c r="A42" s="8">
        <f t="shared" si="0"/>
        <v>2.8799999999999999E-2</v>
      </c>
      <c r="B42">
        <v>40</v>
      </c>
      <c r="C42">
        <v>180</v>
      </c>
      <c r="D42">
        <v>4000</v>
      </c>
      <c r="E42" s="4" t="s">
        <v>43</v>
      </c>
      <c r="F42" s="30">
        <v>0</v>
      </c>
      <c r="G42" s="30">
        <f t="shared" si="1"/>
        <v>0</v>
      </c>
      <c r="H42" s="36">
        <f t="shared" si="2"/>
        <v>0</v>
      </c>
      <c r="I42" s="30">
        <f t="shared" si="3"/>
        <v>0</v>
      </c>
      <c r="J42" s="30">
        <f t="shared" si="4"/>
        <v>0</v>
      </c>
      <c r="K42" s="31"/>
      <c r="L42" s="41"/>
      <c r="M42" s="43"/>
      <c r="N42" s="41"/>
      <c r="O42" s="45"/>
      <c r="P42" s="32" t="str">
        <f t="shared" si="5"/>
        <v/>
      </c>
      <c r="U42" s="1"/>
      <c r="V42" s="1" t="str">
        <f t="shared" si="11"/>
        <v/>
      </c>
      <c r="AK42" s="85"/>
      <c r="AL42">
        <v>0</v>
      </c>
      <c r="AM42">
        <v>0</v>
      </c>
      <c r="AQ42" s="30"/>
      <c r="BB42" s="85"/>
    </row>
    <row r="43" spans="1:54" ht="18.75" x14ac:dyDescent="0.3">
      <c r="A43" s="8">
        <f t="shared" si="0"/>
        <v>3.5999999999999997E-2</v>
      </c>
      <c r="B43">
        <v>40</v>
      </c>
      <c r="C43">
        <v>180</v>
      </c>
      <c r="D43">
        <v>5000</v>
      </c>
      <c r="E43" s="4" t="s">
        <v>44</v>
      </c>
      <c r="F43" s="30">
        <v>0</v>
      </c>
      <c r="G43" s="30">
        <f t="shared" si="1"/>
        <v>0</v>
      </c>
      <c r="H43" s="36">
        <f t="shared" si="2"/>
        <v>0</v>
      </c>
      <c r="I43" s="30">
        <f t="shared" si="3"/>
        <v>0</v>
      </c>
      <c r="J43" s="30">
        <f t="shared" si="4"/>
        <v>0</v>
      </c>
      <c r="K43" s="31"/>
      <c r="L43" s="41"/>
      <c r="M43" s="43"/>
      <c r="N43" s="41"/>
      <c r="O43" s="45"/>
      <c r="P43" s="32" t="str">
        <f t="shared" si="5"/>
        <v/>
      </c>
      <c r="U43" s="1"/>
      <c r="V43" s="1" t="str">
        <f t="shared" si="11"/>
        <v/>
      </c>
      <c r="AK43" s="85"/>
      <c r="AL43">
        <v>0</v>
      </c>
      <c r="AM43">
        <v>0</v>
      </c>
      <c r="AQ43" s="30"/>
      <c r="BB43" s="85"/>
    </row>
    <row r="44" spans="1:54" ht="18.75" x14ac:dyDescent="0.3">
      <c r="A44" s="8">
        <f t="shared" si="0"/>
        <v>4.3200000000000002E-2</v>
      </c>
      <c r="B44">
        <v>40</v>
      </c>
      <c r="C44">
        <v>180</v>
      </c>
      <c r="D44">
        <v>6000</v>
      </c>
      <c r="E44" s="4" t="s">
        <v>45</v>
      </c>
      <c r="F44" s="30">
        <v>0</v>
      </c>
      <c r="G44" s="30">
        <f t="shared" si="1"/>
        <v>0</v>
      </c>
      <c r="H44" s="36">
        <f t="shared" si="2"/>
        <v>0</v>
      </c>
      <c r="I44" s="30">
        <f t="shared" si="3"/>
        <v>0</v>
      </c>
      <c r="J44" s="30">
        <f t="shared" si="4"/>
        <v>0</v>
      </c>
      <c r="K44" s="31"/>
      <c r="L44" s="41"/>
      <c r="M44" s="43"/>
      <c r="N44" s="41"/>
      <c r="O44" s="45"/>
      <c r="P44" s="32" t="str">
        <f t="shared" si="5"/>
        <v/>
      </c>
      <c r="U44" s="1"/>
      <c r="V44" s="1" t="str">
        <f t="shared" si="11"/>
        <v/>
      </c>
      <c r="AK44" s="85"/>
      <c r="AL44">
        <v>0</v>
      </c>
      <c r="AM44">
        <v>0</v>
      </c>
      <c r="AQ44" s="30"/>
      <c r="BB44" s="85"/>
    </row>
    <row r="45" spans="1:54" ht="18.75" x14ac:dyDescent="0.3">
      <c r="A45" s="8">
        <f t="shared" si="0"/>
        <v>3.2000000000000001E-2</v>
      </c>
      <c r="B45">
        <v>40</v>
      </c>
      <c r="C45">
        <v>200</v>
      </c>
      <c r="D45">
        <v>4000</v>
      </c>
      <c r="E45" s="4" t="s">
        <v>46</v>
      </c>
      <c r="F45" s="30">
        <v>0</v>
      </c>
      <c r="G45" s="30">
        <f t="shared" si="1"/>
        <v>0</v>
      </c>
      <c r="H45" s="36">
        <f t="shared" si="2"/>
        <v>0</v>
      </c>
      <c r="I45" s="30">
        <f t="shared" si="3"/>
        <v>0</v>
      </c>
      <c r="J45" s="30">
        <f t="shared" si="4"/>
        <v>0</v>
      </c>
      <c r="K45" s="31"/>
      <c r="L45" s="41"/>
      <c r="M45" s="43"/>
      <c r="N45" s="41"/>
      <c r="O45" s="45"/>
      <c r="P45" s="32" t="str">
        <f t="shared" si="5"/>
        <v/>
      </c>
      <c r="U45" s="1"/>
      <c r="V45" s="1" t="str">
        <f t="shared" si="11"/>
        <v/>
      </c>
      <c r="AK45" s="85"/>
      <c r="AL45">
        <v>0</v>
      </c>
      <c r="AM45">
        <v>0</v>
      </c>
      <c r="AQ45" s="30"/>
      <c r="BB45" s="85"/>
    </row>
    <row r="46" spans="1:54" ht="18.75" x14ac:dyDescent="0.3">
      <c r="A46" s="8">
        <f t="shared" si="0"/>
        <v>0.04</v>
      </c>
      <c r="B46">
        <v>40</v>
      </c>
      <c r="C46">
        <v>200</v>
      </c>
      <c r="D46">
        <v>5000</v>
      </c>
      <c r="E46" s="4" t="s">
        <v>47</v>
      </c>
      <c r="F46" s="30">
        <v>0</v>
      </c>
      <c r="G46" s="30">
        <f t="shared" si="1"/>
        <v>0</v>
      </c>
      <c r="H46" s="36">
        <f t="shared" si="2"/>
        <v>0</v>
      </c>
      <c r="I46" s="30">
        <f t="shared" si="3"/>
        <v>0</v>
      </c>
      <c r="J46" s="30">
        <f t="shared" si="4"/>
        <v>0</v>
      </c>
      <c r="K46" s="31"/>
      <c r="L46" s="41"/>
      <c r="M46" s="43"/>
      <c r="N46" s="41"/>
      <c r="O46" s="45"/>
      <c r="P46" s="32" t="str">
        <f t="shared" si="5"/>
        <v/>
      </c>
      <c r="V46" s="1" t="str">
        <f t="shared" si="11"/>
        <v/>
      </c>
      <c r="AK46" s="85"/>
      <c r="AL46">
        <v>0</v>
      </c>
      <c r="AM46">
        <v>0</v>
      </c>
      <c r="AQ46" s="30"/>
      <c r="BB46" s="85"/>
    </row>
    <row r="47" spans="1:54" ht="18.75" x14ac:dyDescent="0.3">
      <c r="A47" s="8">
        <f t="shared" si="0"/>
        <v>4.8000000000000001E-2</v>
      </c>
      <c r="B47">
        <v>40</v>
      </c>
      <c r="C47">
        <v>200</v>
      </c>
      <c r="D47">
        <v>6000</v>
      </c>
      <c r="E47" s="4" t="s">
        <v>48</v>
      </c>
      <c r="F47" s="30">
        <v>0</v>
      </c>
      <c r="G47" s="30">
        <f t="shared" si="1"/>
        <v>0</v>
      </c>
      <c r="H47" s="36">
        <f t="shared" si="2"/>
        <v>0</v>
      </c>
      <c r="I47" s="30">
        <f t="shared" si="3"/>
        <v>0</v>
      </c>
      <c r="J47" s="30">
        <f t="shared" si="4"/>
        <v>0</v>
      </c>
      <c r="K47" s="31"/>
      <c r="L47" s="41"/>
      <c r="M47" s="43"/>
      <c r="N47" s="41"/>
      <c r="O47" s="45"/>
      <c r="P47" s="32" t="str">
        <f t="shared" si="5"/>
        <v/>
      </c>
      <c r="AK47" s="85"/>
      <c r="AL47">
        <v>0</v>
      </c>
      <c r="AM47">
        <v>0</v>
      </c>
      <c r="AQ47" s="30"/>
      <c r="BB47" s="85"/>
    </row>
    <row r="48" spans="1:54" ht="18.75" x14ac:dyDescent="0.3">
      <c r="A48" s="8">
        <f t="shared" si="0"/>
        <v>0.02</v>
      </c>
      <c r="B48">
        <v>50</v>
      </c>
      <c r="C48">
        <v>100</v>
      </c>
      <c r="D48">
        <v>4000</v>
      </c>
      <c r="E48" s="5" t="s">
        <v>49</v>
      </c>
      <c r="F48" s="30">
        <v>0</v>
      </c>
      <c r="G48" s="30">
        <f t="shared" si="1"/>
        <v>0</v>
      </c>
      <c r="H48" s="36">
        <f t="shared" si="2"/>
        <v>0</v>
      </c>
      <c r="I48" s="30">
        <f t="shared" si="3"/>
        <v>0</v>
      </c>
      <c r="J48" s="30">
        <f t="shared" si="4"/>
        <v>0</v>
      </c>
      <c r="K48" s="31"/>
      <c r="L48" s="41"/>
      <c r="M48" s="43"/>
      <c r="N48" s="41"/>
      <c r="O48" s="45"/>
      <c r="P48" s="32" t="str">
        <f t="shared" si="5"/>
        <v/>
      </c>
      <c r="AK48" s="85"/>
      <c r="AL48">
        <v>0</v>
      </c>
      <c r="AM48">
        <v>0</v>
      </c>
      <c r="AQ48" s="30"/>
      <c r="BB48" s="85"/>
    </row>
    <row r="49" spans="1:54" ht="18.75" x14ac:dyDescent="0.3">
      <c r="A49" s="8">
        <f t="shared" si="0"/>
        <v>2.5000000000000001E-2</v>
      </c>
      <c r="B49">
        <v>50</v>
      </c>
      <c r="C49">
        <v>100</v>
      </c>
      <c r="D49">
        <v>5000</v>
      </c>
      <c r="E49" s="5" t="s">
        <v>50</v>
      </c>
      <c r="F49" s="30">
        <v>0</v>
      </c>
      <c r="G49" s="30">
        <f t="shared" si="1"/>
        <v>0</v>
      </c>
      <c r="H49" s="36">
        <f t="shared" si="2"/>
        <v>0</v>
      </c>
      <c r="I49" s="30">
        <f t="shared" si="3"/>
        <v>0</v>
      </c>
      <c r="J49" s="30">
        <f t="shared" si="4"/>
        <v>0</v>
      </c>
      <c r="K49" s="31"/>
      <c r="L49" s="41"/>
      <c r="M49" s="43"/>
      <c r="N49" s="41"/>
      <c r="O49" s="45"/>
      <c r="P49" s="32" t="str">
        <f t="shared" si="5"/>
        <v/>
      </c>
      <c r="AK49" s="85"/>
      <c r="AL49">
        <v>0</v>
      </c>
      <c r="AM49">
        <v>0</v>
      </c>
      <c r="AQ49" s="30"/>
      <c r="BB49" s="85"/>
    </row>
    <row r="50" spans="1:54" ht="18.75" x14ac:dyDescent="0.3">
      <c r="A50" s="8">
        <f t="shared" si="0"/>
        <v>0.03</v>
      </c>
      <c r="B50">
        <v>50</v>
      </c>
      <c r="C50">
        <v>100</v>
      </c>
      <c r="D50">
        <v>6000</v>
      </c>
      <c r="E50" s="5" t="s">
        <v>51</v>
      </c>
      <c r="F50" s="30">
        <v>0</v>
      </c>
      <c r="G50" s="30">
        <f t="shared" si="1"/>
        <v>0</v>
      </c>
      <c r="H50" s="36">
        <f t="shared" si="2"/>
        <v>0</v>
      </c>
      <c r="I50" s="30">
        <f t="shared" si="3"/>
        <v>0</v>
      </c>
      <c r="J50" s="30">
        <f t="shared" si="4"/>
        <v>0</v>
      </c>
      <c r="K50" s="31"/>
      <c r="L50" s="41"/>
      <c r="M50" s="43"/>
      <c r="N50" s="41"/>
      <c r="O50" s="45"/>
      <c r="P50" s="32" t="str">
        <f t="shared" si="5"/>
        <v/>
      </c>
      <c r="AK50" s="85"/>
      <c r="AL50">
        <v>0</v>
      </c>
      <c r="AM50">
        <v>0</v>
      </c>
      <c r="AQ50" s="30"/>
      <c r="BB50" s="85"/>
    </row>
    <row r="51" spans="1:54" ht="18.75" x14ac:dyDescent="0.3">
      <c r="A51" s="8">
        <f t="shared" si="0"/>
        <v>2.4E-2</v>
      </c>
      <c r="B51">
        <v>50</v>
      </c>
      <c r="C51">
        <v>120</v>
      </c>
      <c r="D51">
        <v>4000</v>
      </c>
      <c r="E51" s="5" t="s">
        <v>52</v>
      </c>
      <c r="F51" s="30">
        <v>0</v>
      </c>
      <c r="G51" s="30">
        <f t="shared" si="1"/>
        <v>0</v>
      </c>
      <c r="H51" s="36">
        <f t="shared" si="2"/>
        <v>0</v>
      </c>
      <c r="I51" s="30">
        <f t="shared" si="3"/>
        <v>0</v>
      </c>
      <c r="J51" s="30">
        <f t="shared" si="4"/>
        <v>0</v>
      </c>
      <c r="K51" s="31"/>
      <c r="L51" s="41"/>
      <c r="M51" s="43"/>
      <c r="N51" s="41"/>
      <c r="O51" s="45"/>
      <c r="P51" s="32" t="str">
        <f t="shared" si="5"/>
        <v/>
      </c>
      <c r="AK51" s="85"/>
      <c r="AL51">
        <v>0</v>
      </c>
      <c r="AM51">
        <v>0</v>
      </c>
      <c r="AQ51" s="30"/>
      <c r="BB51" s="85"/>
    </row>
    <row r="52" spans="1:54" ht="18.75" x14ac:dyDescent="0.3">
      <c r="A52" s="8">
        <f t="shared" si="0"/>
        <v>0.03</v>
      </c>
      <c r="B52">
        <v>50</v>
      </c>
      <c r="C52">
        <v>120</v>
      </c>
      <c r="D52">
        <v>5000</v>
      </c>
      <c r="E52" s="5" t="s">
        <v>53</v>
      </c>
      <c r="F52" s="30">
        <v>0</v>
      </c>
      <c r="G52" s="30">
        <f t="shared" si="1"/>
        <v>0</v>
      </c>
      <c r="H52" s="36">
        <f t="shared" si="2"/>
        <v>0</v>
      </c>
      <c r="I52" s="30">
        <f t="shared" si="3"/>
        <v>0</v>
      </c>
      <c r="J52" s="30">
        <f t="shared" si="4"/>
        <v>0</v>
      </c>
      <c r="K52" s="31"/>
      <c r="L52" s="41"/>
      <c r="M52" s="43"/>
      <c r="N52" s="41"/>
      <c r="O52" s="45"/>
      <c r="P52" s="32" t="str">
        <f t="shared" si="5"/>
        <v/>
      </c>
      <c r="AK52" s="85"/>
      <c r="AL52">
        <v>0</v>
      </c>
      <c r="AM52">
        <v>0</v>
      </c>
      <c r="AQ52" s="30"/>
      <c r="BB52" s="85"/>
    </row>
    <row r="53" spans="1:54" ht="18.75" x14ac:dyDescent="0.3">
      <c r="A53" s="8">
        <f t="shared" si="0"/>
        <v>3.5999999999999997E-2</v>
      </c>
      <c r="B53">
        <v>50</v>
      </c>
      <c r="C53">
        <v>120</v>
      </c>
      <c r="D53">
        <v>6000</v>
      </c>
      <c r="E53" s="5" t="s">
        <v>54</v>
      </c>
      <c r="F53" s="30">
        <v>0</v>
      </c>
      <c r="G53" s="30">
        <f t="shared" si="1"/>
        <v>0</v>
      </c>
      <c r="H53" s="36">
        <f t="shared" si="2"/>
        <v>0</v>
      </c>
      <c r="I53" s="30">
        <f t="shared" si="3"/>
        <v>0</v>
      </c>
      <c r="J53" s="30">
        <f t="shared" si="4"/>
        <v>0</v>
      </c>
      <c r="K53" s="31"/>
      <c r="L53" s="41"/>
      <c r="M53" s="43"/>
      <c r="N53" s="41"/>
      <c r="O53" s="45"/>
      <c r="P53" s="32" t="str">
        <f t="shared" si="5"/>
        <v/>
      </c>
      <c r="AK53" s="85"/>
      <c r="AL53">
        <v>0</v>
      </c>
      <c r="AM53">
        <v>0</v>
      </c>
      <c r="AQ53" s="30"/>
      <c r="BB53" s="85"/>
    </row>
    <row r="54" spans="1:54" ht="18.75" x14ac:dyDescent="0.3">
      <c r="A54" s="8">
        <f t="shared" si="0"/>
        <v>0.03</v>
      </c>
      <c r="B54">
        <v>50</v>
      </c>
      <c r="C54">
        <v>150</v>
      </c>
      <c r="D54">
        <v>4000</v>
      </c>
      <c r="E54" s="5" t="s">
        <v>55</v>
      </c>
      <c r="F54" s="30">
        <f>1.6-0.12</f>
        <v>1.48</v>
      </c>
      <c r="G54" s="30">
        <f t="shared" si="1"/>
        <v>49.333333333333336</v>
      </c>
      <c r="H54" s="36">
        <f t="shared" si="2"/>
        <v>0</v>
      </c>
      <c r="I54" s="30">
        <f t="shared" si="3"/>
        <v>1.48</v>
      </c>
      <c r="J54" s="30">
        <f t="shared" si="4"/>
        <v>1.48</v>
      </c>
      <c r="K54" s="31"/>
      <c r="L54" s="41"/>
      <c r="M54" s="43"/>
      <c r="N54" s="41"/>
      <c r="O54" s="45"/>
      <c r="P54" s="32" t="str">
        <f t="shared" si="5"/>
        <v/>
      </c>
      <c r="AK54" s="85"/>
      <c r="AL54">
        <v>1.48</v>
      </c>
      <c r="AM54">
        <v>1.48</v>
      </c>
      <c r="AQ54" s="30"/>
      <c r="BB54" s="85"/>
    </row>
    <row r="55" spans="1:54" ht="18.75" x14ac:dyDescent="0.3">
      <c r="A55" s="8">
        <f t="shared" si="0"/>
        <v>3.7499999999999999E-2</v>
      </c>
      <c r="B55">
        <v>50</v>
      </c>
      <c r="C55">
        <v>150</v>
      </c>
      <c r="D55">
        <v>5000</v>
      </c>
      <c r="E55" s="5" t="s">
        <v>56</v>
      </c>
      <c r="F55" s="30">
        <v>0</v>
      </c>
      <c r="G55" s="30">
        <f t="shared" si="1"/>
        <v>0</v>
      </c>
      <c r="H55" s="36">
        <f t="shared" si="2"/>
        <v>0</v>
      </c>
      <c r="I55" s="30">
        <f t="shared" si="3"/>
        <v>0</v>
      </c>
      <c r="J55" s="30">
        <f t="shared" si="4"/>
        <v>0</v>
      </c>
      <c r="K55" s="31"/>
      <c r="L55" s="41"/>
      <c r="M55" s="43"/>
      <c r="N55" s="41"/>
      <c r="O55" s="45"/>
      <c r="P55" s="32" t="str">
        <f t="shared" si="5"/>
        <v/>
      </c>
      <c r="AK55" s="85"/>
      <c r="AL55">
        <v>0</v>
      </c>
      <c r="AM55">
        <v>0</v>
      </c>
      <c r="AQ55" s="30"/>
      <c r="BB55" s="85"/>
    </row>
    <row r="56" spans="1:54" ht="18.75" x14ac:dyDescent="0.3">
      <c r="A56" s="8">
        <f t="shared" si="0"/>
        <v>4.4999999999999998E-2</v>
      </c>
      <c r="B56">
        <v>50</v>
      </c>
      <c r="C56">
        <v>150</v>
      </c>
      <c r="D56">
        <v>6000</v>
      </c>
      <c r="E56" s="5" t="s">
        <v>57</v>
      </c>
      <c r="F56" s="30">
        <v>0</v>
      </c>
      <c r="G56" s="30">
        <f t="shared" si="1"/>
        <v>0</v>
      </c>
      <c r="H56" s="36">
        <f t="shared" si="2"/>
        <v>0</v>
      </c>
      <c r="I56" s="30">
        <f t="shared" si="3"/>
        <v>0</v>
      </c>
      <c r="J56" s="30">
        <f t="shared" si="4"/>
        <v>0</v>
      </c>
      <c r="K56" s="31"/>
      <c r="L56" s="41"/>
      <c r="M56" s="43"/>
      <c r="N56" s="41"/>
      <c r="O56" s="45"/>
      <c r="P56" s="32" t="str">
        <f t="shared" si="5"/>
        <v/>
      </c>
      <c r="AK56" s="85"/>
      <c r="AL56">
        <v>0</v>
      </c>
      <c r="AM56">
        <v>0</v>
      </c>
      <c r="AQ56" s="30"/>
      <c r="BB56" s="85"/>
    </row>
    <row r="57" spans="1:54" ht="18.75" x14ac:dyDescent="0.3">
      <c r="A57" s="8">
        <f t="shared" si="0"/>
        <v>3.5999999999999997E-2</v>
      </c>
      <c r="B57">
        <v>50</v>
      </c>
      <c r="C57">
        <v>180</v>
      </c>
      <c r="D57">
        <v>4000</v>
      </c>
      <c r="E57" s="5" t="s">
        <v>58</v>
      </c>
      <c r="F57" s="30">
        <v>0</v>
      </c>
      <c r="G57" s="30">
        <f t="shared" si="1"/>
        <v>0</v>
      </c>
      <c r="H57" s="36">
        <f t="shared" si="2"/>
        <v>0</v>
      </c>
      <c r="I57" s="30">
        <f t="shared" si="3"/>
        <v>0</v>
      </c>
      <c r="J57" s="30">
        <f t="shared" si="4"/>
        <v>0</v>
      </c>
      <c r="K57" s="31"/>
      <c r="L57" s="41"/>
      <c r="M57" s="43"/>
      <c r="N57" s="41"/>
      <c r="O57" s="45"/>
      <c r="P57" s="32" t="str">
        <f t="shared" si="5"/>
        <v/>
      </c>
      <c r="AK57" s="85"/>
      <c r="AL57">
        <v>0</v>
      </c>
      <c r="AM57">
        <v>0</v>
      </c>
      <c r="AQ57" s="30"/>
      <c r="BB57" s="85"/>
    </row>
    <row r="58" spans="1:54" ht="18.75" x14ac:dyDescent="0.3">
      <c r="A58" s="8">
        <f t="shared" si="0"/>
        <v>4.4999999999999998E-2</v>
      </c>
      <c r="B58">
        <v>50</v>
      </c>
      <c r="C58">
        <v>180</v>
      </c>
      <c r="D58">
        <v>5000</v>
      </c>
      <c r="E58" s="5" t="s">
        <v>59</v>
      </c>
      <c r="F58" s="30">
        <v>0</v>
      </c>
      <c r="G58" s="30">
        <f t="shared" si="1"/>
        <v>0</v>
      </c>
      <c r="H58" s="36">
        <f t="shared" si="2"/>
        <v>0</v>
      </c>
      <c r="I58" s="30">
        <f t="shared" si="3"/>
        <v>0</v>
      </c>
      <c r="J58" s="30">
        <f t="shared" si="4"/>
        <v>0</v>
      </c>
      <c r="K58" s="31"/>
      <c r="L58" s="41"/>
      <c r="M58" s="43"/>
      <c r="N58" s="41"/>
      <c r="O58" s="45"/>
      <c r="P58" s="32" t="str">
        <f t="shared" si="5"/>
        <v/>
      </c>
      <c r="AK58" s="85"/>
      <c r="AL58">
        <v>0</v>
      </c>
      <c r="AM58">
        <v>0</v>
      </c>
      <c r="AQ58" s="30"/>
      <c r="BB58" s="85"/>
    </row>
    <row r="59" spans="1:54" ht="18.75" x14ac:dyDescent="0.3">
      <c r="A59" s="8">
        <f t="shared" si="0"/>
        <v>5.3999999999999999E-2</v>
      </c>
      <c r="B59">
        <v>50</v>
      </c>
      <c r="C59">
        <v>180</v>
      </c>
      <c r="D59">
        <v>6000</v>
      </c>
      <c r="E59" s="5" t="s">
        <v>60</v>
      </c>
      <c r="F59" s="30">
        <v>2.4900000000000002</v>
      </c>
      <c r="G59" s="30">
        <f t="shared" si="1"/>
        <v>46.111111111111114</v>
      </c>
      <c r="H59" s="36">
        <f t="shared" si="2"/>
        <v>0</v>
      </c>
      <c r="I59" s="30">
        <f t="shared" si="3"/>
        <v>2.4900000000000002</v>
      </c>
      <c r="J59" s="30">
        <f t="shared" si="4"/>
        <v>2.4900000000000002</v>
      </c>
      <c r="K59" s="31"/>
      <c r="L59" s="41"/>
      <c r="M59" s="43"/>
      <c r="N59" s="41"/>
      <c r="O59" s="45"/>
      <c r="P59" s="32" t="str">
        <f t="shared" si="5"/>
        <v/>
      </c>
      <c r="AK59" s="85"/>
      <c r="AL59">
        <v>2.4900000000000002</v>
      </c>
      <c r="AM59">
        <v>2.4900000000000002</v>
      </c>
      <c r="AQ59" s="30"/>
      <c r="BB59" s="85"/>
    </row>
    <row r="60" spans="1:54" ht="18.75" x14ac:dyDescent="0.3">
      <c r="A60" s="8">
        <f t="shared" si="0"/>
        <v>0.04</v>
      </c>
      <c r="B60">
        <v>50</v>
      </c>
      <c r="C60">
        <v>200</v>
      </c>
      <c r="D60">
        <v>4000</v>
      </c>
      <c r="E60" s="5" t="s">
        <v>61</v>
      </c>
      <c r="F60" s="30">
        <v>0</v>
      </c>
      <c r="G60" s="30">
        <f t="shared" si="1"/>
        <v>0</v>
      </c>
      <c r="H60" s="36">
        <f t="shared" si="2"/>
        <v>0</v>
      </c>
      <c r="I60" s="30">
        <f t="shared" si="3"/>
        <v>0</v>
      </c>
      <c r="J60" s="30">
        <f t="shared" si="4"/>
        <v>0</v>
      </c>
      <c r="K60" s="31"/>
      <c r="L60" s="41"/>
      <c r="M60" s="43"/>
      <c r="N60" s="41"/>
      <c r="O60" s="45"/>
      <c r="P60" s="32" t="str">
        <f t="shared" si="5"/>
        <v/>
      </c>
      <c r="AK60" s="85"/>
      <c r="AL60">
        <v>0</v>
      </c>
      <c r="AM60">
        <v>0</v>
      </c>
      <c r="AQ60" s="30"/>
      <c r="BB60" s="85"/>
    </row>
    <row r="61" spans="1:54" ht="18.75" x14ac:dyDescent="0.3">
      <c r="A61" s="8">
        <f t="shared" si="0"/>
        <v>0.05</v>
      </c>
      <c r="B61">
        <v>50</v>
      </c>
      <c r="C61">
        <v>200</v>
      </c>
      <c r="D61">
        <v>5000</v>
      </c>
      <c r="E61" s="5" t="s">
        <v>62</v>
      </c>
      <c r="F61" s="30">
        <v>0</v>
      </c>
      <c r="G61" s="30">
        <f t="shared" si="1"/>
        <v>0</v>
      </c>
      <c r="H61" s="36">
        <f t="shared" si="2"/>
        <v>0</v>
      </c>
      <c r="I61" s="30">
        <f t="shared" si="3"/>
        <v>0</v>
      </c>
      <c r="J61" s="30">
        <f t="shared" si="4"/>
        <v>0</v>
      </c>
      <c r="K61" s="31"/>
      <c r="L61" s="41"/>
      <c r="M61" s="43"/>
      <c r="N61" s="41"/>
      <c r="O61" s="45"/>
      <c r="P61" s="32" t="str">
        <f t="shared" si="5"/>
        <v/>
      </c>
      <c r="AK61" s="85"/>
      <c r="AL61">
        <v>0</v>
      </c>
      <c r="AM61">
        <v>0</v>
      </c>
      <c r="AQ61" s="30"/>
      <c r="BB61" s="85"/>
    </row>
    <row r="62" spans="1:54" ht="18.75" x14ac:dyDescent="0.3">
      <c r="A62" s="8">
        <f t="shared" si="0"/>
        <v>0.06</v>
      </c>
      <c r="B62">
        <v>50</v>
      </c>
      <c r="C62">
        <v>200</v>
      </c>
      <c r="D62">
        <v>6000</v>
      </c>
      <c r="E62" s="5" t="s">
        <v>63</v>
      </c>
      <c r="F62" s="30">
        <f>0.72-0.18</f>
        <v>0.54</v>
      </c>
      <c r="G62" s="30">
        <f t="shared" si="1"/>
        <v>9.0000000000000018</v>
      </c>
      <c r="H62" s="36">
        <f t="shared" si="2"/>
        <v>0</v>
      </c>
      <c r="I62" s="30">
        <f t="shared" si="3"/>
        <v>0.54</v>
      </c>
      <c r="J62" s="30">
        <f t="shared" si="4"/>
        <v>0.54</v>
      </c>
      <c r="K62" s="31"/>
      <c r="L62" s="41"/>
      <c r="M62" s="43"/>
      <c r="N62" s="41"/>
      <c r="O62" s="45"/>
      <c r="P62" s="32" t="str">
        <f t="shared" si="5"/>
        <v/>
      </c>
      <c r="AK62" s="85"/>
      <c r="AL62">
        <v>0.54</v>
      </c>
      <c r="AM62">
        <v>0.54</v>
      </c>
      <c r="AQ62" s="30"/>
      <c r="BB62" s="85"/>
    </row>
    <row r="63" spans="1:54" ht="18.75" x14ac:dyDescent="0.3">
      <c r="A63" s="8">
        <f t="shared" si="0"/>
        <v>0.04</v>
      </c>
      <c r="B63">
        <v>100</v>
      </c>
      <c r="C63">
        <v>100</v>
      </c>
      <c r="D63">
        <v>4000</v>
      </c>
      <c r="E63" s="6" t="s">
        <v>64</v>
      </c>
      <c r="F63" s="30">
        <v>0.52</v>
      </c>
      <c r="G63" s="30">
        <f t="shared" si="1"/>
        <v>13</v>
      </c>
      <c r="H63" s="36">
        <f t="shared" si="2"/>
        <v>0</v>
      </c>
      <c r="I63" s="30">
        <f t="shared" si="3"/>
        <v>0.52</v>
      </c>
      <c r="J63" s="30">
        <f t="shared" si="4"/>
        <v>0.52</v>
      </c>
      <c r="K63" s="31"/>
      <c r="L63" s="41"/>
      <c r="M63" s="43"/>
      <c r="N63" s="41"/>
      <c r="O63" s="45"/>
      <c r="P63" s="32" t="str">
        <f t="shared" si="5"/>
        <v/>
      </c>
      <c r="AK63" s="85"/>
      <c r="AL63">
        <v>0.52</v>
      </c>
      <c r="AM63">
        <v>0.52</v>
      </c>
      <c r="AQ63" s="30"/>
      <c r="BB63" s="85"/>
    </row>
    <row r="64" spans="1:54" ht="18.75" x14ac:dyDescent="0.3">
      <c r="A64" s="8">
        <f t="shared" si="0"/>
        <v>0.05</v>
      </c>
      <c r="B64">
        <v>100</v>
      </c>
      <c r="C64">
        <v>100</v>
      </c>
      <c r="D64">
        <v>5000</v>
      </c>
      <c r="E64" s="6" t="s">
        <v>65</v>
      </c>
      <c r="F64" s="30">
        <v>0</v>
      </c>
      <c r="G64" s="30">
        <f t="shared" si="1"/>
        <v>0</v>
      </c>
      <c r="H64" s="36">
        <f t="shared" si="2"/>
        <v>0</v>
      </c>
      <c r="I64" s="30">
        <f t="shared" si="3"/>
        <v>0</v>
      </c>
      <c r="J64" s="30">
        <f t="shared" si="4"/>
        <v>0</v>
      </c>
      <c r="K64" s="31"/>
      <c r="L64" s="41"/>
      <c r="M64" s="43"/>
      <c r="N64" s="41"/>
      <c r="O64" s="45"/>
      <c r="P64" s="32" t="str">
        <f t="shared" si="5"/>
        <v/>
      </c>
      <c r="AK64" s="85"/>
      <c r="AL64">
        <v>0</v>
      </c>
      <c r="AM64">
        <v>0</v>
      </c>
      <c r="AQ64" s="30"/>
      <c r="BB64" s="85"/>
    </row>
    <row r="65" spans="1:54" ht="18.75" x14ac:dyDescent="0.3">
      <c r="A65" s="8">
        <f t="shared" si="0"/>
        <v>0.06</v>
      </c>
      <c r="B65">
        <v>100</v>
      </c>
      <c r="C65">
        <v>100</v>
      </c>
      <c r="D65">
        <v>6000</v>
      </c>
      <c r="E65" s="6" t="s">
        <v>66</v>
      </c>
      <c r="F65" s="30">
        <v>4.5</v>
      </c>
      <c r="G65" s="30">
        <f t="shared" si="1"/>
        <v>75</v>
      </c>
      <c r="H65" s="36">
        <f t="shared" si="2"/>
        <v>0</v>
      </c>
      <c r="I65" s="30">
        <f t="shared" si="3"/>
        <v>4.5</v>
      </c>
      <c r="J65" s="30">
        <f t="shared" si="4"/>
        <v>4.5</v>
      </c>
      <c r="K65" s="31"/>
      <c r="L65" s="41"/>
      <c r="M65" s="43"/>
      <c r="N65" s="41"/>
      <c r="O65" s="45"/>
      <c r="P65" s="32" t="str">
        <f t="shared" si="5"/>
        <v/>
      </c>
      <c r="AK65" s="85"/>
      <c r="AL65">
        <v>4.5</v>
      </c>
      <c r="AM65">
        <v>4.5</v>
      </c>
      <c r="AQ65" s="30"/>
      <c r="BB65" s="85"/>
    </row>
    <row r="66" spans="1:54" ht="18.75" x14ac:dyDescent="0.3">
      <c r="A66" s="8">
        <f t="shared" si="0"/>
        <v>4.8000000000000001E-2</v>
      </c>
      <c r="B66">
        <v>100</v>
      </c>
      <c r="C66">
        <v>120</v>
      </c>
      <c r="D66">
        <v>4000</v>
      </c>
      <c r="E66" s="6" t="s">
        <v>67</v>
      </c>
      <c r="F66" s="30">
        <v>0</v>
      </c>
      <c r="G66" s="30">
        <f t="shared" si="1"/>
        <v>0</v>
      </c>
      <c r="H66" s="36">
        <f t="shared" si="2"/>
        <v>0</v>
      </c>
      <c r="I66" s="30">
        <f t="shared" si="3"/>
        <v>0</v>
      </c>
      <c r="J66" s="30">
        <f t="shared" si="4"/>
        <v>0</v>
      </c>
      <c r="K66" s="31"/>
      <c r="L66" s="41"/>
      <c r="M66" s="43"/>
      <c r="N66" s="41"/>
      <c r="O66" s="45"/>
      <c r="P66" s="32" t="str">
        <f t="shared" si="5"/>
        <v/>
      </c>
      <c r="AK66" s="85"/>
      <c r="AL66">
        <v>0</v>
      </c>
      <c r="AM66">
        <v>0</v>
      </c>
      <c r="AQ66" s="30"/>
      <c r="BB66" s="85"/>
    </row>
    <row r="67" spans="1:54" ht="18.75" x14ac:dyDescent="0.3">
      <c r="A67" s="8">
        <f t="shared" ref="A67:A98" si="12">B67*C67*D67/1000000000</f>
        <v>0.06</v>
      </c>
      <c r="B67">
        <v>100</v>
      </c>
      <c r="C67">
        <v>120</v>
      </c>
      <c r="D67">
        <v>5000</v>
      </c>
      <c r="E67" s="6" t="s">
        <v>68</v>
      </c>
      <c r="F67" s="30">
        <v>0</v>
      </c>
      <c r="G67" s="30">
        <f t="shared" si="1"/>
        <v>0</v>
      </c>
      <c r="H67" s="36">
        <f t="shared" si="2"/>
        <v>0</v>
      </c>
      <c r="I67" s="30">
        <f t="shared" si="3"/>
        <v>0</v>
      </c>
      <c r="J67" s="30">
        <f t="shared" si="4"/>
        <v>0</v>
      </c>
      <c r="K67" s="31"/>
      <c r="L67" s="41"/>
      <c r="M67" s="43"/>
      <c r="N67" s="41"/>
      <c r="O67" s="45"/>
      <c r="P67" s="32" t="str">
        <f t="shared" si="5"/>
        <v/>
      </c>
      <c r="AK67" s="85"/>
      <c r="AL67">
        <v>0</v>
      </c>
      <c r="AM67">
        <v>0</v>
      </c>
      <c r="AQ67" s="30"/>
      <c r="BB67" s="85"/>
    </row>
    <row r="68" spans="1:54" ht="18.75" x14ac:dyDescent="0.3">
      <c r="A68" s="8">
        <f t="shared" si="12"/>
        <v>7.1999999999999995E-2</v>
      </c>
      <c r="B68">
        <v>100</v>
      </c>
      <c r="C68">
        <v>120</v>
      </c>
      <c r="D68">
        <v>6000</v>
      </c>
      <c r="E68" s="6" t="s">
        <v>69</v>
      </c>
      <c r="F68" s="30">
        <v>0</v>
      </c>
      <c r="G68" s="30">
        <f t="shared" ref="G68:G98" si="13">F68/A68</f>
        <v>0</v>
      </c>
      <c r="H68" s="36">
        <f t="shared" ref="H68:H98" si="14">A68*VLOOKUP(P68,$V$7:$AB$18,7,0)</f>
        <v>0</v>
      </c>
      <c r="I68" s="30">
        <f t="shared" ref="I68:I98" si="15">SUM(F68-H68)</f>
        <v>0</v>
      </c>
      <c r="J68" s="30">
        <f t="shared" ref="J68:J131" si="16">MIN(AL68:BA68)</f>
        <v>0</v>
      </c>
      <c r="K68" s="31"/>
      <c r="L68" s="41"/>
      <c r="M68" s="43"/>
      <c r="N68" s="41"/>
      <c r="O68" s="45"/>
      <c r="P68" s="32" t="str">
        <f t="shared" si="5"/>
        <v/>
      </c>
      <c r="AK68" s="85"/>
      <c r="AL68">
        <v>0</v>
      </c>
      <c r="AM68">
        <v>0</v>
      </c>
      <c r="AQ68" s="30"/>
      <c r="BB68" s="85"/>
    </row>
    <row r="69" spans="1:54" ht="18.75" x14ac:dyDescent="0.3">
      <c r="A69" s="8">
        <f t="shared" si="12"/>
        <v>0.06</v>
      </c>
      <c r="B69">
        <v>100</v>
      </c>
      <c r="C69">
        <v>150</v>
      </c>
      <c r="D69">
        <v>4000</v>
      </c>
      <c r="E69" s="6" t="s">
        <v>70</v>
      </c>
      <c r="F69" s="30">
        <v>0</v>
      </c>
      <c r="G69" s="30">
        <f t="shared" si="13"/>
        <v>0</v>
      </c>
      <c r="H69" s="36">
        <f t="shared" si="14"/>
        <v>0</v>
      </c>
      <c r="I69" s="30">
        <f t="shared" si="15"/>
        <v>0</v>
      </c>
      <c r="J69" s="30">
        <f t="shared" si="16"/>
        <v>0</v>
      </c>
      <c r="K69" s="31"/>
      <c r="L69" s="41"/>
      <c r="M69" s="43"/>
      <c r="N69" s="41"/>
      <c r="O69" s="45"/>
      <c r="P69" s="32" t="str">
        <f t="shared" ref="P69:P98" si="17">IF(M69=1,"Сосна "&amp;""&amp;E69,"")</f>
        <v/>
      </c>
      <c r="AK69" s="85"/>
      <c r="AL69">
        <v>0</v>
      </c>
      <c r="AM69">
        <v>0</v>
      </c>
      <c r="AQ69" s="30"/>
      <c r="BB69" s="85"/>
    </row>
    <row r="70" spans="1:54" ht="18.75" x14ac:dyDescent="0.3">
      <c r="A70" s="8">
        <f t="shared" si="12"/>
        <v>7.4999999999999997E-2</v>
      </c>
      <c r="B70">
        <v>100</v>
      </c>
      <c r="C70">
        <v>150</v>
      </c>
      <c r="D70">
        <v>5000</v>
      </c>
      <c r="E70" s="6" t="s">
        <v>71</v>
      </c>
      <c r="F70" s="30">
        <v>0</v>
      </c>
      <c r="G70" s="30">
        <f t="shared" si="13"/>
        <v>0</v>
      </c>
      <c r="H70" s="36">
        <f t="shared" si="14"/>
        <v>0</v>
      </c>
      <c r="I70" s="30">
        <f t="shared" si="15"/>
        <v>0</v>
      </c>
      <c r="J70" s="30">
        <f t="shared" si="16"/>
        <v>0</v>
      </c>
      <c r="K70" s="31"/>
      <c r="L70" s="41"/>
      <c r="M70" s="43"/>
      <c r="N70" s="41"/>
      <c r="O70" s="45"/>
      <c r="P70" s="32" t="str">
        <f t="shared" si="17"/>
        <v/>
      </c>
      <c r="AK70" s="85"/>
      <c r="AL70">
        <v>0</v>
      </c>
      <c r="AM70">
        <v>0</v>
      </c>
      <c r="AQ70" s="30"/>
      <c r="BB70" s="85"/>
    </row>
    <row r="71" spans="1:54" ht="18.75" x14ac:dyDescent="0.3">
      <c r="A71" s="8">
        <f t="shared" si="12"/>
        <v>0.09</v>
      </c>
      <c r="B71">
        <v>100</v>
      </c>
      <c r="C71">
        <v>150</v>
      </c>
      <c r="D71">
        <v>6000</v>
      </c>
      <c r="E71" s="6" t="s">
        <v>72</v>
      </c>
      <c r="F71" s="30">
        <v>0</v>
      </c>
      <c r="G71" s="30">
        <f t="shared" si="13"/>
        <v>0</v>
      </c>
      <c r="H71" s="36">
        <f t="shared" si="14"/>
        <v>0</v>
      </c>
      <c r="I71" s="30">
        <f t="shared" si="15"/>
        <v>0</v>
      </c>
      <c r="J71" s="30">
        <f t="shared" si="16"/>
        <v>0</v>
      </c>
      <c r="K71" s="31"/>
      <c r="L71" s="41"/>
      <c r="M71" s="43"/>
      <c r="N71" s="41"/>
      <c r="O71" s="45"/>
      <c r="P71" s="32" t="str">
        <f t="shared" si="17"/>
        <v/>
      </c>
      <c r="AK71" s="85"/>
      <c r="AL71">
        <v>0</v>
      </c>
      <c r="AM71">
        <v>0</v>
      </c>
      <c r="AQ71" s="30"/>
      <c r="BB71" s="85"/>
    </row>
    <row r="72" spans="1:54" ht="18.75" x14ac:dyDescent="0.3">
      <c r="A72" s="8">
        <f t="shared" si="12"/>
        <v>7.1999999999999995E-2</v>
      </c>
      <c r="B72">
        <v>100</v>
      </c>
      <c r="C72">
        <v>180</v>
      </c>
      <c r="D72">
        <v>4000</v>
      </c>
      <c r="E72" s="6" t="s">
        <v>73</v>
      </c>
      <c r="F72" s="30">
        <v>0</v>
      </c>
      <c r="G72" s="30">
        <f t="shared" si="13"/>
        <v>0</v>
      </c>
      <c r="H72" s="36">
        <f t="shared" si="14"/>
        <v>0</v>
      </c>
      <c r="I72" s="30">
        <f t="shared" si="15"/>
        <v>0</v>
      </c>
      <c r="J72" s="30">
        <f t="shared" si="16"/>
        <v>0</v>
      </c>
      <c r="K72" s="31"/>
      <c r="L72" s="41"/>
      <c r="M72" s="43"/>
      <c r="N72" s="41"/>
      <c r="O72" s="45"/>
      <c r="P72" s="32" t="str">
        <f t="shared" si="17"/>
        <v/>
      </c>
      <c r="AK72" s="85"/>
      <c r="AL72">
        <v>0</v>
      </c>
      <c r="AM72">
        <v>0</v>
      </c>
      <c r="AQ72" s="30"/>
      <c r="BB72" s="85"/>
    </row>
    <row r="73" spans="1:54" ht="18.75" x14ac:dyDescent="0.3">
      <c r="A73" s="8">
        <f t="shared" si="12"/>
        <v>0.09</v>
      </c>
      <c r="B73">
        <v>100</v>
      </c>
      <c r="C73">
        <v>180</v>
      </c>
      <c r="D73">
        <v>5000</v>
      </c>
      <c r="E73" s="6" t="s">
        <v>74</v>
      </c>
      <c r="F73" s="30">
        <v>0</v>
      </c>
      <c r="G73" s="30">
        <f t="shared" si="13"/>
        <v>0</v>
      </c>
      <c r="H73" s="36">
        <f t="shared" si="14"/>
        <v>0</v>
      </c>
      <c r="I73" s="30">
        <f t="shared" si="15"/>
        <v>0</v>
      </c>
      <c r="J73" s="30">
        <f t="shared" si="16"/>
        <v>0</v>
      </c>
      <c r="K73" s="31"/>
      <c r="L73" s="41"/>
      <c r="M73" s="43"/>
      <c r="N73" s="41"/>
      <c r="O73" s="45"/>
      <c r="P73" s="32" t="str">
        <f t="shared" si="17"/>
        <v/>
      </c>
      <c r="AK73" s="85"/>
      <c r="AL73">
        <v>0</v>
      </c>
      <c r="AM73">
        <v>0</v>
      </c>
      <c r="AQ73" s="30"/>
      <c r="BB73" s="85"/>
    </row>
    <row r="74" spans="1:54" ht="18.75" x14ac:dyDescent="0.3">
      <c r="A74" s="8">
        <f t="shared" si="12"/>
        <v>0.108</v>
      </c>
      <c r="B74">
        <v>100</v>
      </c>
      <c r="C74">
        <v>180</v>
      </c>
      <c r="D74">
        <v>6000</v>
      </c>
      <c r="E74" s="6" t="s">
        <v>75</v>
      </c>
      <c r="F74" s="30">
        <v>0</v>
      </c>
      <c r="G74" s="30">
        <f t="shared" si="13"/>
        <v>0</v>
      </c>
      <c r="H74" s="36">
        <f t="shared" si="14"/>
        <v>0</v>
      </c>
      <c r="I74" s="30">
        <f t="shared" si="15"/>
        <v>0</v>
      </c>
      <c r="J74" s="30">
        <f t="shared" si="16"/>
        <v>0</v>
      </c>
      <c r="K74" s="31"/>
      <c r="L74" s="41"/>
      <c r="M74" s="43"/>
      <c r="N74" s="41"/>
      <c r="O74" s="45"/>
      <c r="P74" s="32" t="str">
        <f t="shared" si="17"/>
        <v/>
      </c>
      <c r="AK74" s="85"/>
      <c r="AL74">
        <v>0</v>
      </c>
      <c r="AM74">
        <v>0</v>
      </c>
      <c r="AQ74" s="30"/>
      <c r="BB74" s="85"/>
    </row>
    <row r="75" spans="1:54" ht="18.75" x14ac:dyDescent="0.3">
      <c r="A75" s="8">
        <f t="shared" si="12"/>
        <v>0.08</v>
      </c>
      <c r="B75">
        <v>100</v>
      </c>
      <c r="C75">
        <v>200</v>
      </c>
      <c r="D75">
        <v>4000</v>
      </c>
      <c r="E75" s="6" t="s">
        <v>76</v>
      </c>
      <c r="F75" s="30">
        <v>0</v>
      </c>
      <c r="G75" s="30">
        <f t="shared" si="13"/>
        <v>0</v>
      </c>
      <c r="H75" s="36">
        <f t="shared" si="14"/>
        <v>0</v>
      </c>
      <c r="I75" s="30">
        <f t="shared" si="15"/>
        <v>0</v>
      </c>
      <c r="J75" s="30">
        <f t="shared" si="16"/>
        <v>0</v>
      </c>
      <c r="K75" s="31"/>
      <c r="L75" s="41"/>
      <c r="M75" s="43"/>
      <c r="N75" s="41"/>
      <c r="O75" s="45"/>
      <c r="P75" s="32" t="str">
        <f t="shared" si="17"/>
        <v/>
      </c>
      <c r="AK75" s="85"/>
      <c r="AL75">
        <v>0</v>
      </c>
      <c r="AM75">
        <v>0</v>
      </c>
      <c r="AQ75" s="30"/>
      <c r="BB75" s="85"/>
    </row>
    <row r="76" spans="1:54" ht="18.75" x14ac:dyDescent="0.3">
      <c r="A76" s="8">
        <f t="shared" si="12"/>
        <v>0.1</v>
      </c>
      <c r="B76">
        <v>100</v>
      </c>
      <c r="C76">
        <v>200</v>
      </c>
      <c r="D76">
        <v>5000</v>
      </c>
      <c r="E76" s="6" t="s">
        <v>77</v>
      </c>
      <c r="F76" s="30">
        <v>0</v>
      </c>
      <c r="G76" s="30">
        <f t="shared" si="13"/>
        <v>0</v>
      </c>
      <c r="H76" s="36">
        <f t="shared" si="14"/>
        <v>0</v>
      </c>
      <c r="I76" s="30">
        <f t="shared" si="15"/>
        <v>0</v>
      </c>
      <c r="J76" s="30">
        <f t="shared" si="16"/>
        <v>0</v>
      </c>
      <c r="K76" s="31"/>
      <c r="L76" s="41"/>
      <c r="M76" s="43"/>
      <c r="N76" s="41"/>
      <c r="O76" s="45"/>
      <c r="P76" s="32" t="str">
        <f t="shared" si="17"/>
        <v/>
      </c>
      <c r="AK76" s="85"/>
      <c r="AL76">
        <v>0</v>
      </c>
      <c r="AM76">
        <v>0</v>
      </c>
      <c r="AQ76" s="30"/>
      <c r="BB76" s="85"/>
    </row>
    <row r="77" spans="1:54" ht="18.75" x14ac:dyDescent="0.3">
      <c r="A77" s="8">
        <f t="shared" si="12"/>
        <v>0.12</v>
      </c>
      <c r="B77">
        <v>100</v>
      </c>
      <c r="C77">
        <v>200</v>
      </c>
      <c r="D77">
        <v>6000</v>
      </c>
      <c r="E77" s="6" t="s">
        <v>78</v>
      </c>
      <c r="F77" s="30">
        <v>0</v>
      </c>
      <c r="G77" s="30">
        <f t="shared" si="13"/>
        <v>0</v>
      </c>
      <c r="H77" s="36">
        <f t="shared" si="14"/>
        <v>0</v>
      </c>
      <c r="I77" s="30">
        <f t="shared" si="15"/>
        <v>0</v>
      </c>
      <c r="J77" s="30">
        <f t="shared" si="16"/>
        <v>0</v>
      </c>
      <c r="K77" s="31"/>
      <c r="L77" s="41"/>
      <c r="M77" s="43"/>
      <c r="N77" s="41"/>
      <c r="O77" s="45"/>
      <c r="P77" s="32" t="str">
        <f t="shared" si="17"/>
        <v/>
      </c>
      <c r="AK77" s="85"/>
      <c r="AL77">
        <v>0</v>
      </c>
      <c r="AM77">
        <v>0</v>
      </c>
      <c r="AQ77" s="30"/>
      <c r="BB77" s="85"/>
    </row>
    <row r="78" spans="1:54" ht="18.75" x14ac:dyDescent="0.3">
      <c r="A78" s="8">
        <f t="shared" si="12"/>
        <v>7.1999999999999995E-2</v>
      </c>
      <c r="B78">
        <v>150</v>
      </c>
      <c r="C78">
        <v>120</v>
      </c>
      <c r="D78">
        <v>4000</v>
      </c>
      <c r="E78" s="7" t="s">
        <v>79</v>
      </c>
      <c r="F78" s="30">
        <v>0</v>
      </c>
      <c r="G78" s="30">
        <f t="shared" si="13"/>
        <v>0</v>
      </c>
      <c r="H78" s="36">
        <f t="shared" si="14"/>
        <v>0</v>
      </c>
      <c r="I78" s="30">
        <f t="shared" si="15"/>
        <v>0</v>
      </c>
      <c r="J78" s="30">
        <f t="shared" si="16"/>
        <v>0</v>
      </c>
      <c r="K78" s="31"/>
      <c r="L78" s="41"/>
      <c r="M78" s="43"/>
      <c r="N78" s="41"/>
      <c r="O78" s="45"/>
      <c r="P78" s="32" t="str">
        <f t="shared" si="17"/>
        <v/>
      </c>
      <c r="AK78" s="85"/>
      <c r="AL78">
        <v>0</v>
      </c>
      <c r="AM78">
        <v>0</v>
      </c>
      <c r="AQ78" s="30"/>
      <c r="BB78" s="85"/>
    </row>
    <row r="79" spans="1:54" ht="18.75" x14ac:dyDescent="0.3">
      <c r="A79" s="8">
        <f t="shared" si="12"/>
        <v>0.09</v>
      </c>
      <c r="B79">
        <v>150</v>
      </c>
      <c r="C79">
        <v>120</v>
      </c>
      <c r="D79">
        <v>5000</v>
      </c>
      <c r="E79" s="7" t="s">
        <v>80</v>
      </c>
      <c r="F79" s="30">
        <v>0</v>
      </c>
      <c r="G79" s="30">
        <f t="shared" si="13"/>
        <v>0</v>
      </c>
      <c r="H79" s="36">
        <f t="shared" si="14"/>
        <v>0</v>
      </c>
      <c r="I79" s="30">
        <f t="shared" si="15"/>
        <v>0</v>
      </c>
      <c r="J79" s="30">
        <f t="shared" si="16"/>
        <v>0</v>
      </c>
      <c r="K79" s="31"/>
      <c r="L79" s="41"/>
      <c r="M79" s="43"/>
      <c r="N79" s="41"/>
      <c r="O79" s="45"/>
      <c r="P79" s="32" t="str">
        <f t="shared" si="17"/>
        <v/>
      </c>
      <c r="AK79" s="85"/>
      <c r="AL79">
        <v>0</v>
      </c>
      <c r="AM79">
        <v>0</v>
      </c>
      <c r="AQ79" s="30"/>
      <c r="BB79" s="85"/>
    </row>
    <row r="80" spans="1:54" ht="18.75" x14ac:dyDescent="0.3">
      <c r="A80" s="8">
        <f t="shared" si="12"/>
        <v>0.108</v>
      </c>
      <c r="B80">
        <v>150</v>
      </c>
      <c r="C80">
        <v>120</v>
      </c>
      <c r="D80">
        <v>6000</v>
      </c>
      <c r="E80" s="7" t="s">
        <v>81</v>
      </c>
      <c r="F80" s="30">
        <v>0</v>
      </c>
      <c r="G80" s="30">
        <f t="shared" si="13"/>
        <v>0</v>
      </c>
      <c r="H80" s="36">
        <f t="shared" si="14"/>
        <v>0</v>
      </c>
      <c r="I80" s="30">
        <f t="shared" si="15"/>
        <v>0</v>
      </c>
      <c r="J80" s="30">
        <f t="shared" si="16"/>
        <v>0</v>
      </c>
      <c r="K80" s="31"/>
      <c r="L80" s="41"/>
      <c r="M80" s="43"/>
      <c r="N80" s="41"/>
      <c r="O80" s="45"/>
      <c r="P80" s="32" t="str">
        <f t="shared" si="17"/>
        <v/>
      </c>
      <c r="AK80" s="85"/>
      <c r="AL80">
        <v>0</v>
      </c>
      <c r="AM80">
        <v>0</v>
      </c>
      <c r="AQ80" s="30"/>
      <c r="BB80" s="85"/>
    </row>
    <row r="81" spans="1:54" ht="18.75" x14ac:dyDescent="0.3">
      <c r="A81" s="8">
        <f t="shared" si="12"/>
        <v>0.09</v>
      </c>
      <c r="B81">
        <v>150</v>
      </c>
      <c r="C81">
        <v>150</v>
      </c>
      <c r="D81">
        <v>4000</v>
      </c>
      <c r="E81" s="7" t="s">
        <v>82</v>
      </c>
      <c r="F81" s="30">
        <v>5.8</v>
      </c>
      <c r="G81" s="30">
        <f t="shared" si="13"/>
        <v>64.444444444444443</v>
      </c>
      <c r="H81" s="36">
        <f t="shared" si="14"/>
        <v>0</v>
      </c>
      <c r="I81" s="30">
        <f t="shared" si="15"/>
        <v>5.8</v>
      </c>
      <c r="J81" s="30">
        <f t="shared" si="16"/>
        <v>5.8</v>
      </c>
      <c r="K81" s="31"/>
      <c r="L81" s="41"/>
      <c r="M81" s="43"/>
      <c r="N81" s="41"/>
      <c r="O81" s="45"/>
      <c r="P81" s="32" t="str">
        <f t="shared" si="17"/>
        <v/>
      </c>
      <c r="AK81" s="85"/>
      <c r="AL81">
        <v>5.8</v>
      </c>
      <c r="AM81">
        <v>5.8</v>
      </c>
      <c r="AQ81" s="30"/>
      <c r="BB81" s="85"/>
    </row>
    <row r="82" spans="1:54" ht="18.75" x14ac:dyDescent="0.3">
      <c r="A82" s="8">
        <f t="shared" si="12"/>
        <v>0.1125</v>
      </c>
      <c r="B82">
        <v>150</v>
      </c>
      <c r="C82">
        <v>150</v>
      </c>
      <c r="D82">
        <v>5000</v>
      </c>
      <c r="E82" s="7" t="s">
        <v>83</v>
      </c>
      <c r="F82" s="30">
        <v>0</v>
      </c>
      <c r="G82" s="30">
        <f t="shared" si="13"/>
        <v>0</v>
      </c>
      <c r="H82" s="36">
        <f t="shared" si="14"/>
        <v>0</v>
      </c>
      <c r="I82" s="30">
        <f t="shared" si="15"/>
        <v>0</v>
      </c>
      <c r="J82" s="30">
        <f t="shared" si="16"/>
        <v>0</v>
      </c>
      <c r="K82" s="31"/>
      <c r="L82" s="41"/>
      <c r="M82" s="43"/>
      <c r="N82" s="41"/>
      <c r="O82" s="45"/>
      <c r="P82" s="32" t="str">
        <f t="shared" si="17"/>
        <v/>
      </c>
      <c r="AK82" s="85"/>
      <c r="AL82">
        <v>0</v>
      </c>
      <c r="AM82">
        <v>0</v>
      </c>
      <c r="AQ82" s="30"/>
      <c r="BB82" s="85"/>
    </row>
    <row r="83" spans="1:54" ht="18.75" x14ac:dyDescent="0.3">
      <c r="A83" s="8">
        <f t="shared" si="12"/>
        <v>0.13500000000000001</v>
      </c>
      <c r="B83">
        <v>150</v>
      </c>
      <c r="C83">
        <v>150</v>
      </c>
      <c r="D83">
        <v>6000</v>
      </c>
      <c r="E83" s="7" t="s">
        <v>84</v>
      </c>
      <c r="F83" s="30">
        <v>1.89</v>
      </c>
      <c r="G83" s="30">
        <f t="shared" si="13"/>
        <v>13.999999999999998</v>
      </c>
      <c r="H83" s="36">
        <f t="shared" si="14"/>
        <v>0</v>
      </c>
      <c r="I83" s="30">
        <f t="shared" si="15"/>
        <v>1.89</v>
      </c>
      <c r="J83" s="30">
        <f t="shared" si="16"/>
        <v>1.89</v>
      </c>
      <c r="K83" s="31"/>
      <c r="L83" s="41"/>
      <c r="M83" s="43"/>
      <c r="N83" s="41"/>
      <c r="O83" s="45"/>
      <c r="P83" s="32" t="str">
        <f t="shared" si="17"/>
        <v/>
      </c>
      <c r="AK83" s="85"/>
      <c r="AL83">
        <v>1.89</v>
      </c>
      <c r="AM83">
        <v>1.89</v>
      </c>
      <c r="AQ83" s="30"/>
      <c r="BB83" s="85"/>
    </row>
    <row r="84" spans="1:54" ht="18.75" x14ac:dyDescent="0.3">
      <c r="A84" s="8">
        <f t="shared" si="12"/>
        <v>0.108</v>
      </c>
      <c r="B84">
        <v>150</v>
      </c>
      <c r="C84">
        <v>180</v>
      </c>
      <c r="D84">
        <v>4000</v>
      </c>
      <c r="E84" s="7" t="s">
        <v>85</v>
      </c>
      <c r="F84" s="30">
        <v>0</v>
      </c>
      <c r="G84" s="30">
        <f t="shared" si="13"/>
        <v>0</v>
      </c>
      <c r="H84" s="36">
        <f t="shared" si="14"/>
        <v>0</v>
      </c>
      <c r="I84" s="30">
        <f t="shared" si="15"/>
        <v>0</v>
      </c>
      <c r="J84" s="30">
        <f t="shared" si="16"/>
        <v>0</v>
      </c>
      <c r="K84" s="31"/>
      <c r="L84" s="41"/>
      <c r="M84" s="43"/>
      <c r="N84" s="41"/>
      <c r="O84" s="45"/>
      <c r="P84" s="32" t="str">
        <f t="shared" si="17"/>
        <v/>
      </c>
      <c r="AK84" s="85"/>
      <c r="AL84">
        <v>0</v>
      </c>
      <c r="AM84">
        <v>0</v>
      </c>
      <c r="AQ84" s="30"/>
      <c r="BB84" s="85"/>
    </row>
    <row r="85" spans="1:54" ht="18.75" x14ac:dyDescent="0.3">
      <c r="A85" s="8">
        <f t="shared" si="12"/>
        <v>0.13500000000000001</v>
      </c>
      <c r="B85">
        <v>150</v>
      </c>
      <c r="C85">
        <v>180</v>
      </c>
      <c r="D85">
        <v>5000</v>
      </c>
      <c r="E85" s="7" t="s">
        <v>86</v>
      </c>
      <c r="F85" s="30">
        <v>0</v>
      </c>
      <c r="G85" s="30">
        <f t="shared" si="13"/>
        <v>0</v>
      </c>
      <c r="H85" s="36">
        <f t="shared" si="14"/>
        <v>0</v>
      </c>
      <c r="I85" s="30">
        <f t="shared" si="15"/>
        <v>0</v>
      </c>
      <c r="J85" s="30">
        <f t="shared" si="16"/>
        <v>0</v>
      </c>
      <c r="K85" s="31"/>
      <c r="L85" s="41"/>
      <c r="M85" s="43"/>
      <c r="N85" s="41"/>
      <c r="O85" s="45"/>
      <c r="P85" s="32" t="str">
        <f t="shared" si="17"/>
        <v/>
      </c>
      <c r="AK85" s="85"/>
      <c r="AL85">
        <v>0</v>
      </c>
      <c r="AM85">
        <v>0</v>
      </c>
      <c r="AQ85" s="30"/>
      <c r="BB85" s="85"/>
    </row>
    <row r="86" spans="1:54" ht="18.75" x14ac:dyDescent="0.3">
      <c r="A86" s="8">
        <f t="shared" si="12"/>
        <v>0.16200000000000001</v>
      </c>
      <c r="B86">
        <v>150</v>
      </c>
      <c r="C86">
        <v>180</v>
      </c>
      <c r="D86">
        <v>6000</v>
      </c>
      <c r="E86" s="7" t="s">
        <v>87</v>
      </c>
      <c r="F86" s="30">
        <v>0</v>
      </c>
      <c r="G86" s="30">
        <f t="shared" si="13"/>
        <v>0</v>
      </c>
      <c r="H86" s="36">
        <f t="shared" si="14"/>
        <v>0</v>
      </c>
      <c r="I86" s="30">
        <f t="shared" si="15"/>
        <v>0</v>
      </c>
      <c r="J86" s="30">
        <f t="shared" si="16"/>
        <v>0</v>
      </c>
      <c r="K86" s="31"/>
      <c r="L86" s="41"/>
      <c r="M86" s="43"/>
      <c r="N86" s="41"/>
      <c r="O86" s="45"/>
      <c r="P86" s="32" t="str">
        <f t="shared" si="17"/>
        <v/>
      </c>
      <c r="AK86" s="85"/>
      <c r="AL86">
        <v>0</v>
      </c>
      <c r="AM86">
        <v>0</v>
      </c>
      <c r="AQ86" s="30"/>
      <c r="BB86" s="85"/>
    </row>
    <row r="87" spans="1:54" ht="18.75" x14ac:dyDescent="0.3">
      <c r="A87" s="8">
        <f t="shared" si="12"/>
        <v>0.12</v>
      </c>
      <c r="B87">
        <v>150</v>
      </c>
      <c r="C87">
        <v>200</v>
      </c>
      <c r="D87">
        <v>4000</v>
      </c>
      <c r="E87" s="7" t="s">
        <v>88</v>
      </c>
      <c r="F87" s="30">
        <v>0</v>
      </c>
      <c r="G87" s="30">
        <f t="shared" si="13"/>
        <v>0</v>
      </c>
      <c r="H87" s="36">
        <f t="shared" si="14"/>
        <v>0</v>
      </c>
      <c r="I87" s="30">
        <f t="shared" si="15"/>
        <v>0</v>
      </c>
      <c r="J87" s="30">
        <f t="shared" si="16"/>
        <v>0</v>
      </c>
      <c r="K87" s="31"/>
      <c r="L87" s="41"/>
      <c r="M87" s="43"/>
      <c r="N87" s="41"/>
      <c r="O87" s="45"/>
      <c r="P87" s="32" t="str">
        <f t="shared" si="17"/>
        <v/>
      </c>
      <c r="AK87" s="85"/>
      <c r="AL87">
        <v>0</v>
      </c>
      <c r="AM87">
        <v>0</v>
      </c>
      <c r="AQ87" s="30"/>
      <c r="BB87" s="85"/>
    </row>
    <row r="88" spans="1:54" ht="18.75" x14ac:dyDescent="0.3">
      <c r="A88" s="8">
        <f t="shared" si="12"/>
        <v>0.15</v>
      </c>
      <c r="B88">
        <v>150</v>
      </c>
      <c r="C88">
        <v>200</v>
      </c>
      <c r="D88">
        <v>5000</v>
      </c>
      <c r="E88" s="7" t="s">
        <v>89</v>
      </c>
      <c r="F88" s="30">
        <v>0</v>
      </c>
      <c r="G88" s="30">
        <f t="shared" si="13"/>
        <v>0</v>
      </c>
      <c r="H88" s="36">
        <f t="shared" si="14"/>
        <v>0</v>
      </c>
      <c r="I88" s="30">
        <f t="shared" si="15"/>
        <v>0</v>
      </c>
      <c r="J88" s="30">
        <f t="shared" si="16"/>
        <v>0</v>
      </c>
      <c r="K88" s="31"/>
      <c r="L88" s="41"/>
      <c r="M88" s="43"/>
      <c r="N88" s="41"/>
      <c r="O88" s="45"/>
      <c r="P88" s="32" t="str">
        <f t="shared" si="17"/>
        <v/>
      </c>
      <c r="AK88" s="85"/>
      <c r="AL88">
        <v>0</v>
      </c>
      <c r="AM88">
        <v>0</v>
      </c>
      <c r="AQ88" s="30"/>
      <c r="BB88" s="85"/>
    </row>
    <row r="89" spans="1:54" ht="18.75" x14ac:dyDescent="0.3">
      <c r="A89" s="8">
        <f t="shared" si="12"/>
        <v>0.18</v>
      </c>
      <c r="B89">
        <v>150</v>
      </c>
      <c r="C89">
        <v>200</v>
      </c>
      <c r="D89">
        <v>6000</v>
      </c>
      <c r="E89" s="7" t="s">
        <v>90</v>
      </c>
      <c r="F89" s="30">
        <v>0</v>
      </c>
      <c r="G89" s="30">
        <f t="shared" si="13"/>
        <v>0</v>
      </c>
      <c r="H89" s="36">
        <f t="shared" si="14"/>
        <v>0</v>
      </c>
      <c r="I89" s="30">
        <f t="shared" si="15"/>
        <v>0</v>
      </c>
      <c r="J89" s="30">
        <f t="shared" si="16"/>
        <v>0</v>
      </c>
      <c r="K89" s="31"/>
      <c r="L89" s="41"/>
      <c r="M89" s="43"/>
      <c r="N89" s="41"/>
      <c r="O89" s="45"/>
      <c r="P89" s="32" t="str">
        <f t="shared" si="17"/>
        <v/>
      </c>
      <c r="AK89" s="85"/>
      <c r="AL89">
        <v>0</v>
      </c>
      <c r="AM89">
        <v>0</v>
      </c>
      <c r="AQ89" s="30"/>
      <c r="BB89" s="85"/>
    </row>
    <row r="90" spans="1:54" ht="18.75" x14ac:dyDescent="0.3">
      <c r="A90" s="8">
        <f t="shared" si="12"/>
        <v>9.6000000000000002E-2</v>
      </c>
      <c r="B90">
        <v>200</v>
      </c>
      <c r="C90">
        <v>120</v>
      </c>
      <c r="D90">
        <v>4000</v>
      </c>
      <c r="E90" s="6" t="s">
        <v>91</v>
      </c>
      <c r="F90" s="30">
        <v>0</v>
      </c>
      <c r="G90" s="30">
        <f t="shared" si="13"/>
        <v>0</v>
      </c>
      <c r="H90" s="36">
        <f t="shared" si="14"/>
        <v>0</v>
      </c>
      <c r="I90" s="30">
        <f t="shared" si="15"/>
        <v>0</v>
      </c>
      <c r="J90" s="30">
        <f t="shared" si="16"/>
        <v>0</v>
      </c>
      <c r="K90" s="31"/>
      <c r="L90" s="41"/>
      <c r="M90" s="43"/>
      <c r="N90" s="41"/>
      <c r="O90" s="45"/>
      <c r="P90" s="32" t="str">
        <f t="shared" si="17"/>
        <v/>
      </c>
      <c r="AK90" s="85"/>
      <c r="AL90">
        <v>0</v>
      </c>
      <c r="AM90">
        <v>0</v>
      </c>
      <c r="AQ90" s="30"/>
      <c r="BB90" s="85"/>
    </row>
    <row r="91" spans="1:54" ht="18.75" x14ac:dyDescent="0.3">
      <c r="A91" s="8">
        <f t="shared" si="12"/>
        <v>0.12</v>
      </c>
      <c r="B91">
        <v>200</v>
      </c>
      <c r="C91">
        <v>120</v>
      </c>
      <c r="D91">
        <v>5000</v>
      </c>
      <c r="E91" s="6" t="s">
        <v>92</v>
      </c>
      <c r="F91" s="30">
        <v>0</v>
      </c>
      <c r="G91" s="30">
        <f t="shared" si="13"/>
        <v>0</v>
      </c>
      <c r="H91" s="36">
        <f t="shared" si="14"/>
        <v>0</v>
      </c>
      <c r="I91" s="30">
        <f t="shared" si="15"/>
        <v>0</v>
      </c>
      <c r="J91" s="30">
        <f t="shared" si="16"/>
        <v>0</v>
      </c>
      <c r="K91" s="31"/>
      <c r="L91" s="41"/>
      <c r="M91" s="43"/>
      <c r="N91" s="41"/>
      <c r="O91" s="45"/>
      <c r="P91" s="32" t="str">
        <f t="shared" si="17"/>
        <v/>
      </c>
      <c r="AK91" s="85"/>
      <c r="AL91">
        <v>0</v>
      </c>
      <c r="AM91">
        <v>0</v>
      </c>
      <c r="AQ91" s="30"/>
      <c r="BB91" s="85"/>
    </row>
    <row r="92" spans="1:54" ht="18.75" x14ac:dyDescent="0.3">
      <c r="A92" s="8">
        <f t="shared" si="12"/>
        <v>0.14399999999999999</v>
      </c>
      <c r="B92">
        <v>200</v>
      </c>
      <c r="C92">
        <v>120</v>
      </c>
      <c r="D92">
        <v>6000</v>
      </c>
      <c r="E92" s="6" t="s">
        <v>93</v>
      </c>
      <c r="F92" s="30">
        <v>0</v>
      </c>
      <c r="G92" s="30">
        <f t="shared" si="13"/>
        <v>0</v>
      </c>
      <c r="H92" s="36">
        <f t="shared" si="14"/>
        <v>0</v>
      </c>
      <c r="I92" s="30">
        <f t="shared" si="15"/>
        <v>0</v>
      </c>
      <c r="J92" s="30">
        <f t="shared" si="16"/>
        <v>0</v>
      </c>
      <c r="K92" s="31"/>
      <c r="L92" s="41"/>
      <c r="M92" s="43"/>
      <c r="N92" s="41"/>
      <c r="O92" s="45"/>
      <c r="P92" s="32" t="str">
        <f t="shared" si="17"/>
        <v/>
      </c>
      <c r="AK92" s="85"/>
      <c r="AL92">
        <v>0</v>
      </c>
      <c r="AM92">
        <v>0</v>
      </c>
      <c r="AQ92" s="30"/>
      <c r="BB92" s="85"/>
    </row>
    <row r="93" spans="1:54" ht="18.75" x14ac:dyDescent="0.3">
      <c r="A93" s="8">
        <f t="shared" si="12"/>
        <v>0.14399999999999999</v>
      </c>
      <c r="B93">
        <v>200</v>
      </c>
      <c r="C93">
        <v>180</v>
      </c>
      <c r="D93">
        <v>4000</v>
      </c>
      <c r="E93" s="6" t="s">
        <v>94</v>
      </c>
      <c r="F93" s="30">
        <v>0</v>
      </c>
      <c r="G93" s="30">
        <f t="shared" si="13"/>
        <v>0</v>
      </c>
      <c r="H93" s="36">
        <f t="shared" si="14"/>
        <v>0</v>
      </c>
      <c r="I93" s="30">
        <f t="shared" si="15"/>
        <v>0</v>
      </c>
      <c r="J93" s="30">
        <f t="shared" si="16"/>
        <v>0</v>
      </c>
      <c r="K93" s="31"/>
      <c r="L93" s="41"/>
      <c r="M93" s="43"/>
      <c r="N93" s="41"/>
      <c r="O93" s="45"/>
      <c r="P93" s="32" t="str">
        <f t="shared" si="17"/>
        <v/>
      </c>
      <c r="AK93" s="85"/>
      <c r="AL93">
        <v>0</v>
      </c>
      <c r="AM93">
        <v>0</v>
      </c>
      <c r="AQ93" s="30"/>
      <c r="BB93" s="85"/>
    </row>
    <row r="94" spans="1:54" ht="18.75" x14ac:dyDescent="0.3">
      <c r="A94" s="8">
        <f t="shared" si="12"/>
        <v>0.18</v>
      </c>
      <c r="B94">
        <v>200</v>
      </c>
      <c r="C94">
        <v>180</v>
      </c>
      <c r="D94">
        <v>5000</v>
      </c>
      <c r="E94" s="6" t="s">
        <v>95</v>
      </c>
      <c r="F94" s="30">
        <v>0</v>
      </c>
      <c r="G94" s="30">
        <f t="shared" si="13"/>
        <v>0</v>
      </c>
      <c r="H94" s="36">
        <f t="shared" si="14"/>
        <v>0</v>
      </c>
      <c r="I94" s="30">
        <f t="shared" si="15"/>
        <v>0</v>
      </c>
      <c r="J94" s="30">
        <f t="shared" si="16"/>
        <v>0</v>
      </c>
      <c r="K94" s="31"/>
      <c r="L94" s="41"/>
      <c r="M94" s="43"/>
      <c r="N94" s="41"/>
      <c r="O94" s="45"/>
      <c r="P94" s="32" t="str">
        <f t="shared" si="17"/>
        <v/>
      </c>
      <c r="AK94" s="85"/>
      <c r="AL94">
        <v>0</v>
      </c>
      <c r="AM94">
        <v>0</v>
      </c>
      <c r="AQ94" s="30"/>
      <c r="BB94" s="85"/>
    </row>
    <row r="95" spans="1:54" ht="18.75" x14ac:dyDescent="0.3">
      <c r="A95" s="8">
        <f t="shared" si="12"/>
        <v>0.216</v>
      </c>
      <c r="B95">
        <v>200</v>
      </c>
      <c r="C95">
        <v>180</v>
      </c>
      <c r="D95">
        <v>6000</v>
      </c>
      <c r="E95" s="6" t="s">
        <v>96</v>
      </c>
      <c r="F95" s="30">
        <v>0</v>
      </c>
      <c r="G95" s="30">
        <f t="shared" si="13"/>
        <v>0</v>
      </c>
      <c r="H95" s="36">
        <f t="shared" si="14"/>
        <v>0</v>
      </c>
      <c r="I95" s="30">
        <f t="shared" si="15"/>
        <v>0</v>
      </c>
      <c r="J95" s="30">
        <f t="shared" si="16"/>
        <v>0</v>
      </c>
      <c r="K95" s="31"/>
      <c r="L95" s="41"/>
      <c r="M95" s="43"/>
      <c r="N95" s="41"/>
      <c r="O95" s="45"/>
      <c r="P95" s="32" t="str">
        <f t="shared" si="17"/>
        <v/>
      </c>
      <c r="AK95" s="85"/>
      <c r="AL95">
        <v>0</v>
      </c>
      <c r="AM95">
        <v>0</v>
      </c>
      <c r="AQ95" s="30"/>
      <c r="BB95" s="85"/>
    </row>
    <row r="96" spans="1:54" ht="18.75" x14ac:dyDescent="0.3">
      <c r="A96" s="8">
        <f t="shared" si="12"/>
        <v>0.16</v>
      </c>
      <c r="B96">
        <v>200</v>
      </c>
      <c r="C96">
        <v>200</v>
      </c>
      <c r="D96">
        <v>4000</v>
      </c>
      <c r="E96" s="6" t="s">
        <v>97</v>
      </c>
      <c r="F96" s="30">
        <v>0</v>
      </c>
      <c r="G96" s="30">
        <f t="shared" si="13"/>
        <v>0</v>
      </c>
      <c r="H96" s="36">
        <f t="shared" si="14"/>
        <v>0</v>
      </c>
      <c r="I96" s="30">
        <f t="shared" si="15"/>
        <v>0</v>
      </c>
      <c r="J96" s="30">
        <f t="shared" si="16"/>
        <v>0</v>
      </c>
      <c r="K96" s="31"/>
      <c r="L96" s="41"/>
      <c r="M96" s="43"/>
      <c r="N96" s="41"/>
      <c r="O96" s="45"/>
      <c r="P96" s="32" t="str">
        <f t="shared" si="17"/>
        <v/>
      </c>
      <c r="AK96" s="85"/>
      <c r="AL96">
        <v>0</v>
      </c>
      <c r="AM96">
        <v>0</v>
      </c>
      <c r="AQ96" s="30"/>
      <c r="BB96" s="85"/>
    </row>
    <row r="97" spans="1:54" ht="18.75" x14ac:dyDescent="0.3">
      <c r="A97" s="8">
        <f t="shared" si="12"/>
        <v>0.2</v>
      </c>
      <c r="B97">
        <v>200</v>
      </c>
      <c r="C97">
        <v>200</v>
      </c>
      <c r="D97">
        <v>5000</v>
      </c>
      <c r="E97" s="6" t="s">
        <v>98</v>
      </c>
      <c r="F97" s="30">
        <v>0</v>
      </c>
      <c r="G97" s="30">
        <f t="shared" si="13"/>
        <v>0</v>
      </c>
      <c r="H97" s="36">
        <f t="shared" si="14"/>
        <v>0</v>
      </c>
      <c r="I97" s="30">
        <f t="shared" si="15"/>
        <v>0</v>
      </c>
      <c r="J97" s="30">
        <f t="shared" si="16"/>
        <v>0</v>
      </c>
      <c r="K97" s="31"/>
      <c r="L97" s="41"/>
      <c r="M97" s="43"/>
      <c r="N97" s="41"/>
      <c r="O97" s="45"/>
      <c r="P97" s="32" t="str">
        <f t="shared" si="17"/>
        <v/>
      </c>
      <c r="AK97" s="85"/>
      <c r="AL97">
        <v>0</v>
      </c>
      <c r="AM97">
        <v>0</v>
      </c>
      <c r="AQ97" s="30"/>
      <c r="BB97" s="85"/>
    </row>
    <row r="98" spans="1:54" ht="18.75" x14ac:dyDescent="0.3">
      <c r="A98" s="8">
        <f t="shared" si="12"/>
        <v>0.24</v>
      </c>
      <c r="B98">
        <v>200</v>
      </c>
      <c r="C98">
        <v>200</v>
      </c>
      <c r="D98">
        <v>6000</v>
      </c>
      <c r="E98" s="6" t="s">
        <v>99</v>
      </c>
      <c r="F98" s="30">
        <v>0.72</v>
      </c>
      <c r="G98" s="30">
        <f t="shared" si="13"/>
        <v>3</v>
      </c>
      <c r="H98" s="36">
        <f t="shared" si="14"/>
        <v>0</v>
      </c>
      <c r="I98" s="30">
        <f t="shared" si="15"/>
        <v>0.72</v>
      </c>
      <c r="J98" s="30">
        <f t="shared" si="16"/>
        <v>0.72</v>
      </c>
      <c r="K98" s="31"/>
      <c r="L98" s="41"/>
      <c r="M98" s="43"/>
      <c r="N98" s="41"/>
      <c r="O98" s="45"/>
      <c r="P98" s="32" t="str">
        <f t="shared" si="17"/>
        <v/>
      </c>
      <c r="AK98" s="85"/>
      <c r="AL98">
        <v>0.72</v>
      </c>
      <c r="AM98">
        <v>0.72</v>
      </c>
      <c r="AQ98" s="30"/>
      <c r="BB98" s="85"/>
    </row>
    <row r="99" spans="1:54" ht="36" x14ac:dyDescent="0.25">
      <c r="A99" s="11"/>
      <c r="B99" s="9"/>
      <c r="C99" s="9"/>
      <c r="D99" s="9"/>
      <c r="E99" s="55" t="s">
        <v>118</v>
      </c>
      <c r="F99" s="55"/>
      <c r="G99" s="55"/>
      <c r="H99" s="11"/>
      <c r="I99" s="11"/>
      <c r="J99" s="93"/>
      <c r="K99" s="11"/>
      <c r="L99" s="41"/>
      <c r="M99" s="44"/>
      <c r="N99" s="42"/>
      <c r="O99" s="47"/>
      <c r="P99" s="33"/>
      <c r="AK99" s="85"/>
      <c r="AL99" s="87"/>
      <c r="AM99" s="87"/>
      <c r="AN99" s="87"/>
      <c r="AO99" s="87"/>
      <c r="AP99" s="87"/>
      <c r="AQ99" s="11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5"/>
    </row>
    <row r="100" spans="1:54" ht="18.75" x14ac:dyDescent="0.3">
      <c r="A100" s="22" t="s">
        <v>113</v>
      </c>
      <c r="B100" s="13"/>
      <c r="C100" s="13"/>
      <c r="D100" s="13"/>
      <c r="E100" s="22" t="s">
        <v>114</v>
      </c>
      <c r="F100" s="23" t="s">
        <v>116</v>
      </c>
      <c r="G100" s="23" t="s">
        <v>115</v>
      </c>
      <c r="H100" s="35" t="s">
        <v>1</v>
      </c>
      <c r="I100" s="22" t="s">
        <v>2</v>
      </c>
      <c r="J100" s="92"/>
      <c r="K100" s="13"/>
      <c r="L100" s="41"/>
      <c r="M100" s="43"/>
      <c r="N100" s="41"/>
      <c r="O100" s="48"/>
      <c r="P100" s="34"/>
      <c r="AK100" s="85"/>
      <c r="AL100" s="13" t="s">
        <v>2</v>
      </c>
      <c r="AM100" s="13" t="s">
        <v>2</v>
      </c>
      <c r="AN100" s="13"/>
      <c r="AO100" s="13"/>
      <c r="AP100" s="13"/>
      <c r="AQ100" s="22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85"/>
    </row>
    <row r="101" spans="1:54" ht="18.75" x14ac:dyDescent="0.3">
      <c r="A101" s="8">
        <f t="shared" ref="A101:A164" si="18">B101*C101*D101/1000000000</f>
        <v>0.01</v>
      </c>
      <c r="B101">
        <v>25</v>
      </c>
      <c r="C101">
        <v>100</v>
      </c>
      <c r="D101">
        <v>4000</v>
      </c>
      <c r="E101" s="2" t="s">
        <v>4</v>
      </c>
      <c r="F101" s="28">
        <v>0</v>
      </c>
      <c r="G101" s="28">
        <f>F101/A101</f>
        <v>0</v>
      </c>
      <c r="H101" s="36">
        <f t="shared" ref="H101:H164" si="19">A101*VLOOKUP(P101,$V$7:$AB$18,7,0)</f>
        <v>0</v>
      </c>
      <c r="I101" s="28">
        <f>F101-H101</f>
        <v>0</v>
      </c>
      <c r="J101" s="30">
        <f t="shared" si="16"/>
        <v>0</v>
      </c>
      <c r="K101" s="88"/>
      <c r="L101" s="41"/>
      <c r="M101" s="43"/>
      <c r="N101" s="41"/>
      <c r="O101" s="46"/>
      <c r="P101" s="32" t="str">
        <f>IF(M101=1,"Лиственица "&amp;""&amp;E101,"")</f>
        <v/>
      </c>
      <c r="AK101" s="85"/>
      <c r="AL101">
        <v>0</v>
      </c>
      <c r="AM101">
        <v>0</v>
      </c>
      <c r="AQ101" s="28"/>
      <c r="BB101" s="85"/>
    </row>
    <row r="102" spans="1:54" ht="18.75" x14ac:dyDescent="0.3">
      <c r="A102" s="8">
        <f t="shared" si="18"/>
        <v>1.2500000000000001E-2</v>
      </c>
      <c r="B102">
        <v>25</v>
      </c>
      <c r="C102">
        <v>100</v>
      </c>
      <c r="D102">
        <v>5000</v>
      </c>
      <c r="E102" s="2" t="s">
        <v>5</v>
      </c>
      <c r="F102" s="28">
        <v>0</v>
      </c>
      <c r="G102" s="28">
        <f t="shared" ref="G102:G165" si="20">F102/A102</f>
        <v>0</v>
      </c>
      <c r="H102" s="36">
        <f t="shared" si="19"/>
        <v>0</v>
      </c>
      <c r="I102" s="28">
        <f t="shared" ref="I102:I165" si="21">F102-H102</f>
        <v>0</v>
      </c>
      <c r="J102" s="30">
        <f t="shared" si="16"/>
        <v>0</v>
      </c>
      <c r="K102" s="88"/>
      <c r="L102" s="41"/>
      <c r="M102" s="43"/>
      <c r="N102" s="41"/>
      <c r="O102" s="46"/>
      <c r="P102" s="32" t="str">
        <f t="shared" ref="P102:P165" si="22">IF(M102=1,"Лиственица "&amp;""&amp;E102,"")</f>
        <v/>
      </c>
      <c r="AK102" s="85"/>
      <c r="AL102">
        <v>0</v>
      </c>
      <c r="AM102">
        <v>0</v>
      </c>
      <c r="AQ102" s="28"/>
      <c r="BB102" s="85"/>
    </row>
    <row r="103" spans="1:54" ht="18.75" x14ac:dyDescent="0.3">
      <c r="A103" s="8">
        <f t="shared" si="18"/>
        <v>1.4999999999999999E-2</v>
      </c>
      <c r="B103">
        <v>25</v>
      </c>
      <c r="C103">
        <v>100</v>
      </c>
      <c r="D103">
        <v>6000</v>
      </c>
      <c r="E103" s="2" t="s">
        <v>6</v>
      </c>
      <c r="F103" s="28">
        <v>0</v>
      </c>
      <c r="G103" s="28">
        <f t="shared" si="20"/>
        <v>0</v>
      </c>
      <c r="H103" s="36">
        <f t="shared" si="19"/>
        <v>0</v>
      </c>
      <c r="I103" s="28">
        <f t="shared" si="21"/>
        <v>0</v>
      </c>
      <c r="J103" s="30">
        <f t="shared" si="16"/>
        <v>0</v>
      </c>
      <c r="K103" s="89"/>
      <c r="L103" s="41"/>
      <c r="M103" s="43"/>
      <c r="N103" s="41"/>
      <c r="O103" s="46"/>
      <c r="P103" s="32" t="str">
        <f t="shared" si="22"/>
        <v/>
      </c>
      <c r="AK103" s="85"/>
      <c r="AL103">
        <v>0</v>
      </c>
      <c r="AM103">
        <v>0</v>
      </c>
      <c r="AQ103" s="28"/>
      <c r="BB103" s="85"/>
    </row>
    <row r="104" spans="1:54" ht="18.75" x14ac:dyDescent="0.3">
      <c r="A104" s="8">
        <f t="shared" si="18"/>
        <v>1.2E-2</v>
      </c>
      <c r="B104">
        <v>25</v>
      </c>
      <c r="C104">
        <v>120</v>
      </c>
      <c r="D104">
        <v>4000</v>
      </c>
      <c r="E104" s="2" t="s">
        <v>7</v>
      </c>
      <c r="F104" s="28">
        <v>0</v>
      </c>
      <c r="G104" s="28">
        <f t="shared" si="20"/>
        <v>0</v>
      </c>
      <c r="H104" s="36">
        <f t="shared" si="19"/>
        <v>0</v>
      </c>
      <c r="I104" s="28">
        <f t="shared" si="21"/>
        <v>0</v>
      </c>
      <c r="J104" s="30">
        <f t="shared" si="16"/>
        <v>0</v>
      </c>
      <c r="K104" s="89"/>
      <c r="L104" s="41"/>
      <c r="M104" s="43"/>
      <c r="N104" s="41"/>
      <c r="O104" s="46"/>
      <c r="P104" s="32" t="str">
        <f t="shared" si="22"/>
        <v/>
      </c>
      <c r="AK104" s="85"/>
      <c r="AL104">
        <v>0</v>
      </c>
      <c r="AM104">
        <v>0</v>
      </c>
      <c r="AQ104" s="28"/>
      <c r="BB104" s="85"/>
    </row>
    <row r="105" spans="1:54" ht="18.75" x14ac:dyDescent="0.3">
      <c r="A105" s="8">
        <f t="shared" si="18"/>
        <v>1.4999999999999999E-2</v>
      </c>
      <c r="B105">
        <v>25</v>
      </c>
      <c r="C105">
        <v>120</v>
      </c>
      <c r="D105">
        <v>5000</v>
      </c>
      <c r="E105" s="2" t="s">
        <v>8</v>
      </c>
      <c r="F105" s="28">
        <v>0</v>
      </c>
      <c r="G105" s="28">
        <f t="shared" si="20"/>
        <v>0</v>
      </c>
      <c r="H105" s="36">
        <f t="shared" si="19"/>
        <v>0</v>
      </c>
      <c r="I105" s="28">
        <f t="shared" si="21"/>
        <v>0</v>
      </c>
      <c r="J105" s="30">
        <f t="shared" si="16"/>
        <v>0</v>
      </c>
      <c r="K105" s="89"/>
      <c r="L105" s="41"/>
      <c r="M105" s="43"/>
      <c r="N105" s="41"/>
      <c r="O105" s="46"/>
      <c r="P105" s="32" t="str">
        <f t="shared" si="22"/>
        <v/>
      </c>
      <c r="AK105" s="85"/>
      <c r="AL105">
        <v>0</v>
      </c>
      <c r="AM105">
        <v>0</v>
      </c>
      <c r="AQ105" s="28"/>
      <c r="BB105" s="85"/>
    </row>
    <row r="106" spans="1:54" ht="18.75" x14ac:dyDescent="0.3">
      <c r="A106" s="8">
        <f t="shared" si="18"/>
        <v>1.7999999999999999E-2</v>
      </c>
      <c r="B106">
        <v>25</v>
      </c>
      <c r="C106">
        <v>120</v>
      </c>
      <c r="D106">
        <v>6000</v>
      </c>
      <c r="E106" s="2" t="s">
        <v>9</v>
      </c>
      <c r="F106" s="28">
        <v>0</v>
      </c>
      <c r="G106" s="28">
        <f t="shared" si="20"/>
        <v>0</v>
      </c>
      <c r="H106" s="36">
        <f t="shared" si="19"/>
        <v>0</v>
      </c>
      <c r="I106" s="28">
        <f t="shared" si="21"/>
        <v>0</v>
      </c>
      <c r="J106" s="30">
        <f t="shared" si="16"/>
        <v>0</v>
      </c>
      <c r="K106" s="89"/>
      <c r="L106" s="41"/>
      <c r="M106" s="43"/>
      <c r="N106" s="41"/>
      <c r="O106" s="46"/>
      <c r="P106" s="32" t="str">
        <f t="shared" si="22"/>
        <v/>
      </c>
      <c r="AK106" s="85"/>
      <c r="AL106">
        <v>0</v>
      </c>
      <c r="AM106">
        <v>0</v>
      </c>
      <c r="AQ106" s="28"/>
      <c r="BB106" s="85"/>
    </row>
    <row r="107" spans="1:54" ht="18.75" x14ac:dyDescent="0.3">
      <c r="A107" s="8">
        <f t="shared" si="18"/>
        <v>1.4999999999999999E-2</v>
      </c>
      <c r="B107">
        <v>25</v>
      </c>
      <c r="C107">
        <v>150</v>
      </c>
      <c r="D107">
        <v>4000</v>
      </c>
      <c r="E107" s="2" t="s">
        <v>10</v>
      </c>
      <c r="F107" s="28">
        <v>0</v>
      </c>
      <c r="G107" s="28">
        <f t="shared" si="20"/>
        <v>0</v>
      </c>
      <c r="H107" s="36">
        <f t="shared" si="19"/>
        <v>0</v>
      </c>
      <c r="I107" s="28">
        <f t="shared" si="21"/>
        <v>0</v>
      </c>
      <c r="J107" s="30">
        <f t="shared" si="16"/>
        <v>0</v>
      </c>
      <c r="K107" s="28"/>
      <c r="L107" s="41"/>
      <c r="M107" s="43"/>
      <c r="N107" s="41"/>
      <c r="O107" s="46"/>
      <c r="P107" s="32" t="str">
        <f t="shared" si="22"/>
        <v/>
      </c>
      <c r="AK107" s="85"/>
      <c r="AL107">
        <v>0</v>
      </c>
      <c r="AM107">
        <v>0</v>
      </c>
      <c r="AQ107" s="28"/>
      <c r="BB107" s="85"/>
    </row>
    <row r="108" spans="1:54" ht="18.75" x14ac:dyDescent="0.3">
      <c r="A108" s="8">
        <f t="shared" si="18"/>
        <v>1.8749999999999999E-2</v>
      </c>
      <c r="B108">
        <v>25</v>
      </c>
      <c r="C108">
        <v>150</v>
      </c>
      <c r="D108">
        <v>5000</v>
      </c>
      <c r="E108" s="2" t="s">
        <v>11</v>
      </c>
      <c r="F108" s="28">
        <v>0</v>
      </c>
      <c r="G108" s="28">
        <f t="shared" si="20"/>
        <v>0</v>
      </c>
      <c r="H108" s="36">
        <f t="shared" si="19"/>
        <v>0</v>
      </c>
      <c r="I108" s="28">
        <f t="shared" si="21"/>
        <v>0</v>
      </c>
      <c r="J108" s="30">
        <f t="shared" si="16"/>
        <v>0</v>
      </c>
      <c r="K108" s="28"/>
      <c r="L108" s="41"/>
      <c r="M108" s="43"/>
      <c r="N108" s="41"/>
      <c r="O108" s="46"/>
      <c r="P108" s="32" t="str">
        <f t="shared" si="22"/>
        <v/>
      </c>
      <c r="AK108" s="85"/>
      <c r="AL108">
        <v>0</v>
      </c>
      <c r="AM108">
        <v>0</v>
      </c>
      <c r="AQ108" s="28"/>
      <c r="BB108" s="85"/>
    </row>
    <row r="109" spans="1:54" ht="18.75" x14ac:dyDescent="0.3">
      <c r="A109" s="8">
        <f t="shared" si="18"/>
        <v>2.2499999999999999E-2</v>
      </c>
      <c r="B109">
        <v>25</v>
      </c>
      <c r="C109">
        <v>150</v>
      </c>
      <c r="D109">
        <v>6000</v>
      </c>
      <c r="E109" s="2" t="s">
        <v>12</v>
      </c>
      <c r="F109" s="28">
        <v>0</v>
      </c>
      <c r="G109" s="28">
        <f t="shared" si="20"/>
        <v>0</v>
      </c>
      <c r="H109" s="36">
        <f t="shared" si="19"/>
        <v>0</v>
      </c>
      <c r="I109" s="28">
        <f t="shared" si="21"/>
        <v>0</v>
      </c>
      <c r="J109" s="30">
        <f t="shared" si="16"/>
        <v>0</v>
      </c>
      <c r="K109" s="28"/>
      <c r="L109" s="41"/>
      <c r="M109" s="43"/>
      <c r="N109" s="41"/>
      <c r="O109" s="46"/>
      <c r="P109" s="32" t="str">
        <f t="shared" si="22"/>
        <v/>
      </c>
      <c r="AK109" s="85"/>
      <c r="AL109">
        <v>0</v>
      </c>
      <c r="AM109">
        <v>0</v>
      </c>
      <c r="AQ109" s="28"/>
      <c r="BB109" s="85"/>
    </row>
    <row r="110" spans="1:54" ht="18.75" x14ac:dyDescent="0.3">
      <c r="A110" s="8">
        <f t="shared" si="18"/>
        <v>1.7999999999999999E-2</v>
      </c>
      <c r="B110">
        <v>25</v>
      </c>
      <c r="C110">
        <v>180</v>
      </c>
      <c r="D110">
        <v>4000</v>
      </c>
      <c r="E110" s="2" t="s">
        <v>13</v>
      </c>
      <c r="F110" s="28">
        <v>0</v>
      </c>
      <c r="G110" s="28">
        <f t="shared" si="20"/>
        <v>0</v>
      </c>
      <c r="H110" s="36">
        <f t="shared" si="19"/>
        <v>0</v>
      </c>
      <c r="I110" s="28">
        <f t="shared" si="21"/>
        <v>0</v>
      </c>
      <c r="J110" s="30">
        <f t="shared" si="16"/>
        <v>0</v>
      </c>
      <c r="K110" s="28"/>
      <c r="L110" s="41"/>
      <c r="M110" s="43"/>
      <c r="N110" s="41"/>
      <c r="O110" s="45"/>
      <c r="P110" s="32" t="str">
        <f t="shared" si="22"/>
        <v/>
      </c>
      <c r="AK110" s="85"/>
      <c r="AL110">
        <v>0</v>
      </c>
      <c r="AM110">
        <v>0</v>
      </c>
      <c r="AQ110" s="28"/>
      <c r="BB110" s="85"/>
    </row>
    <row r="111" spans="1:54" ht="18.75" x14ac:dyDescent="0.3">
      <c r="A111" s="8">
        <f t="shared" si="18"/>
        <v>2.2499999999999999E-2</v>
      </c>
      <c r="B111">
        <v>25</v>
      </c>
      <c r="C111">
        <v>180</v>
      </c>
      <c r="D111">
        <v>5000</v>
      </c>
      <c r="E111" s="2" t="s">
        <v>14</v>
      </c>
      <c r="F111" s="28">
        <v>0</v>
      </c>
      <c r="G111" s="28">
        <f t="shared" si="20"/>
        <v>0</v>
      </c>
      <c r="H111" s="36">
        <f t="shared" si="19"/>
        <v>0</v>
      </c>
      <c r="I111" s="28">
        <f t="shared" si="21"/>
        <v>0</v>
      </c>
      <c r="J111" s="30">
        <f t="shared" si="16"/>
        <v>0</v>
      </c>
      <c r="K111" s="28"/>
      <c r="L111" s="41"/>
      <c r="M111" s="43"/>
      <c r="N111" s="41"/>
      <c r="O111" s="45"/>
      <c r="P111" s="32" t="str">
        <f t="shared" si="22"/>
        <v/>
      </c>
      <c r="AK111" s="85"/>
      <c r="AL111">
        <v>0</v>
      </c>
      <c r="AM111">
        <v>0</v>
      </c>
      <c r="AQ111" s="28"/>
      <c r="BB111" s="85"/>
    </row>
    <row r="112" spans="1:54" ht="18.75" x14ac:dyDescent="0.3">
      <c r="A112" s="8">
        <f t="shared" si="18"/>
        <v>2.7E-2</v>
      </c>
      <c r="B112">
        <v>25</v>
      </c>
      <c r="C112">
        <v>180</v>
      </c>
      <c r="D112">
        <v>6000</v>
      </c>
      <c r="E112" s="2" t="s">
        <v>15</v>
      </c>
      <c r="F112" s="28">
        <v>0</v>
      </c>
      <c r="G112" s="28">
        <f t="shared" si="20"/>
        <v>0</v>
      </c>
      <c r="H112" s="36">
        <f t="shared" si="19"/>
        <v>0</v>
      </c>
      <c r="I112" s="28">
        <f t="shared" si="21"/>
        <v>0</v>
      </c>
      <c r="J112" s="30">
        <f t="shared" si="16"/>
        <v>0</v>
      </c>
      <c r="K112" s="28"/>
      <c r="L112" s="41"/>
      <c r="M112" s="43"/>
      <c r="N112" s="41"/>
      <c r="O112" s="45"/>
      <c r="P112" s="32" t="str">
        <f t="shared" si="22"/>
        <v/>
      </c>
      <c r="AK112" s="85"/>
      <c r="AL112">
        <v>0</v>
      </c>
      <c r="AM112">
        <v>0</v>
      </c>
      <c r="AQ112" s="28"/>
      <c r="BB112" s="85"/>
    </row>
    <row r="113" spans="1:54" ht="18.75" x14ac:dyDescent="0.3">
      <c r="A113" s="8">
        <f t="shared" si="18"/>
        <v>0.02</v>
      </c>
      <c r="B113">
        <v>25</v>
      </c>
      <c r="C113">
        <v>200</v>
      </c>
      <c r="D113">
        <v>4000</v>
      </c>
      <c r="E113" s="2" t="s">
        <v>16</v>
      </c>
      <c r="F113" s="28">
        <v>0</v>
      </c>
      <c r="G113" s="28">
        <f t="shared" si="20"/>
        <v>0</v>
      </c>
      <c r="H113" s="36">
        <f t="shared" si="19"/>
        <v>0</v>
      </c>
      <c r="I113" s="28">
        <f t="shared" si="21"/>
        <v>0</v>
      </c>
      <c r="J113" s="30">
        <f t="shared" si="16"/>
        <v>0</v>
      </c>
      <c r="K113" s="28"/>
      <c r="L113" s="41"/>
      <c r="M113" s="43"/>
      <c r="N113" s="41"/>
      <c r="O113" s="45"/>
      <c r="P113" s="32" t="str">
        <f t="shared" si="22"/>
        <v/>
      </c>
      <c r="AK113" s="85"/>
      <c r="AL113">
        <v>0</v>
      </c>
      <c r="AM113">
        <v>0</v>
      </c>
      <c r="AQ113" s="28"/>
      <c r="BB113" s="85"/>
    </row>
    <row r="114" spans="1:54" ht="18.75" x14ac:dyDescent="0.3">
      <c r="A114" s="8">
        <f t="shared" si="18"/>
        <v>2.5000000000000001E-2</v>
      </c>
      <c r="B114">
        <v>25</v>
      </c>
      <c r="C114">
        <v>200</v>
      </c>
      <c r="D114">
        <v>5000</v>
      </c>
      <c r="E114" s="2" t="s">
        <v>17</v>
      </c>
      <c r="F114" s="28">
        <v>0</v>
      </c>
      <c r="G114" s="28">
        <f t="shared" si="20"/>
        <v>0</v>
      </c>
      <c r="H114" s="36">
        <f t="shared" si="19"/>
        <v>0</v>
      </c>
      <c r="I114" s="28">
        <f t="shared" si="21"/>
        <v>0</v>
      </c>
      <c r="J114" s="30">
        <f t="shared" si="16"/>
        <v>0</v>
      </c>
      <c r="K114" s="28"/>
      <c r="L114" s="41"/>
      <c r="M114" s="43"/>
      <c r="N114" s="41"/>
      <c r="O114" s="45"/>
      <c r="P114" s="32" t="str">
        <f t="shared" si="22"/>
        <v/>
      </c>
      <c r="AK114" s="85"/>
      <c r="AL114">
        <v>0</v>
      </c>
      <c r="AM114">
        <v>0</v>
      </c>
      <c r="AQ114" s="28"/>
      <c r="BB114" s="85"/>
    </row>
    <row r="115" spans="1:54" ht="18.75" x14ac:dyDescent="0.3">
      <c r="A115" s="8">
        <f t="shared" si="18"/>
        <v>0.03</v>
      </c>
      <c r="B115">
        <v>25</v>
      </c>
      <c r="C115">
        <v>200</v>
      </c>
      <c r="D115">
        <v>6000</v>
      </c>
      <c r="E115" s="2" t="s">
        <v>18</v>
      </c>
      <c r="F115" s="28">
        <v>0</v>
      </c>
      <c r="G115" s="28">
        <f t="shared" si="20"/>
        <v>0</v>
      </c>
      <c r="H115" s="36">
        <f t="shared" si="19"/>
        <v>0</v>
      </c>
      <c r="I115" s="28">
        <f t="shared" si="21"/>
        <v>0</v>
      </c>
      <c r="J115" s="30">
        <f t="shared" si="16"/>
        <v>0</v>
      </c>
      <c r="K115" s="28"/>
      <c r="L115" s="41"/>
      <c r="M115" s="43"/>
      <c r="N115" s="41"/>
      <c r="O115" s="45"/>
      <c r="P115" s="32" t="str">
        <f t="shared" si="22"/>
        <v/>
      </c>
      <c r="AK115" s="85"/>
      <c r="AL115">
        <v>0</v>
      </c>
      <c r="AM115">
        <v>0</v>
      </c>
      <c r="AQ115" s="28"/>
      <c r="BB115" s="85"/>
    </row>
    <row r="116" spans="1:54" ht="18.75" x14ac:dyDescent="0.3">
      <c r="A116" s="8">
        <f t="shared" si="18"/>
        <v>1.2E-2</v>
      </c>
      <c r="B116">
        <v>30</v>
      </c>
      <c r="C116">
        <v>100</v>
      </c>
      <c r="D116">
        <v>4000</v>
      </c>
      <c r="E116" s="3" t="s">
        <v>19</v>
      </c>
      <c r="F116" s="28">
        <v>0</v>
      </c>
      <c r="G116" s="28">
        <f t="shared" si="20"/>
        <v>0</v>
      </c>
      <c r="H116" s="36">
        <f t="shared" si="19"/>
        <v>0</v>
      </c>
      <c r="I116" s="28">
        <f t="shared" si="21"/>
        <v>0</v>
      </c>
      <c r="J116" s="30">
        <f t="shared" si="16"/>
        <v>0</v>
      </c>
      <c r="K116" s="14"/>
      <c r="L116" s="41"/>
      <c r="M116" s="43"/>
      <c r="N116" s="41"/>
      <c r="O116" s="45"/>
      <c r="P116" s="32" t="str">
        <f t="shared" si="22"/>
        <v/>
      </c>
      <c r="AK116" s="85"/>
      <c r="AL116">
        <v>0</v>
      </c>
      <c r="AM116">
        <v>0</v>
      </c>
      <c r="AQ116" s="28"/>
      <c r="BB116" s="85"/>
    </row>
    <row r="117" spans="1:54" ht="18.75" x14ac:dyDescent="0.3">
      <c r="A117" s="8">
        <f t="shared" si="18"/>
        <v>1.4999999999999999E-2</v>
      </c>
      <c r="B117">
        <v>30</v>
      </c>
      <c r="C117">
        <v>100</v>
      </c>
      <c r="D117">
        <v>5000</v>
      </c>
      <c r="E117" s="3" t="s">
        <v>20</v>
      </c>
      <c r="F117" s="28">
        <v>0</v>
      </c>
      <c r="G117" s="28">
        <f t="shared" si="20"/>
        <v>0</v>
      </c>
      <c r="H117" s="36">
        <f t="shared" si="19"/>
        <v>0</v>
      </c>
      <c r="I117" s="28">
        <f t="shared" si="21"/>
        <v>0</v>
      </c>
      <c r="J117" s="30">
        <f t="shared" si="16"/>
        <v>0</v>
      </c>
      <c r="K117" s="14"/>
      <c r="L117" s="41"/>
      <c r="M117" s="43"/>
      <c r="N117" s="41"/>
      <c r="O117" s="45"/>
      <c r="P117" s="32" t="str">
        <f t="shared" si="22"/>
        <v/>
      </c>
      <c r="AK117" s="85"/>
      <c r="AL117">
        <v>0</v>
      </c>
      <c r="AM117">
        <v>0</v>
      </c>
      <c r="AQ117" s="28"/>
      <c r="BB117" s="85"/>
    </row>
    <row r="118" spans="1:54" ht="18.75" x14ac:dyDescent="0.3">
      <c r="A118" s="8">
        <f t="shared" si="18"/>
        <v>1.7999999999999999E-2</v>
      </c>
      <c r="B118">
        <v>30</v>
      </c>
      <c r="C118">
        <v>100</v>
      </c>
      <c r="D118">
        <v>6000</v>
      </c>
      <c r="E118" s="3" t="s">
        <v>21</v>
      </c>
      <c r="F118" s="28">
        <v>0</v>
      </c>
      <c r="G118" s="28">
        <f t="shared" si="20"/>
        <v>0</v>
      </c>
      <c r="H118" s="36">
        <f t="shared" si="19"/>
        <v>0</v>
      </c>
      <c r="I118" s="28">
        <f t="shared" si="21"/>
        <v>0</v>
      </c>
      <c r="J118" s="30">
        <f t="shared" si="16"/>
        <v>0</v>
      </c>
      <c r="K118" s="29"/>
      <c r="L118" s="41"/>
      <c r="M118" s="43"/>
      <c r="N118" s="41"/>
      <c r="O118" s="45"/>
      <c r="P118" s="32" t="str">
        <f t="shared" si="22"/>
        <v/>
      </c>
      <c r="AK118" s="85"/>
      <c r="AL118">
        <v>0</v>
      </c>
      <c r="AM118">
        <v>0</v>
      </c>
      <c r="AQ118" s="28"/>
      <c r="BB118" s="85"/>
    </row>
    <row r="119" spans="1:54" ht="18.75" x14ac:dyDescent="0.3">
      <c r="A119" s="8">
        <f t="shared" si="18"/>
        <v>1.44E-2</v>
      </c>
      <c r="B119">
        <v>30</v>
      </c>
      <c r="C119">
        <v>120</v>
      </c>
      <c r="D119">
        <v>4000</v>
      </c>
      <c r="E119" s="3" t="s">
        <v>22</v>
      </c>
      <c r="F119" s="28">
        <v>0</v>
      </c>
      <c r="G119" s="28">
        <f t="shared" si="20"/>
        <v>0</v>
      </c>
      <c r="H119" s="36">
        <f t="shared" si="19"/>
        <v>0</v>
      </c>
      <c r="I119" s="28">
        <f t="shared" si="21"/>
        <v>0</v>
      </c>
      <c r="J119" s="30">
        <f t="shared" si="16"/>
        <v>0</v>
      </c>
      <c r="K119" s="29"/>
      <c r="L119" s="41"/>
      <c r="M119" s="43"/>
      <c r="N119" s="41"/>
      <c r="O119" s="45"/>
      <c r="P119" s="32" t="str">
        <f t="shared" si="22"/>
        <v/>
      </c>
      <c r="AK119" s="85"/>
      <c r="AL119">
        <v>0</v>
      </c>
      <c r="AM119">
        <v>0</v>
      </c>
      <c r="AQ119" s="28"/>
      <c r="BB119" s="85"/>
    </row>
    <row r="120" spans="1:54" ht="18.75" x14ac:dyDescent="0.3">
      <c r="A120" s="8">
        <f t="shared" si="18"/>
        <v>1.7999999999999999E-2</v>
      </c>
      <c r="B120">
        <v>30</v>
      </c>
      <c r="C120">
        <v>120</v>
      </c>
      <c r="D120">
        <v>5000</v>
      </c>
      <c r="E120" s="3" t="s">
        <v>23</v>
      </c>
      <c r="F120" s="28">
        <v>0</v>
      </c>
      <c r="G120" s="28">
        <f t="shared" si="20"/>
        <v>0</v>
      </c>
      <c r="H120" s="36">
        <f t="shared" si="19"/>
        <v>0</v>
      </c>
      <c r="I120" s="28">
        <f t="shared" si="21"/>
        <v>0</v>
      </c>
      <c r="J120" s="30">
        <f t="shared" si="16"/>
        <v>0</v>
      </c>
      <c r="K120" s="29"/>
      <c r="L120" s="41"/>
      <c r="M120" s="43"/>
      <c r="N120" s="41"/>
      <c r="O120" s="45"/>
      <c r="P120" s="32" t="str">
        <f t="shared" si="22"/>
        <v/>
      </c>
      <c r="AK120" s="85"/>
      <c r="AL120">
        <v>0</v>
      </c>
      <c r="AM120">
        <v>0</v>
      </c>
      <c r="AQ120" s="28"/>
      <c r="BB120" s="85"/>
    </row>
    <row r="121" spans="1:54" ht="18.75" x14ac:dyDescent="0.3">
      <c r="A121" s="8">
        <f t="shared" si="18"/>
        <v>2.1600000000000001E-2</v>
      </c>
      <c r="B121">
        <v>30</v>
      </c>
      <c r="C121">
        <v>120</v>
      </c>
      <c r="D121">
        <v>6000</v>
      </c>
      <c r="E121" s="3" t="s">
        <v>24</v>
      </c>
      <c r="F121" s="28">
        <v>0</v>
      </c>
      <c r="G121" s="28">
        <f t="shared" si="20"/>
        <v>0</v>
      </c>
      <c r="H121" s="36">
        <f t="shared" si="19"/>
        <v>0</v>
      </c>
      <c r="I121" s="28">
        <f t="shared" si="21"/>
        <v>0</v>
      </c>
      <c r="J121" s="30">
        <f t="shared" si="16"/>
        <v>0</v>
      </c>
      <c r="K121" s="29"/>
      <c r="L121" s="41"/>
      <c r="M121" s="43"/>
      <c r="N121" s="41"/>
      <c r="O121" s="45"/>
      <c r="P121" s="32" t="str">
        <f t="shared" si="22"/>
        <v/>
      </c>
      <c r="AK121" s="85"/>
      <c r="AL121">
        <v>0</v>
      </c>
      <c r="AM121">
        <v>0</v>
      </c>
      <c r="AQ121" s="28"/>
      <c r="BB121" s="85"/>
    </row>
    <row r="122" spans="1:54" ht="18.75" x14ac:dyDescent="0.3">
      <c r="A122" s="8">
        <f t="shared" si="18"/>
        <v>1.7999999999999999E-2</v>
      </c>
      <c r="B122">
        <v>30</v>
      </c>
      <c r="C122">
        <v>150</v>
      </c>
      <c r="D122">
        <v>4000</v>
      </c>
      <c r="E122" s="3" t="s">
        <v>25</v>
      </c>
      <c r="F122" s="28">
        <v>0</v>
      </c>
      <c r="G122" s="28">
        <f t="shared" si="20"/>
        <v>0</v>
      </c>
      <c r="H122" s="36">
        <f t="shared" si="19"/>
        <v>0</v>
      </c>
      <c r="I122" s="28">
        <f t="shared" si="21"/>
        <v>0</v>
      </c>
      <c r="J122" s="30">
        <f t="shared" si="16"/>
        <v>0</v>
      </c>
      <c r="K122" s="29"/>
      <c r="L122" s="41"/>
      <c r="M122" s="43"/>
      <c r="N122" s="41"/>
      <c r="O122" s="45"/>
      <c r="P122" s="32" t="str">
        <f t="shared" si="22"/>
        <v/>
      </c>
      <c r="AK122" s="85"/>
      <c r="AL122">
        <v>0</v>
      </c>
      <c r="AM122">
        <v>0</v>
      </c>
      <c r="AQ122" s="28"/>
      <c r="BB122" s="85"/>
    </row>
    <row r="123" spans="1:54" ht="18.75" x14ac:dyDescent="0.3">
      <c r="A123" s="8">
        <f t="shared" si="18"/>
        <v>2.2499999999999999E-2</v>
      </c>
      <c r="B123">
        <v>30</v>
      </c>
      <c r="C123">
        <v>150</v>
      </c>
      <c r="D123">
        <v>5000</v>
      </c>
      <c r="E123" s="3" t="s">
        <v>26</v>
      </c>
      <c r="F123" s="28">
        <v>0</v>
      </c>
      <c r="G123" s="28">
        <f t="shared" si="20"/>
        <v>0</v>
      </c>
      <c r="H123" s="36">
        <f t="shared" si="19"/>
        <v>0</v>
      </c>
      <c r="I123" s="28">
        <f t="shared" si="21"/>
        <v>0</v>
      </c>
      <c r="J123" s="30">
        <f t="shared" si="16"/>
        <v>0</v>
      </c>
      <c r="K123" s="29"/>
      <c r="L123" s="41"/>
      <c r="M123" s="43"/>
      <c r="N123" s="41"/>
      <c r="O123" s="45"/>
      <c r="P123" s="32" t="str">
        <f t="shared" si="22"/>
        <v/>
      </c>
      <c r="AK123" s="85"/>
      <c r="AL123">
        <v>0</v>
      </c>
      <c r="AM123">
        <v>0</v>
      </c>
      <c r="AQ123" s="28"/>
      <c r="BB123" s="85"/>
    </row>
    <row r="124" spans="1:54" ht="18.75" x14ac:dyDescent="0.3">
      <c r="A124" s="8">
        <f t="shared" si="18"/>
        <v>2.7E-2</v>
      </c>
      <c r="B124">
        <v>30</v>
      </c>
      <c r="C124">
        <v>150</v>
      </c>
      <c r="D124">
        <v>6000</v>
      </c>
      <c r="E124" s="3" t="s">
        <v>27</v>
      </c>
      <c r="F124" s="28">
        <v>0</v>
      </c>
      <c r="G124" s="28">
        <f t="shared" si="20"/>
        <v>0</v>
      </c>
      <c r="H124" s="36">
        <f t="shared" si="19"/>
        <v>0</v>
      </c>
      <c r="I124" s="28">
        <f t="shared" si="21"/>
        <v>0</v>
      </c>
      <c r="J124" s="30">
        <f t="shared" si="16"/>
        <v>0</v>
      </c>
      <c r="K124" s="29"/>
      <c r="L124" s="41"/>
      <c r="M124" s="43"/>
      <c r="N124" s="41"/>
      <c r="O124" s="45"/>
      <c r="P124" s="32" t="str">
        <f t="shared" si="22"/>
        <v/>
      </c>
      <c r="AK124" s="85"/>
      <c r="AL124">
        <v>0</v>
      </c>
      <c r="AM124">
        <v>0</v>
      </c>
      <c r="AQ124" s="28"/>
      <c r="BB124" s="85"/>
    </row>
    <row r="125" spans="1:54" ht="18.75" x14ac:dyDescent="0.3">
      <c r="A125" s="8">
        <f t="shared" si="18"/>
        <v>2.1600000000000001E-2</v>
      </c>
      <c r="B125">
        <v>30</v>
      </c>
      <c r="C125">
        <v>180</v>
      </c>
      <c r="D125">
        <v>4000</v>
      </c>
      <c r="E125" s="3" t="s">
        <v>28</v>
      </c>
      <c r="F125" s="28">
        <v>0</v>
      </c>
      <c r="G125" s="28">
        <f t="shared" si="20"/>
        <v>0</v>
      </c>
      <c r="H125" s="36">
        <f t="shared" si="19"/>
        <v>0</v>
      </c>
      <c r="I125" s="28">
        <f t="shared" si="21"/>
        <v>0</v>
      </c>
      <c r="J125" s="30">
        <f t="shared" si="16"/>
        <v>0</v>
      </c>
      <c r="K125" s="29"/>
      <c r="L125" s="41"/>
      <c r="M125" s="43"/>
      <c r="N125" s="41"/>
      <c r="O125" s="45"/>
      <c r="P125" s="32" t="str">
        <f t="shared" si="22"/>
        <v/>
      </c>
      <c r="AK125" s="85"/>
      <c r="AL125">
        <v>0</v>
      </c>
      <c r="AM125">
        <v>0</v>
      </c>
      <c r="AQ125" s="28"/>
      <c r="BB125" s="85"/>
    </row>
    <row r="126" spans="1:54" ht="18.75" x14ac:dyDescent="0.3">
      <c r="A126" s="8">
        <f t="shared" si="18"/>
        <v>2.7E-2</v>
      </c>
      <c r="B126">
        <v>30</v>
      </c>
      <c r="C126">
        <v>180</v>
      </c>
      <c r="D126">
        <v>5000</v>
      </c>
      <c r="E126" s="3" t="s">
        <v>29</v>
      </c>
      <c r="F126" s="28">
        <v>0</v>
      </c>
      <c r="G126" s="28">
        <f t="shared" si="20"/>
        <v>0</v>
      </c>
      <c r="H126" s="36">
        <f t="shared" si="19"/>
        <v>0</v>
      </c>
      <c r="I126" s="28">
        <f t="shared" si="21"/>
        <v>0</v>
      </c>
      <c r="J126" s="30">
        <f t="shared" si="16"/>
        <v>0</v>
      </c>
      <c r="K126" s="29"/>
      <c r="L126" s="41"/>
      <c r="M126" s="43"/>
      <c r="N126" s="41"/>
      <c r="O126" s="45"/>
      <c r="P126" s="32" t="str">
        <f t="shared" si="22"/>
        <v/>
      </c>
      <c r="AK126" s="85"/>
      <c r="AL126">
        <v>0</v>
      </c>
      <c r="AM126">
        <v>0</v>
      </c>
      <c r="AQ126" s="28"/>
      <c r="BB126" s="85"/>
    </row>
    <row r="127" spans="1:54" ht="18.75" x14ac:dyDescent="0.3">
      <c r="A127" s="8">
        <f t="shared" si="18"/>
        <v>3.2399999999999998E-2</v>
      </c>
      <c r="B127">
        <v>30</v>
      </c>
      <c r="C127">
        <v>180</v>
      </c>
      <c r="D127">
        <v>6000</v>
      </c>
      <c r="E127" s="3" t="s">
        <v>30</v>
      </c>
      <c r="F127" s="28">
        <v>0</v>
      </c>
      <c r="G127" s="28">
        <f t="shared" si="20"/>
        <v>0</v>
      </c>
      <c r="H127" s="36">
        <f t="shared" si="19"/>
        <v>0</v>
      </c>
      <c r="I127" s="28">
        <f t="shared" si="21"/>
        <v>0</v>
      </c>
      <c r="J127" s="30">
        <f t="shared" si="16"/>
        <v>0</v>
      </c>
      <c r="K127" s="29"/>
      <c r="L127" s="41"/>
      <c r="M127" s="43"/>
      <c r="N127" s="41"/>
      <c r="O127" s="45"/>
      <c r="P127" s="32" t="str">
        <f t="shared" si="22"/>
        <v/>
      </c>
      <c r="AK127" s="85"/>
      <c r="AL127">
        <v>0</v>
      </c>
      <c r="AM127">
        <v>0</v>
      </c>
      <c r="AQ127" s="28"/>
      <c r="BB127" s="85"/>
    </row>
    <row r="128" spans="1:54" ht="18.75" x14ac:dyDescent="0.3">
      <c r="A128" s="8">
        <f t="shared" si="18"/>
        <v>2.4E-2</v>
      </c>
      <c r="B128">
        <v>30</v>
      </c>
      <c r="C128">
        <v>200</v>
      </c>
      <c r="D128">
        <v>4000</v>
      </c>
      <c r="E128" s="3" t="s">
        <v>31</v>
      </c>
      <c r="F128" s="28">
        <v>0</v>
      </c>
      <c r="G128" s="28">
        <f t="shared" si="20"/>
        <v>0</v>
      </c>
      <c r="H128" s="36">
        <f t="shared" si="19"/>
        <v>0</v>
      </c>
      <c r="I128" s="28">
        <f t="shared" si="21"/>
        <v>0</v>
      </c>
      <c r="J128" s="30">
        <f t="shared" si="16"/>
        <v>0</v>
      </c>
      <c r="K128" s="29"/>
      <c r="L128" s="41"/>
      <c r="M128" s="43"/>
      <c r="N128" s="41"/>
      <c r="O128" s="45"/>
      <c r="P128" s="32" t="str">
        <f t="shared" si="22"/>
        <v/>
      </c>
      <c r="AK128" s="85"/>
      <c r="AL128">
        <v>0</v>
      </c>
      <c r="AM128">
        <v>0</v>
      </c>
      <c r="AQ128" s="28"/>
      <c r="BB128" s="85"/>
    </row>
    <row r="129" spans="1:54" ht="18.75" x14ac:dyDescent="0.3">
      <c r="A129" s="8">
        <f t="shared" si="18"/>
        <v>0.03</v>
      </c>
      <c r="B129">
        <v>30</v>
      </c>
      <c r="C129">
        <v>200</v>
      </c>
      <c r="D129">
        <v>5000</v>
      </c>
      <c r="E129" s="3" t="s">
        <v>32</v>
      </c>
      <c r="F129" s="28">
        <v>0</v>
      </c>
      <c r="G129" s="28">
        <f t="shared" si="20"/>
        <v>0</v>
      </c>
      <c r="H129" s="36">
        <f t="shared" si="19"/>
        <v>0</v>
      </c>
      <c r="I129" s="28">
        <f t="shared" si="21"/>
        <v>0</v>
      </c>
      <c r="J129" s="30">
        <f t="shared" si="16"/>
        <v>0</v>
      </c>
      <c r="K129" s="29"/>
      <c r="L129" s="41"/>
      <c r="M129" s="43"/>
      <c r="N129" s="41"/>
      <c r="O129" s="45"/>
      <c r="P129" s="32" t="str">
        <f t="shared" si="22"/>
        <v/>
      </c>
      <c r="AK129" s="85"/>
      <c r="AL129">
        <v>0</v>
      </c>
      <c r="AM129">
        <v>0</v>
      </c>
      <c r="AQ129" s="28"/>
      <c r="BB129" s="85"/>
    </row>
    <row r="130" spans="1:54" ht="18.75" x14ac:dyDescent="0.3">
      <c r="A130" s="8">
        <f t="shared" si="18"/>
        <v>3.5999999999999997E-2</v>
      </c>
      <c r="B130">
        <v>30</v>
      </c>
      <c r="C130">
        <v>200</v>
      </c>
      <c r="D130">
        <v>6000</v>
      </c>
      <c r="E130" s="3" t="s">
        <v>33</v>
      </c>
      <c r="F130" s="28">
        <v>0</v>
      </c>
      <c r="G130" s="28">
        <f t="shared" si="20"/>
        <v>0</v>
      </c>
      <c r="H130" s="36">
        <f t="shared" si="19"/>
        <v>0</v>
      </c>
      <c r="I130" s="28">
        <f t="shared" si="21"/>
        <v>0</v>
      </c>
      <c r="J130" s="30">
        <f t="shared" si="16"/>
        <v>0</v>
      </c>
      <c r="K130" s="29"/>
      <c r="L130" s="41"/>
      <c r="M130" s="43"/>
      <c r="N130" s="41"/>
      <c r="O130" s="45"/>
      <c r="P130" s="32" t="str">
        <f t="shared" si="22"/>
        <v/>
      </c>
      <c r="AK130" s="85"/>
      <c r="AL130">
        <v>0</v>
      </c>
      <c r="AM130">
        <v>0</v>
      </c>
      <c r="AQ130" s="28"/>
      <c r="BB130" s="85"/>
    </row>
    <row r="131" spans="1:54" ht="18.75" x14ac:dyDescent="0.3">
      <c r="A131" s="8">
        <f t="shared" si="18"/>
        <v>1.6E-2</v>
      </c>
      <c r="B131">
        <v>40</v>
      </c>
      <c r="C131">
        <v>100</v>
      </c>
      <c r="D131">
        <v>4000</v>
      </c>
      <c r="E131" s="4" t="s">
        <v>34</v>
      </c>
      <c r="F131" s="28">
        <v>1.88</v>
      </c>
      <c r="G131" s="28">
        <f t="shared" si="20"/>
        <v>117.49999999999999</v>
      </c>
      <c r="H131" s="36">
        <f t="shared" si="19"/>
        <v>0</v>
      </c>
      <c r="I131" s="28">
        <f t="shared" si="21"/>
        <v>1.88</v>
      </c>
      <c r="J131" s="30">
        <f t="shared" si="16"/>
        <v>1.88</v>
      </c>
      <c r="K131" s="29"/>
      <c r="L131" s="41"/>
      <c r="M131" s="43"/>
      <c r="N131" s="41"/>
      <c r="O131" s="45"/>
      <c r="P131" s="32" t="str">
        <f t="shared" si="22"/>
        <v/>
      </c>
      <c r="AK131" s="85"/>
      <c r="AL131">
        <v>1.88</v>
      </c>
      <c r="AM131">
        <v>1.88</v>
      </c>
      <c r="AQ131" s="28"/>
      <c r="BB131" s="85"/>
    </row>
    <row r="132" spans="1:54" ht="18.75" x14ac:dyDescent="0.3">
      <c r="A132" s="8">
        <f t="shared" si="18"/>
        <v>0.02</v>
      </c>
      <c r="B132">
        <v>40</v>
      </c>
      <c r="C132">
        <v>100</v>
      </c>
      <c r="D132">
        <v>5000</v>
      </c>
      <c r="E132" s="4" t="s">
        <v>35</v>
      </c>
      <c r="F132" s="28">
        <v>0</v>
      </c>
      <c r="G132" s="28">
        <f t="shared" si="20"/>
        <v>0</v>
      </c>
      <c r="H132" s="36">
        <f t="shared" si="19"/>
        <v>0</v>
      </c>
      <c r="I132" s="28">
        <f t="shared" si="21"/>
        <v>0</v>
      </c>
      <c r="J132" s="30">
        <f t="shared" ref="J132:J195" si="23">MIN(AL132:BA132)</f>
        <v>0</v>
      </c>
      <c r="K132" s="29"/>
      <c r="L132" s="41"/>
      <c r="M132" s="43"/>
      <c r="N132" s="41"/>
      <c r="O132" s="45"/>
      <c r="P132" s="32" t="str">
        <f t="shared" si="22"/>
        <v/>
      </c>
      <c r="AK132" s="85"/>
      <c r="AL132">
        <v>0</v>
      </c>
      <c r="AM132">
        <v>0</v>
      </c>
      <c r="AQ132" s="28"/>
      <c r="BB132" s="85"/>
    </row>
    <row r="133" spans="1:54" ht="18.75" x14ac:dyDescent="0.3">
      <c r="A133" s="8">
        <f t="shared" si="18"/>
        <v>2.4E-2</v>
      </c>
      <c r="B133">
        <v>40</v>
      </c>
      <c r="C133">
        <v>100</v>
      </c>
      <c r="D133">
        <v>6000</v>
      </c>
      <c r="E133" s="4" t="s">
        <v>36</v>
      </c>
      <c r="F133" s="28">
        <v>1.1000000000000001</v>
      </c>
      <c r="G133" s="28">
        <f t="shared" si="20"/>
        <v>45.833333333333336</v>
      </c>
      <c r="H133" s="36">
        <f t="shared" si="19"/>
        <v>0</v>
      </c>
      <c r="I133" s="28">
        <f t="shared" si="21"/>
        <v>1.1000000000000001</v>
      </c>
      <c r="J133" s="30">
        <f t="shared" si="23"/>
        <v>1.1000000000000001</v>
      </c>
      <c r="K133" s="29"/>
      <c r="L133" s="41"/>
      <c r="M133" s="43"/>
      <c r="N133" s="41"/>
      <c r="O133" s="45"/>
      <c r="P133" s="32" t="str">
        <f t="shared" si="22"/>
        <v/>
      </c>
      <c r="AK133" s="85"/>
      <c r="AL133">
        <v>1.1000000000000001</v>
      </c>
      <c r="AM133">
        <v>1.1000000000000001</v>
      </c>
      <c r="AQ133" s="28"/>
      <c r="BB133" s="85"/>
    </row>
    <row r="134" spans="1:54" ht="18.75" x14ac:dyDescent="0.3">
      <c r="A134" s="8">
        <f t="shared" si="18"/>
        <v>1.9199999999999998E-2</v>
      </c>
      <c r="B134">
        <v>40</v>
      </c>
      <c r="C134">
        <v>120</v>
      </c>
      <c r="D134">
        <v>4000</v>
      </c>
      <c r="E134" s="4" t="s">
        <v>37</v>
      </c>
      <c r="F134" s="28">
        <v>0.153</v>
      </c>
      <c r="G134" s="28">
        <f t="shared" si="20"/>
        <v>7.9687500000000009</v>
      </c>
      <c r="H134" s="36">
        <f t="shared" si="19"/>
        <v>0</v>
      </c>
      <c r="I134" s="28">
        <f t="shared" si="21"/>
        <v>0.153</v>
      </c>
      <c r="J134" s="30">
        <f t="shared" si="23"/>
        <v>0.153</v>
      </c>
      <c r="K134" s="29"/>
      <c r="L134" s="41"/>
      <c r="M134" s="43"/>
      <c r="N134" s="41"/>
      <c r="O134" s="45"/>
      <c r="P134" s="32" t="str">
        <f t="shared" si="22"/>
        <v/>
      </c>
      <c r="AK134" s="85"/>
      <c r="AL134">
        <v>0.153</v>
      </c>
      <c r="AM134">
        <v>0.153</v>
      </c>
      <c r="AQ134" s="28"/>
      <c r="BB134" s="85"/>
    </row>
    <row r="135" spans="1:54" ht="18.75" x14ac:dyDescent="0.3">
      <c r="A135" s="8">
        <f t="shared" si="18"/>
        <v>2.4E-2</v>
      </c>
      <c r="B135">
        <v>40</v>
      </c>
      <c r="C135">
        <v>120</v>
      </c>
      <c r="D135">
        <v>5000</v>
      </c>
      <c r="E135" s="4" t="s">
        <v>38</v>
      </c>
      <c r="F135" s="28">
        <v>0</v>
      </c>
      <c r="G135" s="28">
        <f t="shared" si="20"/>
        <v>0</v>
      </c>
      <c r="H135" s="36">
        <f t="shared" si="19"/>
        <v>0</v>
      </c>
      <c r="I135" s="28">
        <f t="shared" si="21"/>
        <v>0</v>
      </c>
      <c r="J135" s="30">
        <f t="shared" si="23"/>
        <v>0</v>
      </c>
      <c r="K135" s="29"/>
      <c r="L135" s="41"/>
      <c r="M135" s="43"/>
      <c r="N135" s="41"/>
      <c r="O135" s="45"/>
      <c r="P135" s="32" t="str">
        <f t="shared" si="22"/>
        <v/>
      </c>
      <c r="AK135" s="85"/>
      <c r="AL135">
        <v>0</v>
      </c>
      <c r="AM135">
        <v>0</v>
      </c>
      <c r="AQ135" s="28"/>
      <c r="BB135" s="85"/>
    </row>
    <row r="136" spans="1:54" ht="18.75" x14ac:dyDescent="0.3">
      <c r="A136" s="8">
        <f t="shared" si="18"/>
        <v>2.8799999999999999E-2</v>
      </c>
      <c r="B136">
        <v>40</v>
      </c>
      <c r="C136">
        <v>120</v>
      </c>
      <c r="D136">
        <v>6000</v>
      </c>
      <c r="E136" s="4" t="s">
        <v>39</v>
      </c>
      <c r="F136" s="28">
        <v>0.20399999999999999</v>
      </c>
      <c r="G136" s="28">
        <f t="shared" si="20"/>
        <v>7.083333333333333</v>
      </c>
      <c r="H136" s="36">
        <f t="shared" si="19"/>
        <v>0</v>
      </c>
      <c r="I136" s="28">
        <f t="shared" si="21"/>
        <v>0.20399999999999999</v>
      </c>
      <c r="J136" s="30">
        <f t="shared" si="23"/>
        <v>0.20399999999999999</v>
      </c>
      <c r="K136" s="29"/>
      <c r="L136" s="41"/>
      <c r="M136" s="43"/>
      <c r="N136" s="41"/>
      <c r="O136" s="45"/>
      <c r="P136" s="32" t="str">
        <f t="shared" si="22"/>
        <v/>
      </c>
      <c r="AK136" s="85"/>
      <c r="AL136">
        <v>0.20399999999999999</v>
      </c>
      <c r="AM136">
        <v>0.20399999999999999</v>
      </c>
      <c r="AQ136" s="28"/>
      <c r="BB136" s="85"/>
    </row>
    <row r="137" spans="1:54" ht="18.75" x14ac:dyDescent="0.3">
      <c r="A137" s="8">
        <f t="shared" si="18"/>
        <v>2.4E-2</v>
      </c>
      <c r="B137">
        <v>40</v>
      </c>
      <c r="C137">
        <v>150</v>
      </c>
      <c r="D137">
        <v>4000</v>
      </c>
      <c r="E137" s="4" t="s">
        <v>40</v>
      </c>
      <c r="F137" s="28">
        <v>0</v>
      </c>
      <c r="G137" s="28">
        <f t="shared" si="20"/>
        <v>0</v>
      </c>
      <c r="H137" s="36">
        <f t="shared" si="19"/>
        <v>0</v>
      </c>
      <c r="I137" s="28">
        <f t="shared" si="21"/>
        <v>0</v>
      </c>
      <c r="J137" s="30">
        <f t="shared" si="23"/>
        <v>0</v>
      </c>
      <c r="K137" s="29"/>
      <c r="L137" s="41"/>
      <c r="M137" s="43"/>
      <c r="N137" s="41"/>
      <c r="O137" s="45"/>
      <c r="P137" s="32" t="str">
        <f t="shared" si="22"/>
        <v/>
      </c>
      <c r="AK137" s="85"/>
      <c r="AL137">
        <v>0</v>
      </c>
      <c r="AM137">
        <v>0</v>
      </c>
      <c r="AQ137" s="28"/>
      <c r="BB137" s="85"/>
    </row>
    <row r="138" spans="1:54" ht="18.75" x14ac:dyDescent="0.3">
      <c r="A138" s="8">
        <f t="shared" si="18"/>
        <v>0.03</v>
      </c>
      <c r="B138">
        <v>40</v>
      </c>
      <c r="C138">
        <v>150</v>
      </c>
      <c r="D138">
        <v>5000</v>
      </c>
      <c r="E138" s="4" t="s">
        <v>41</v>
      </c>
      <c r="F138" s="28">
        <v>0</v>
      </c>
      <c r="G138" s="28">
        <f t="shared" si="20"/>
        <v>0</v>
      </c>
      <c r="H138" s="36">
        <f t="shared" si="19"/>
        <v>0</v>
      </c>
      <c r="I138" s="28">
        <f t="shared" si="21"/>
        <v>0</v>
      </c>
      <c r="J138" s="30">
        <f t="shared" si="23"/>
        <v>0</v>
      </c>
      <c r="K138" s="29"/>
      <c r="L138" s="41"/>
      <c r="M138" s="43"/>
      <c r="N138" s="41"/>
      <c r="O138" s="45"/>
      <c r="P138" s="32" t="str">
        <f t="shared" si="22"/>
        <v/>
      </c>
      <c r="AK138" s="85"/>
      <c r="AL138">
        <v>0</v>
      </c>
      <c r="AM138">
        <v>0</v>
      </c>
      <c r="AQ138" s="28"/>
      <c r="BB138" s="85"/>
    </row>
    <row r="139" spans="1:54" ht="18.75" x14ac:dyDescent="0.3">
      <c r="A139" s="8">
        <f t="shared" si="18"/>
        <v>3.5999999999999997E-2</v>
      </c>
      <c r="B139">
        <v>40</v>
      </c>
      <c r="C139">
        <v>150</v>
      </c>
      <c r="D139">
        <v>6000</v>
      </c>
      <c r="E139" s="4" t="s">
        <v>42</v>
      </c>
      <c r="F139" s="28">
        <v>0.18</v>
      </c>
      <c r="G139" s="28">
        <f t="shared" si="20"/>
        <v>5</v>
      </c>
      <c r="H139" s="36">
        <f t="shared" si="19"/>
        <v>0</v>
      </c>
      <c r="I139" s="28">
        <f t="shared" si="21"/>
        <v>0.18</v>
      </c>
      <c r="J139" s="30">
        <f t="shared" si="23"/>
        <v>0.18</v>
      </c>
      <c r="K139" s="29"/>
      <c r="L139" s="41"/>
      <c r="M139" s="43"/>
      <c r="N139" s="41"/>
      <c r="O139" s="45"/>
      <c r="P139" s="32" t="str">
        <f t="shared" si="22"/>
        <v/>
      </c>
      <c r="AK139" s="85"/>
      <c r="AL139">
        <v>0.18</v>
      </c>
      <c r="AM139">
        <v>0.18</v>
      </c>
      <c r="AQ139" s="28"/>
      <c r="BB139" s="85"/>
    </row>
    <row r="140" spans="1:54" ht="18.75" x14ac:dyDescent="0.3">
      <c r="A140" s="8">
        <f t="shared" si="18"/>
        <v>2.8799999999999999E-2</v>
      </c>
      <c r="B140">
        <v>40</v>
      </c>
      <c r="C140">
        <v>180</v>
      </c>
      <c r="D140">
        <v>4000</v>
      </c>
      <c r="E140" s="4" t="s">
        <v>43</v>
      </c>
      <c r="F140" s="28">
        <v>0</v>
      </c>
      <c r="G140" s="28">
        <f t="shared" si="20"/>
        <v>0</v>
      </c>
      <c r="H140" s="36">
        <f t="shared" si="19"/>
        <v>0</v>
      </c>
      <c r="I140" s="28">
        <f t="shared" si="21"/>
        <v>0</v>
      </c>
      <c r="J140" s="30">
        <f t="shared" si="23"/>
        <v>0</v>
      </c>
      <c r="K140" s="29"/>
      <c r="L140" s="41"/>
      <c r="M140" s="43"/>
      <c r="N140" s="41"/>
      <c r="O140" s="45"/>
      <c r="P140" s="32" t="str">
        <f t="shared" si="22"/>
        <v/>
      </c>
      <c r="AK140" s="85"/>
      <c r="AL140">
        <v>0</v>
      </c>
      <c r="AM140">
        <v>0</v>
      </c>
      <c r="AQ140" s="28"/>
      <c r="BB140" s="85"/>
    </row>
    <row r="141" spans="1:54" ht="18.75" x14ac:dyDescent="0.3">
      <c r="A141" s="8">
        <f t="shared" si="18"/>
        <v>3.5999999999999997E-2</v>
      </c>
      <c r="B141">
        <v>40</v>
      </c>
      <c r="C141">
        <v>180</v>
      </c>
      <c r="D141">
        <v>5000</v>
      </c>
      <c r="E141" s="4" t="s">
        <v>44</v>
      </c>
      <c r="F141" s="28">
        <v>0</v>
      </c>
      <c r="G141" s="28">
        <f t="shared" si="20"/>
        <v>0</v>
      </c>
      <c r="H141" s="36">
        <f t="shared" si="19"/>
        <v>0</v>
      </c>
      <c r="I141" s="28">
        <f t="shared" si="21"/>
        <v>0</v>
      </c>
      <c r="J141" s="30">
        <f t="shared" si="23"/>
        <v>0</v>
      </c>
      <c r="K141" s="29"/>
      <c r="L141" s="41"/>
      <c r="M141" s="43"/>
      <c r="N141" s="41"/>
      <c r="O141" s="45"/>
      <c r="P141" s="32" t="str">
        <f t="shared" si="22"/>
        <v/>
      </c>
      <c r="AK141" s="85"/>
      <c r="AL141">
        <v>0</v>
      </c>
      <c r="AM141">
        <v>0</v>
      </c>
      <c r="AQ141" s="28"/>
      <c r="BB141" s="85"/>
    </row>
    <row r="142" spans="1:54" ht="18.75" x14ac:dyDescent="0.3">
      <c r="A142" s="8">
        <f t="shared" si="18"/>
        <v>4.3200000000000002E-2</v>
      </c>
      <c r="B142">
        <v>40</v>
      </c>
      <c r="C142">
        <v>180</v>
      </c>
      <c r="D142">
        <v>6000</v>
      </c>
      <c r="E142" s="4" t="s">
        <v>45</v>
      </c>
      <c r="F142" s="28">
        <v>0</v>
      </c>
      <c r="G142" s="28">
        <f t="shared" si="20"/>
        <v>0</v>
      </c>
      <c r="H142" s="36">
        <f t="shared" si="19"/>
        <v>0</v>
      </c>
      <c r="I142" s="28">
        <f t="shared" si="21"/>
        <v>0</v>
      </c>
      <c r="J142" s="30">
        <f t="shared" si="23"/>
        <v>0</v>
      </c>
      <c r="K142" s="29"/>
      <c r="L142" s="41"/>
      <c r="M142" s="43"/>
      <c r="N142" s="41"/>
      <c r="O142" s="45"/>
      <c r="P142" s="32" t="str">
        <f t="shared" si="22"/>
        <v/>
      </c>
      <c r="AK142" s="85"/>
      <c r="AL142">
        <v>0</v>
      </c>
      <c r="AM142">
        <v>0</v>
      </c>
      <c r="AQ142" s="28"/>
      <c r="BB142" s="85"/>
    </row>
    <row r="143" spans="1:54" ht="18.75" x14ac:dyDescent="0.3">
      <c r="A143" s="8">
        <f t="shared" si="18"/>
        <v>3.2000000000000001E-2</v>
      </c>
      <c r="B143">
        <v>40</v>
      </c>
      <c r="C143">
        <v>200</v>
      </c>
      <c r="D143">
        <v>4000</v>
      </c>
      <c r="E143" s="4" t="s">
        <v>46</v>
      </c>
      <c r="F143" s="28">
        <v>9.6000000000000002E-2</v>
      </c>
      <c r="G143" s="28">
        <f t="shared" si="20"/>
        <v>3</v>
      </c>
      <c r="H143" s="36">
        <f t="shared" si="19"/>
        <v>0</v>
      </c>
      <c r="I143" s="28">
        <f t="shared" si="21"/>
        <v>9.6000000000000002E-2</v>
      </c>
      <c r="J143" s="30">
        <f t="shared" si="23"/>
        <v>9.6000000000000002E-2</v>
      </c>
      <c r="K143" s="29"/>
      <c r="L143" s="41"/>
      <c r="M143" s="43"/>
      <c r="N143" s="41"/>
      <c r="O143" s="45"/>
      <c r="P143" s="32" t="str">
        <f t="shared" si="22"/>
        <v/>
      </c>
      <c r="AK143" s="85"/>
      <c r="AL143">
        <v>9.6000000000000002E-2</v>
      </c>
      <c r="AM143">
        <v>9.6000000000000002E-2</v>
      </c>
      <c r="AQ143" s="28"/>
      <c r="BB143" s="85"/>
    </row>
    <row r="144" spans="1:54" ht="18.75" x14ac:dyDescent="0.3">
      <c r="A144" s="8">
        <f t="shared" si="18"/>
        <v>0.04</v>
      </c>
      <c r="B144">
        <v>40</v>
      </c>
      <c r="C144">
        <v>200</v>
      </c>
      <c r="D144">
        <v>5000</v>
      </c>
      <c r="E144" s="4" t="s">
        <v>47</v>
      </c>
      <c r="F144" s="28">
        <v>0</v>
      </c>
      <c r="G144" s="28">
        <f t="shared" si="20"/>
        <v>0</v>
      </c>
      <c r="H144" s="36">
        <f t="shared" si="19"/>
        <v>0</v>
      </c>
      <c r="I144" s="28">
        <f t="shared" si="21"/>
        <v>0</v>
      </c>
      <c r="J144" s="30">
        <f t="shared" si="23"/>
        <v>0</v>
      </c>
      <c r="K144" s="29"/>
      <c r="L144" s="41"/>
      <c r="M144" s="43"/>
      <c r="N144" s="41"/>
      <c r="O144" s="45"/>
      <c r="P144" s="32" t="str">
        <f t="shared" si="22"/>
        <v/>
      </c>
      <c r="AK144" s="85"/>
      <c r="AL144">
        <v>0</v>
      </c>
      <c r="AM144">
        <v>0</v>
      </c>
      <c r="AQ144" s="28"/>
      <c r="BB144" s="85"/>
    </row>
    <row r="145" spans="1:54" ht="18.75" x14ac:dyDescent="0.3">
      <c r="A145" s="8">
        <f t="shared" si="18"/>
        <v>4.8000000000000001E-2</v>
      </c>
      <c r="B145">
        <v>40</v>
      </c>
      <c r="C145">
        <v>200</v>
      </c>
      <c r="D145">
        <v>6000</v>
      </c>
      <c r="E145" s="4" t="s">
        <v>48</v>
      </c>
      <c r="F145" s="28">
        <v>0.14399999999999999</v>
      </c>
      <c r="G145" s="28">
        <f t="shared" si="20"/>
        <v>2.9999999999999996</v>
      </c>
      <c r="H145" s="36">
        <f t="shared" si="19"/>
        <v>0</v>
      </c>
      <c r="I145" s="28">
        <f t="shared" si="21"/>
        <v>0.14399999999999999</v>
      </c>
      <c r="J145" s="30">
        <f t="shared" si="23"/>
        <v>0.14399999999999999</v>
      </c>
      <c r="K145" s="29"/>
      <c r="L145" s="41"/>
      <c r="M145" s="43"/>
      <c r="N145" s="41"/>
      <c r="O145" s="45"/>
      <c r="P145" s="32" t="str">
        <f t="shared" si="22"/>
        <v/>
      </c>
      <c r="AK145" s="85"/>
      <c r="AL145">
        <v>0.14399999999999999</v>
      </c>
      <c r="AM145">
        <v>0.14399999999999999</v>
      </c>
      <c r="AQ145" s="28"/>
      <c r="BB145" s="85"/>
    </row>
    <row r="146" spans="1:54" ht="18.75" x14ac:dyDescent="0.3">
      <c r="A146" s="8">
        <f t="shared" si="18"/>
        <v>0.02</v>
      </c>
      <c r="B146">
        <v>50</v>
      </c>
      <c r="C146">
        <v>100</v>
      </c>
      <c r="D146">
        <v>4000</v>
      </c>
      <c r="E146" s="5" t="s">
        <v>49</v>
      </c>
      <c r="F146" s="28">
        <v>2</v>
      </c>
      <c r="G146" s="28">
        <f t="shared" si="20"/>
        <v>100</v>
      </c>
      <c r="H146" s="36">
        <f t="shared" si="19"/>
        <v>0</v>
      </c>
      <c r="I146" s="28">
        <f t="shared" si="21"/>
        <v>2</v>
      </c>
      <c r="J146" s="30">
        <f t="shared" si="23"/>
        <v>2</v>
      </c>
      <c r="K146" s="29"/>
      <c r="L146" s="41"/>
      <c r="M146" s="43"/>
      <c r="N146" s="41"/>
      <c r="O146" s="45"/>
      <c r="P146" s="32" t="str">
        <f t="shared" si="22"/>
        <v/>
      </c>
      <c r="AK146" s="85"/>
      <c r="AL146">
        <v>2</v>
      </c>
      <c r="AM146">
        <v>2</v>
      </c>
      <c r="AQ146" s="28"/>
      <c r="BB146" s="85"/>
    </row>
    <row r="147" spans="1:54" ht="18.75" x14ac:dyDescent="0.3">
      <c r="A147" s="8">
        <f t="shared" si="18"/>
        <v>2.5000000000000001E-2</v>
      </c>
      <c r="B147">
        <v>50</v>
      </c>
      <c r="C147">
        <v>100</v>
      </c>
      <c r="D147">
        <v>5000</v>
      </c>
      <c r="E147" s="5" t="s">
        <v>50</v>
      </c>
      <c r="F147" s="28">
        <v>0</v>
      </c>
      <c r="G147" s="28">
        <f t="shared" si="20"/>
        <v>0</v>
      </c>
      <c r="H147" s="36">
        <f t="shared" si="19"/>
        <v>0</v>
      </c>
      <c r="I147" s="28">
        <f t="shared" si="21"/>
        <v>0</v>
      </c>
      <c r="J147" s="30">
        <f t="shared" si="23"/>
        <v>0</v>
      </c>
      <c r="K147" s="29"/>
      <c r="L147" s="41"/>
      <c r="M147" s="43"/>
      <c r="N147" s="41"/>
      <c r="O147" s="45"/>
      <c r="P147" s="32" t="str">
        <f t="shared" si="22"/>
        <v/>
      </c>
      <c r="AK147" s="85"/>
      <c r="AL147">
        <v>0</v>
      </c>
      <c r="AM147">
        <v>0</v>
      </c>
      <c r="AQ147" s="28"/>
      <c r="BB147" s="85"/>
    </row>
    <row r="148" spans="1:54" ht="18.75" x14ac:dyDescent="0.3">
      <c r="A148" s="8">
        <f t="shared" si="18"/>
        <v>0.03</v>
      </c>
      <c r="B148">
        <v>50</v>
      </c>
      <c r="C148">
        <v>100</v>
      </c>
      <c r="D148">
        <v>6000</v>
      </c>
      <c r="E148" s="5" t="s">
        <v>51</v>
      </c>
      <c r="F148" s="28">
        <v>0</v>
      </c>
      <c r="G148" s="28">
        <f t="shared" si="20"/>
        <v>0</v>
      </c>
      <c r="H148" s="36">
        <f t="shared" si="19"/>
        <v>0</v>
      </c>
      <c r="I148" s="28">
        <f t="shared" si="21"/>
        <v>0</v>
      </c>
      <c r="J148" s="30">
        <f t="shared" si="23"/>
        <v>0</v>
      </c>
      <c r="K148" s="29"/>
      <c r="L148" s="41"/>
      <c r="M148" s="43"/>
      <c r="N148" s="41"/>
      <c r="O148" s="45"/>
      <c r="P148" s="32" t="str">
        <f t="shared" si="22"/>
        <v/>
      </c>
      <c r="AK148" s="85"/>
      <c r="AL148">
        <v>0</v>
      </c>
      <c r="AM148">
        <v>0</v>
      </c>
      <c r="AQ148" s="28"/>
      <c r="BB148" s="85"/>
    </row>
    <row r="149" spans="1:54" ht="18.75" x14ac:dyDescent="0.3">
      <c r="A149" s="8">
        <f t="shared" si="18"/>
        <v>2.4E-2</v>
      </c>
      <c r="B149">
        <v>50</v>
      </c>
      <c r="C149">
        <v>120</v>
      </c>
      <c r="D149">
        <v>4000</v>
      </c>
      <c r="E149" s="5" t="s">
        <v>52</v>
      </c>
      <c r="F149" s="28">
        <v>1.1499999999999999</v>
      </c>
      <c r="G149" s="28">
        <f t="shared" si="20"/>
        <v>47.916666666666664</v>
      </c>
      <c r="H149" s="36">
        <f t="shared" si="19"/>
        <v>0</v>
      </c>
      <c r="I149" s="28">
        <f t="shared" si="21"/>
        <v>1.1499999999999999</v>
      </c>
      <c r="J149" s="30">
        <f t="shared" si="23"/>
        <v>1.1499999999999999</v>
      </c>
      <c r="K149" s="29"/>
      <c r="L149" s="41"/>
      <c r="M149" s="43"/>
      <c r="N149" s="41"/>
      <c r="O149" s="45"/>
      <c r="P149" s="32" t="str">
        <f t="shared" si="22"/>
        <v/>
      </c>
      <c r="AK149" s="85"/>
      <c r="AL149">
        <v>1.1499999999999999</v>
      </c>
      <c r="AM149">
        <v>1.1499999999999999</v>
      </c>
      <c r="AQ149" s="28"/>
      <c r="BB149" s="85"/>
    </row>
    <row r="150" spans="1:54" ht="18.75" x14ac:dyDescent="0.3">
      <c r="A150" s="8">
        <f t="shared" si="18"/>
        <v>0.03</v>
      </c>
      <c r="B150">
        <v>50</v>
      </c>
      <c r="C150">
        <v>120</v>
      </c>
      <c r="D150">
        <v>5000</v>
      </c>
      <c r="E150" s="5" t="s">
        <v>53</v>
      </c>
      <c r="F150" s="28">
        <v>0</v>
      </c>
      <c r="G150" s="28">
        <f t="shared" si="20"/>
        <v>0</v>
      </c>
      <c r="H150" s="36">
        <f t="shared" si="19"/>
        <v>0</v>
      </c>
      <c r="I150" s="28">
        <f t="shared" si="21"/>
        <v>0</v>
      </c>
      <c r="J150" s="30">
        <f t="shared" si="23"/>
        <v>0</v>
      </c>
      <c r="K150" s="29"/>
      <c r="L150" s="41"/>
      <c r="M150" s="43"/>
      <c r="N150" s="41"/>
      <c r="O150" s="45"/>
      <c r="P150" s="32" t="str">
        <f t="shared" si="22"/>
        <v/>
      </c>
      <c r="AK150" s="85"/>
      <c r="AL150">
        <v>0</v>
      </c>
      <c r="AM150">
        <v>0</v>
      </c>
      <c r="AQ150" s="28"/>
      <c r="BB150" s="85"/>
    </row>
    <row r="151" spans="1:54" ht="18.75" x14ac:dyDescent="0.3">
      <c r="A151" s="8">
        <f t="shared" si="18"/>
        <v>3.5999999999999997E-2</v>
      </c>
      <c r="B151">
        <v>50</v>
      </c>
      <c r="C151">
        <v>120</v>
      </c>
      <c r="D151">
        <v>6000</v>
      </c>
      <c r="E151" s="5" t="s">
        <v>54</v>
      </c>
      <c r="F151" s="28">
        <v>0.39600000000000002</v>
      </c>
      <c r="G151" s="28">
        <f t="shared" si="20"/>
        <v>11.000000000000002</v>
      </c>
      <c r="H151" s="36">
        <f t="shared" si="19"/>
        <v>0</v>
      </c>
      <c r="I151" s="28">
        <f t="shared" si="21"/>
        <v>0.39600000000000002</v>
      </c>
      <c r="J151" s="30">
        <f t="shared" si="23"/>
        <v>0.39600000000000002</v>
      </c>
      <c r="K151" s="29"/>
      <c r="L151" s="41"/>
      <c r="M151" s="43"/>
      <c r="N151" s="41"/>
      <c r="O151" s="45"/>
      <c r="P151" s="32" t="str">
        <f t="shared" si="22"/>
        <v/>
      </c>
      <c r="AK151" s="85"/>
      <c r="AL151">
        <v>0.39600000000000002</v>
      </c>
      <c r="AM151">
        <v>0.39600000000000002</v>
      </c>
      <c r="AQ151" s="28"/>
      <c r="BB151" s="85"/>
    </row>
    <row r="152" spans="1:54" ht="18.75" x14ac:dyDescent="0.3">
      <c r="A152" s="8">
        <f t="shared" si="18"/>
        <v>0.03</v>
      </c>
      <c r="B152">
        <v>50</v>
      </c>
      <c r="C152">
        <v>150</v>
      </c>
      <c r="D152">
        <v>4000</v>
      </c>
      <c r="E152" s="5" t="s">
        <v>55</v>
      </c>
      <c r="F152" s="28">
        <f>1.32-0.03-0.21</f>
        <v>1.08</v>
      </c>
      <c r="G152" s="28">
        <f t="shared" si="20"/>
        <v>36.000000000000007</v>
      </c>
      <c r="H152" s="36">
        <f t="shared" si="19"/>
        <v>0</v>
      </c>
      <c r="I152" s="28">
        <f t="shared" si="21"/>
        <v>1.08</v>
      </c>
      <c r="J152" s="30">
        <f t="shared" si="23"/>
        <v>1.08</v>
      </c>
      <c r="K152" s="29"/>
      <c r="L152" s="41"/>
      <c r="M152" s="43"/>
      <c r="N152" s="41"/>
      <c r="O152" s="45"/>
      <c r="P152" s="32" t="str">
        <f t="shared" si="22"/>
        <v/>
      </c>
      <c r="AK152" s="85"/>
      <c r="AL152">
        <v>1.08</v>
      </c>
      <c r="AM152">
        <v>1.08</v>
      </c>
      <c r="AQ152" s="28"/>
      <c r="BB152" s="85"/>
    </row>
    <row r="153" spans="1:54" ht="18.75" x14ac:dyDescent="0.3">
      <c r="A153" s="8">
        <f t="shared" si="18"/>
        <v>3.7499999999999999E-2</v>
      </c>
      <c r="B153">
        <v>50</v>
      </c>
      <c r="C153">
        <v>150</v>
      </c>
      <c r="D153">
        <v>5000</v>
      </c>
      <c r="E153" s="5" t="s">
        <v>56</v>
      </c>
      <c r="F153" s="28">
        <v>7.4999999999999997E-2</v>
      </c>
      <c r="G153" s="28">
        <f t="shared" si="20"/>
        <v>2</v>
      </c>
      <c r="H153" s="36">
        <f t="shared" si="19"/>
        <v>0</v>
      </c>
      <c r="I153" s="28">
        <f t="shared" si="21"/>
        <v>7.4999999999999997E-2</v>
      </c>
      <c r="J153" s="30">
        <f t="shared" si="23"/>
        <v>7.4999999999999997E-2</v>
      </c>
      <c r="K153" s="29"/>
      <c r="L153" s="41"/>
      <c r="M153" s="43"/>
      <c r="N153" s="41"/>
      <c r="O153" s="45"/>
      <c r="P153" s="32" t="str">
        <f t="shared" si="22"/>
        <v/>
      </c>
      <c r="AK153" s="85"/>
      <c r="AL153">
        <v>7.4999999999999997E-2</v>
      </c>
      <c r="AM153">
        <v>7.4999999999999997E-2</v>
      </c>
      <c r="AQ153" s="28"/>
      <c r="BB153" s="85"/>
    </row>
    <row r="154" spans="1:54" ht="18.75" x14ac:dyDescent="0.3">
      <c r="A154" s="8">
        <f t="shared" si="18"/>
        <v>4.4999999999999998E-2</v>
      </c>
      <c r="B154">
        <v>50</v>
      </c>
      <c r="C154">
        <v>150</v>
      </c>
      <c r="D154">
        <v>6000</v>
      </c>
      <c r="E154" s="5" t="s">
        <v>57</v>
      </c>
      <c r="F154" s="28">
        <f>7-3.29</f>
        <v>3.71</v>
      </c>
      <c r="G154" s="28">
        <f t="shared" si="20"/>
        <v>82.444444444444443</v>
      </c>
      <c r="H154" s="36">
        <f t="shared" si="19"/>
        <v>0</v>
      </c>
      <c r="I154" s="28">
        <f t="shared" si="21"/>
        <v>3.71</v>
      </c>
      <c r="J154" s="30">
        <f t="shared" si="23"/>
        <v>3.71</v>
      </c>
      <c r="K154" s="29"/>
      <c r="L154" s="41"/>
      <c r="M154" s="43"/>
      <c r="N154" s="41"/>
      <c r="O154" s="45"/>
      <c r="P154" s="32" t="str">
        <f t="shared" si="22"/>
        <v/>
      </c>
      <c r="AK154" s="85"/>
      <c r="AL154">
        <v>3.71</v>
      </c>
      <c r="AM154">
        <v>3.71</v>
      </c>
      <c r="AQ154" s="28"/>
      <c r="BB154" s="85"/>
    </row>
    <row r="155" spans="1:54" ht="18.75" x14ac:dyDescent="0.3">
      <c r="A155" s="8">
        <f t="shared" si="18"/>
        <v>3.5999999999999997E-2</v>
      </c>
      <c r="B155">
        <v>50</v>
      </c>
      <c r="C155">
        <v>180</v>
      </c>
      <c r="D155">
        <v>4000</v>
      </c>
      <c r="E155" s="5" t="s">
        <v>58</v>
      </c>
      <c r="F155" s="28">
        <v>0.14399999999999999</v>
      </c>
      <c r="G155" s="28">
        <f t="shared" si="20"/>
        <v>4</v>
      </c>
      <c r="H155" s="36">
        <f t="shared" si="19"/>
        <v>0</v>
      </c>
      <c r="I155" s="28">
        <f t="shared" si="21"/>
        <v>0.14399999999999999</v>
      </c>
      <c r="J155" s="30">
        <f t="shared" si="23"/>
        <v>0.14399999999999999</v>
      </c>
      <c r="K155" s="29"/>
      <c r="L155" s="41"/>
      <c r="M155" s="43"/>
      <c r="N155" s="41"/>
      <c r="O155" s="45"/>
      <c r="P155" s="32" t="str">
        <f t="shared" si="22"/>
        <v/>
      </c>
      <c r="AK155" s="85"/>
      <c r="AL155">
        <v>0.14399999999999999</v>
      </c>
      <c r="AM155">
        <v>0.14399999999999999</v>
      </c>
      <c r="AQ155" s="28"/>
      <c r="BB155" s="85"/>
    </row>
    <row r="156" spans="1:54" ht="18.75" x14ac:dyDescent="0.3">
      <c r="A156" s="8">
        <f t="shared" si="18"/>
        <v>4.4999999999999998E-2</v>
      </c>
      <c r="B156">
        <v>50</v>
      </c>
      <c r="C156">
        <v>180</v>
      </c>
      <c r="D156">
        <v>5000</v>
      </c>
      <c r="E156" s="5" t="s">
        <v>59</v>
      </c>
      <c r="F156" s="28">
        <v>0</v>
      </c>
      <c r="G156" s="28">
        <f t="shared" si="20"/>
        <v>0</v>
      </c>
      <c r="H156" s="36">
        <f t="shared" si="19"/>
        <v>0</v>
      </c>
      <c r="I156" s="28">
        <f t="shared" si="21"/>
        <v>0</v>
      </c>
      <c r="J156" s="30">
        <f t="shared" si="23"/>
        <v>0</v>
      </c>
      <c r="K156" s="29"/>
      <c r="L156" s="41"/>
      <c r="M156" s="43"/>
      <c r="N156" s="41"/>
      <c r="O156" s="45"/>
      <c r="P156" s="32" t="str">
        <f t="shared" si="22"/>
        <v/>
      </c>
      <c r="AK156" s="85"/>
      <c r="AL156">
        <v>0</v>
      </c>
      <c r="AM156">
        <v>0</v>
      </c>
      <c r="AQ156" s="28"/>
      <c r="BB156" s="85"/>
    </row>
    <row r="157" spans="1:54" ht="18.75" x14ac:dyDescent="0.3">
      <c r="A157" s="8">
        <f t="shared" si="18"/>
        <v>5.3999999999999999E-2</v>
      </c>
      <c r="B157">
        <v>50</v>
      </c>
      <c r="C157">
        <v>180</v>
      </c>
      <c r="D157">
        <v>6000</v>
      </c>
      <c r="E157" s="5" t="s">
        <v>60</v>
      </c>
      <c r="F157" s="28">
        <v>0.432</v>
      </c>
      <c r="G157" s="28">
        <f t="shared" si="20"/>
        <v>8</v>
      </c>
      <c r="H157" s="36">
        <f t="shared" si="19"/>
        <v>0</v>
      </c>
      <c r="I157" s="28">
        <f t="shared" si="21"/>
        <v>0.432</v>
      </c>
      <c r="J157" s="30">
        <f t="shared" si="23"/>
        <v>0.432</v>
      </c>
      <c r="K157" s="29"/>
      <c r="L157" s="41"/>
      <c r="M157" s="43"/>
      <c r="N157" s="41"/>
      <c r="O157" s="45"/>
      <c r="P157" s="32" t="str">
        <f t="shared" si="22"/>
        <v/>
      </c>
      <c r="AK157" s="85"/>
      <c r="AL157">
        <v>0.432</v>
      </c>
      <c r="AM157">
        <v>0.432</v>
      </c>
      <c r="AQ157" s="28"/>
      <c r="BB157" s="85"/>
    </row>
    <row r="158" spans="1:54" ht="18.75" x14ac:dyDescent="0.3">
      <c r="A158" s="8">
        <f t="shared" si="18"/>
        <v>0.04</v>
      </c>
      <c r="B158">
        <v>50</v>
      </c>
      <c r="C158">
        <v>200</v>
      </c>
      <c r="D158">
        <v>4000</v>
      </c>
      <c r="E158" s="5" t="s">
        <v>61</v>
      </c>
      <c r="F158" s="28">
        <v>0.16</v>
      </c>
      <c r="G158" s="28">
        <f t="shared" si="20"/>
        <v>4</v>
      </c>
      <c r="H158" s="36">
        <f t="shared" si="19"/>
        <v>0</v>
      </c>
      <c r="I158" s="28">
        <f t="shared" si="21"/>
        <v>0.16</v>
      </c>
      <c r="J158" s="30">
        <f t="shared" si="23"/>
        <v>0.16</v>
      </c>
      <c r="K158" s="29"/>
      <c r="L158" s="41"/>
      <c r="M158" s="43"/>
      <c r="N158" s="41"/>
      <c r="O158" s="45"/>
      <c r="P158" s="32" t="str">
        <f t="shared" si="22"/>
        <v/>
      </c>
      <c r="AK158" s="85"/>
      <c r="AL158">
        <v>0.16</v>
      </c>
      <c r="AM158">
        <v>0.16</v>
      </c>
      <c r="AQ158" s="28"/>
      <c r="BB158" s="85"/>
    </row>
    <row r="159" spans="1:54" ht="18.75" x14ac:dyDescent="0.3">
      <c r="A159" s="8">
        <f t="shared" si="18"/>
        <v>0.05</v>
      </c>
      <c r="B159">
        <v>50</v>
      </c>
      <c r="C159">
        <v>200</v>
      </c>
      <c r="D159">
        <v>5000</v>
      </c>
      <c r="E159" s="5" t="s">
        <v>62</v>
      </c>
      <c r="F159" s="28">
        <v>0</v>
      </c>
      <c r="G159" s="28">
        <f t="shared" si="20"/>
        <v>0</v>
      </c>
      <c r="H159" s="36">
        <f t="shared" si="19"/>
        <v>0</v>
      </c>
      <c r="I159" s="28">
        <f t="shared" si="21"/>
        <v>0</v>
      </c>
      <c r="J159" s="30">
        <f t="shared" si="23"/>
        <v>0</v>
      </c>
      <c r="K159" s="29"/>
      <c r="L159" s="41"/>
      <c r="M159" s="43"/>
      <c r="N159" s="41"/>
      <c r="O159" s="45"/>
      <c r="P159" s="32" t="str">
        <f t="shared" si="22"/>
        <v/>
      </c>
      <c r="AK159" s="85"/>
      <c r="AL159">
        <v>0</v>
      </c>
      <c r="AM159">
        <v>0</v>
      </c>
      <c r="AQ159" s="28"/>
      <c r="BB159" s="85"/>
    </row>
    <row r="160" spans="1:54" ht="18.75" x14ac:dyDescent="0.3">
      <c r="A160" s="8">
        <f t="shared" si="18"/>
        <v>0.06</v>
      </c>
      <c r="B160">
        <v>50</v>
      </c>
      <c r="C160">
        <v>200</v>
      </c>
      <c r="D160">
        <v>6000</v>
      </c>
      <c r="E160" s="5" t="s">
        <v>63</v>
      </c>
      <c r="F160" s="28">
        <v>0.12</v>
      </c>
      <c r="G160" s="28">
        <f t="shared" si="20"/>
        <v>2</v>
      </c>
      <c r="H160" s="36">
        <f t="shared" si="19"/>
        <v>0</v>
      </c>
      <c r="I160" s="28">
        <f t="shared" si="21"/>
        <v>0.12</v>
      </c>
      <c r="J160" s="30">
        <f t="shared" si="23"/>
        <v>0.12</v>
      </c>
      <c r="K160" s="29"/>
      <c r="L160" s="41"/>
      <c r="M160" s="43"/>
      <c r="N160" s="41"/>
      <c r="O160" s="45"/>
      <c r="P160" s="32" t="str">
        <f t="shared" si="22"/>
        <v/>
      </c>
      <c r="AK160" s="85"/>
      <c r="AL160">
        <v>0.12</v>
      </c>
      <c r="AM160">
        <v>0.12</v>
      </c>
      <c r="AQ160" s="28"/>
      <c r="BB160" s="85"/>
    </row>
    <row r="161" spans="1:54" ht="18.75" x14ac:dyDescent="0.3">
      <c r="A161" s="8">
        <f t="shared" si="18"/>
        <v>0.04</v>
      </c>
      <c r="B161">
        <v>100</v>
      </c>
      <c r="C161">
        <v>100</v>
      </c>
      <c r="D161">
        <v>4000</v>
      </c>
      <c r="E161" s="6" t="s">
        <v>64</v>
      </c>
      <c r="F161" s="28">
        <v>5.76</v>
      </c>
      <c r="G161" s="28">
        <f t="shared" si="20"/>
        <v>144</v>
      </c>
      <c r="H161" s="36">
        <f t="shared" si="19"/>
        <v>0</v>
      </c>
      <c r="I161" s="28">
        <f t="shared" si="21"/>
        <v>5.76</v>
      </c>
      <c r="J161" s="30">
        <f t="shared" si="23"/>
        <v>5.76</v>
      </c>
      <c r="K161" s="29"/>
      <c r="L161" s="41"/>
      <c r="M161" s="43"/>
      <c r="N161" s="41"/>
      <c r="O161" s="45"/>
      <c r="P161" s="32" t="str">
        <f t="shared" si="22"/>
        <v/>
      </c>
      <c r="AK161" s="85"/>
      <c r="AL161">
        <v>5.76</v>
      </c>
      <c r="AM161">
        <v>5.76</v>
      </c>
      <c r="AQ161" s="28"/>
      <c r="BB161" s="85"/>
    </row>
    <row r="162" spans="1:54" ht="18.75" x14ac:dyDescent="0.3">
      <c r="A162" s="8">
        <f t="shared" si="18"/>
        <v>0.05</v>
      </c>
      <c r="B162">
        <v>100</v>
      </c>
      <c r="C162">
        <v>100</v>
      </c>
      <c r="D162">
        <v>5000</v>
      </c>
      <c r="E162" s="6" t="s">
        <v>65</v>
      </c>
      <c r="F162" s="28">
        <v>0</v>
      </c>
      <c r="G162" s="28">
        <f t="shared" si="20"/>
        <v>0</v>
      </c>
      <c r="H162" s="36">
        <f t="shared" si="19"/>
        <v>0</v>
      </c>
      <c r="I162" s="28">
        <f t="shared" si="21"/>
        <v>0</v>
      </c>
      <c r="J162" s="30">
        <f t="shared" si="23"/>
        <v>0</v>
      </c>
      <c r="K162" s="29"/>
      <c r="L162" s="41"/>
      <c r="M162" s="43"/>
      <c r="N162" s="41"/>
      <c r="O162" s="45"/>
      <c r="P162" s="32" t="str">
        <f t="shared" si="22"/>
        <v/>
      </c>
      <c r="AK162" s="85"/>
      <c r="AL162">
        <v>0</v>
      </c>
      <c r="AM162">
        <v>0</v>
      </c>
      <c r="AQ162" s="28"/>
      <c r="BB162" s="85"/>
    </row>
    <row r="163" spans="1:54" ht="18.75" x14ac:dyDescent="0.3">
      <c r="A163" s="8">
        <f t="shared" si="18"/>
        <v>0.06</v>
      </c>
      <c r="B163">
        <v>100</v>
      </c>
      <c r="C163">
        <v>100</v>
      </c>
      <c r="D163">
        <v>6000</v>
      </c>
      <c r="E163" s="6" t="s">
        <v>66</v>
      </c>
      <c r="F163" s="28">
        <v>0.12</v>
      </c>
      <c r="G163" s="28">
        <f t="shared" si="20"/>
        <v>2</v>
      </c>
      <c r="H163" s="36">
        <f t="shared" si="19"/>
        <v>0</v>
      </c>
      <c r="I163" s="28">
        <f t="shared" si="21"/>
        <v>0.12</v>
      </c>
      <c r="J163" s="30">
        <f t="shared" si="23"/>
        <v>0.12</v>
      </c>
      <c r="K163" s="29"/>
      <c r="L163" s="41"/>
      <c r="M163" s="43"/>
      <c r="N163" s="41"/>
      <c r="O163" s="45"/>
      <c r="P163" s="32" t="str">
        <f t="shared" si="22"/>
        <v/>
      </c>
      <c r="AK163" s="85"/>
      <c r="AL163">
        <v>0.12</v>
      </c>
      <c r="AM163">
        <v>0.12</v>
      </c>
      <c r="AQ163" s="28"/>
      <c r="BB163" s="85"/>
    </row>
    <row r="164" spans="1:54" ht="18.75" x14ac:dyDescent="0.3">
      <c r="A164" s="8">
        <f t="shared" si="18"/>
        <v>4.8000000000000001E-2</v>
      </c>
      <c r="B164">
        <v>100</v>
      </c>
      <c r="C164">
        <v>120</v>
      </c>
      <c r="D164">
        <v>4000</v>
      </c>
      <c r="E164" s="6" t="s">
        <v>67</v>
      </c>
      <c r="F164" s="28">
        <v>0</v>
      </c>
      <c r="G164" s="28">
        <f t="shared" si="20"/>
        <v>0</v>
      </c>
      <c r="H164" s="36">
        <f t="shared" si="19"/>
        <v>0</v>
      </c>
      <c r="I164" s="28">
        <f t="shared" si="21"/>
        <v>0</v>
      </c>
      <c r="J164" s="30">
        <f t="shared" si="23"/>
        <v>0</v>
      </c>
      <c r="K164" s="29"/>
      <c r="L164" s="41"/>
      <c r="M164" s="43"/>
      <c r="N164" s="41"/>
      <c r="O164" s="45"/>
      <c r="P164" s="32" t="str">
        <f t="shared" si="22"/>
        <v/>
      </c>
      <c r="AK164" s="85"/>
      <c r="AL164">
        <v>0</v>
      </c>
      <c r="AM164">
        <v>0</v>
      </c>
      <c r="AQ164" s="28"/>
      <c r="BB164" s="85"/>
    </row>
    <row r="165" spans="1:54" ht="18.75" x14ac:dyDescent="0.3">
      <c r="A165" s="8">
        <f t="shared" ref="A165:A196" si="24">B165*C165*D165/1000000000</f>
        <v>0.06</v>
      </c>
      <c r="B165">
        <v>100</v>
      </c>
      <c r="C165">
        <v>120</v>
      </c>
      <c r="D165">
        <v>5000</v>
      </c>
      <c r="E165" s="6" t="s">
        <v>68</v>
      </c>
      <c r="F165" s="28">
        <v>0</v>
      </c>
      <c r="G165" s="28">
        <f t="shared" si="20"/>
        <v>0</v>
      </c>
      <c r="H165" s="36">
        <f t="shared" ref="H165:H196" si="25">A165*VLOOKUP(P165,$V$7:$AB$18,7,0)</f>
        <v>0</v>
      </c>
      <c r="I165" s="28">
        <f t="shared" si="21"/>
        <v>0</v>
      </c>
      <c r="J165" s="30">
        <f t="shared" si="23"/>
        <v>0</v>
      </c>
      <c r="K165" s="29"/>
      <c r="L165" s="41"/>
      <c r="M165" s="43"/>
      <c r="N165" s="41"/>
      <c r="O165" s="45"/>
      <c r="P165" s="32" t="str">
        <f t="shared" si="22"/>
        <v/>
      </c>
      <c r="AK165" s="85"/>
      <c r="AL165">
        <v>0</v>
      </c>
      <c r="AM165">
        <v>0</v>
      </c>
      <c r="AQ165" s="28"/>
      <c r="BB165" s="85"/>
    </row>
    <row r="166" spans="1:54" ht="18.75" x14ac:dyDescent="0.3">
      <c r="A166" s="8">
        <f t="shared" si="24"/>
        <v>7.1999999999999995E-2</v>
      </c>
      <c r="B166">
        <v>100</v>
      </c>
      <c r="C166">
        <v>120</v>
      </c>
      <c r="D166">
        <v>6000</v>
      </c>
      <c r="E166" s="6" t="s">
        <v>69</v>
      </c>
      <c r="F166" s="28">
        <v>0</v>
      </c>
      <c r="G166" s="28">
        <f t="shared" ref="G166:G196" si="26">F166/A166</f>
        <v>0</v>
      </c>
      <c r="H166" s="36">
        <f t="shared" si="25"/>
        <v>0</v>
      </c>
      <c r="I166" s="28">
        <f t="shared" ref="I166:I196" si="27">F166-H166</f>
        <v>0</v>
      </c>
      <c r="J166" s="30">
        <f t="shared" si="23"/>
        <v>0</v>
      </c>
      <c r="K166" s="29"/>
      <c r="L166" s="41"/>
      <c r="M166" s="43"/>
      <c r="N166" s="41"/>
      <c r="O166" s="45"/>
      <c r="P166" s="32" t="str">
        <f t="shared" ref="P166:P196" si="28">IF(M166=1,"Лиственица "&amp;""&amp;E166,"")</f>
        <v/>
      </c>
      <c r="AK166" s="85"/>
      <c r="AL166">
        <v>0</v>
      </c>
      <c r="AM166">
        <v>0</v>
      </c>
      <c r="AQ166" s="28"/>
      <c r="BB166" s="85"/>
    </row>
    <row r="167" spans="1:54" ht="18.75" x14ac:dyDescent="0.3">
      <c r="A167" s="8">
        <f t="shared" si="24"/>
        <v>0.06</v>
      </c>
      <c r="B167">
        <v>100</v>
      </c>
      <c r="C167">
        <v>150</v>
      </c>
      <c r="D167">
        <v>4000</v>
      </c>
      <c r="E167" s="6" t="s">
        <v>70</v>
      </c>
      <c r="F167" s="28">
        <v>7.12</v>
      </c>
      <c r="G167" s="28">
        <f t="shared" si="26"/>
        <v>118.66666666666667</v>
      </c>
      <c r="H167" s="36">
        <f t="shared" si="25"/>
        <v>0</v>
      </c>
      <c r="I167" s="28">
        <f t="shared" si="27"/>
        <v>7.12</v>
      </c>
      <c r="J167" s="30">
        <f t="shared" si="23"/>
        <v>7.12</v>
      </c>
      <c r="K167" s="29"/>
      <c r="L167" s="41"/>
      <c r="M167" s="43"/>
      <c r="N167" s="41"/>
      <c r="O167" s="45"/>
      <c r="P167" s="32" t="str">
        <f t="shared" si="28"/>
        <v/>
      </c>
      <c r="AK167" s="85"/>
      <c r="AL167">
        <v>7.12</v>
      </c>
      <c r="AM167">
        <v>7.12</v>
      </c>
      <c r="AQ167" s="28"/>
      <c r="BB167" s="85"/>
    </row>
    <row r="168" spans="1:54" ht="18.75" x14ac:dyDescent="0.3">
      <c r="A168" s="8">
        <f t="shared" si="24"/>
        <v>7.4999999999999997E-2</v>
      </c>
      <c r="B168">
        <v>100</v>
      </c>
      <c r="C168">
        <v>150</v>
      </c>
      <c r="D168">
        <v>5000</v>
      </c>
      <c r="E168" s="6" t="s">
        <v>71</v>
      </c>
      <c r="F168" s="28">
        <v>0</v>
      </c>
      <c r="G168" s="28">
        <f t="shared" si="26"/>
        <v>0</v>
      </c>
      <c r="H168" s="36">
        <f t="shared" si="25"/>
        <v>0</v>
      </c>
      <c r="I168" s="28">
        <f t="shared" si="27"/>
        <v>0</v>
      </c>
      <c r="J168" s="30">
        <f t="shared" si="23"/>
        <v>0</v>
      </c>
      <c r="K168" s="29"/>
      <c r="L168" s="41"/>
      <c r="M168" s="43"/>
      <c r="N168" s="41"/>
      <c r="O168" s="45"/>
      <c r="P168" s="32" t="str">
        <f t="shared" si="28"/>
        <v/>
      </c>
      <c r="AK168" s="85"/>
      <c r="AL168">
        <v>0</v>
      </c>
      <c r="AM168">
        <v>0</v>
      </c>
      <c r="AQ168" s="28"/>
      <c r="BB168" s="85"/>
    </row>
    <row r="169" spans="1:54" ht="18.75" x14ac:dyDescent="0.3">
      <c r="A169" s="8">
        <f t="shared" si="24"/>
        <v>0.09</v>
      </c>
      <c r="B169">
        <v>100</v>
      </c>
      <c r="C169">
        <v>150</v>
      </c>
      <c r="D169">
        <v>6000</v>
      </c>
      <c r="E169" s="6" t="s">
        <v>72</v>
      </c>
      <c r="F169" s="28">
        <v>0</v>
      </c>
      <c r="G169" s="28">
        <f t="shared" si="26"/>
        <v>0</v>
      </c>
      <c r="H169" s="36">
        <f t="shared" si="25"/>
        <v>0</v>
      </c>
      <c r="I169" s="28">
        <f t="shared" si="27"/>
        <v>0</v>
      </c>
      <c r="J169" s="30">
        <f t="shared" si="23"/>
        <v>0</v>
      </c>
      <c r="K169" s="29"/>
      <c r="L169" s="41"/>
      <c r="M169" s="43"/>
      <c r="N169" s="41"/>
      <c r="O169" s="45"/>
      <c r="P169" s="32" t="str">
        <f t="shared" si="28"/>
        <v/>
      </c>
      <c r="AK169" s="85"/>
      <c r="AL169">
        <v>0</v>
      </c>
      <c r="AM169">
        <v>0</v>
      </c>
      <c r="AQ169" s="28"/>
      <c r="BB169" s="85"/>
    </row>
    <row r="170" spans="1:54" ht="18.75" x14ac:dyDescent="0.3">
      <c r="A170" s="8">
        <f t="shared" si="24"/>
        <v>7.1999999999999995E-2</v>
      </c>
      <c r="B170">
        <v>100</v>
      </c>
      <c r="C170">
        <v>180</v>
      </c>
      <c r="D170">
        <v>4000</v>
      </c>
      <c r="E170" s="6" t="s">
        <v>73</v>
      </c>
      <c r="F170" s="28">
        <v>0</v>
      </c>
      <c r="G170" s="28">
        <f t="shared" si="26"/>
        <v>0</v>
      </c>
      <c r="H170" s="36">
        <f t="shared" si="25"/>
        <v>0</v>
      </c>
      <c r="I170" s="28">
        <f t="shared" si="27"/>
        <v>0</v>
      </c>
      <c r="J170" s="30">
        <f t="shared" si="23"/>
        <v>0</v>
      </c>
      <c r="K170" s="29"/>
      <c r="L170" s="41"/>
      <c r="M170" s="43"/>
      <c r="N170" s="41"/>
      <c r="O170" s="45"/>
      <c r="P170" s="32" t="str">
        <f t="shared" si="28"/>
        <v/>
      </c>
      <c r="AK170" s="85"/>
      <c r="AL170">
        <v>0</v>
      </c>
      <c r="AM170">
        <v>0</v>
      </c>
      <c r="AQ170" s="28"/>
      <c r="BB170" s="85"/>
    </row>
    <row r="171" spans="1:54" ht="18.75" x14ac:dyDescent="0.3">
      <c r="A171" s="8">
        <f t="shared" si="24"/>
        <v>0.09</v>
      </c>
      <c r="B171">
        <v>100</v>
      </c>
      <c r="C171">
        <v>180</v>
      </c>
      <c r="D171">
        <v>5000</v>
      </c>
      <c r="E171" s="6" t="s">
        <v>74</v>
      </c>
      <c r="F171" s="28">
        <v>0</v>
      </c>
      <c r="G171" s="28">
        <f t="shared" si="26"/>
        <v>0</v>
      </c>
      <c r="H171" s="36">
        <f t="shared" si="25"/>
        <v>0</v>
      </c>
      <c r="I171" s="28">
        <f t="shared" si="27"/>
        <v>0</v>
      </c>
      <c r="J171" s="30">
        <f t="shared" si="23"/>
        <v>0</v>
      </c>
      <c r="K171" s="29"/>
      <c r="L171" s="41"/>
      <c r="M171" s="43"/>
      <c r="N171" s="41"/>
      <c r="O171" s="45"/>
      <c r="P171" s="32" t="str">
        <f t="shared" si="28"/>
        <v/>
      </c>
      <c r="AK171" s="85"/>
      <c r="AL171">
        <v>0</v>
      </c>
      <c r="AM171">
        <v>0</v>
      </c>
      <c r="AQ171" s="28"/>
      <c r="BB171" s="85"/>
    </row>
    <row r="172" spans="1:54" ht="18.75" x14ac:dyDescent="0.3">
      <c r="A172" s="8">
        <f t="shared" si="24"/>
        <v>0.108</v>
      </c>
      <c r="B172">
        <v>100</v>
      </c>
      <c r="C172">
        <v>180</v>
      </c>
      <c r="D172">
        <v>6000</v>
      </c>
      <c r="E172" s="6" t="s">
        <v>75</v>
      </c>
      <c r="F172" s="28">
        <v>0</v>
      </c>
      <c r="G172" s="28">
        <f t="shared" si="26"/>
        <v>0</v>
      </c>
      <c r="H172" s="36">
        <f t="shared" si="25"/>
        <v>0</v>
      </c>
      <c r="I172" s="28">
        <f t="shared" si="27"/>
        <v>0</v>
      </c>
      <c r="J172" s="30">
        <f t="shared" si="23"/>
        <v>0</v>
      </c>
      <c r="K172" s="29"/>
      <c r="L172" s="41"/>
      <c r="M172" s="43"/>
      <c r="N172" s="41"/>
      <c r="O172" s="45"/>
      <c r="P172" s="32" t="str">
        <f t="shared" si="28"/>
        <v/>
      </c>
      <c r="AK172" s="85"/>
      <c r="AL172">
        <v>0</v>
      </c>
      <c r="AM172">
        <v>0</v>
      </c>
      <c r="AQ172" s="28"/>
      <c r="BB172" s="85"/>
    </row>
    <row r="173" spans="1:54" ht="18.75" x14ac:dyDescent="0.3">
      <c r="A173" s="8">
        <f t="shared" si="24"/>
        <v>0.08</v>
      </c>
      <c r="B173">
        <v>100</v>
      </c>
      <c r="C173">
        <v>200</v>
      </c>
      <c r="D173">
        <v>4000</v>
      </c>
      <c r="E173" s="6" t="s">
        <v>76</v>
      </c>
      <c r="F173" s="28">
        <v>0</v>
      </c>
      <c r="G173" s="28">
        <f t="shared" si="26"/>
        <v>0</v>
      </c>
      <c r="H173" s="36">
        <f t="shared" si="25"/>
        <v>0</v>
      </c>
      <c r="I173" s="28">
        <f t="shared" si="27"/>
        <v>0</v>
      </c>
      <c r="J173" s="30">
        <f t="shared" si="23"/>
        <v>0</v>
      </c>
      <c r="K173" s="29"/>
      <c r="L173" s="41"/>
      <c r="M173" s="43"/>
      <c r="N173" s="41"/>
      <c r="O173" s="45"/>
      <c r="P173" s="32" t="str">
        <f t="shared" si="28"/>
        <v/>
      </c>
      <c r="AK173" s="85"/>
      <c r="AL173">
        <v>0</v>
      </c>
      <c r="AM173">
        <v>0</v>
      </c>
      <c r="AQ173" s="28"/>
      <c r="BB173" s="85"/>
    </row>
    <row r="174" spans="1:54" ht="18.75" x14ac:dyDescent="0.3">
      <c r="A174" s="8">
        <f t="shared" si="24"/>
        <v>0.1</v>
      </c>
      <c r="B174">
        <v>100</v>
      </c>
      <c r="C174">
        <v>200</v>
      </c>
      <c r="D174">
        <v>5000</v>
      </c>
      <c r="E174" s="6" t="s">
        <v>77</v>
      </c>
      <c r="F174" s="28">
        <v>0</v>
      </c>
      <c r="G174" s="28">
        <f t="shared" si="26"/>
        <v>0</v>
      </c>
      <c r="H174" s="36">
        <f t="shared" si="25"/>
        <v>0</v>
      </c>
      <c r="I174" s="28">
        <f t="shared" si="27"/>
        <v>0</v>
      </c>
      <c r="J174" s="30">
        <f t="shared" si="23"/>
        <v>0</v>
      </c>
      <c r="K174" s="29"/>
      <c r="L174" s="41"/>
      <c r="M174" s="43"/>
      <c r="N174" s="41"/>
      <c r="O174" s="45"/>
      <c r="P174" s="32" t="str">
        <f t="shared" si="28"/>
        <v/>
      </c>
      <c r="AK174" s="85"/>
      <c r="AL174">
        <v>0</v>
      </c>
      <c r="AM174">
        <v>0</v>
      </c>
      <c r="AQ174" s="28"/>
      <c r="BB174" s="85"/>
    </row>
    <row r="175" spans="1:54" ht="18.75" x14ac:dyDescent="0.3">
      <c r="A175" s="8">
        <f t="shared" si="24"/>
        <v>0.12</v>
      </c>
      <c r="B175">
        <v>100</v>
      </c>
      <c r="C175">
        <v>200</v>
      </c>
      <c r="D175">
        <v>6000</v>
      </c>
      <c r="E175" s="6" t="s">
        <v>78</v>
      </c>
      <c r="F175" s="28">
        <v>0</v>
      </c>
      <c r="G175" s="28">
        <f t="shared" si="26"/>
        <v>0</v>
      </c>
      <c r="H175" s="36">
        <f t="shared" si="25"/>
        <v>0</v>
      </c>
      <c r="I175" s="28">
        <f t="shared" si="27"/>
        <v>0</v>
      </c>
      <c r="J175" s="30">
        <f t="shared" si="23"/>
        <v>0</v>
      </c>
      <c r="K175" s="29"/>
      <c r="L175" s="41"/>
      <c r="M175" s="43"/>
      <c r="N175" s="41"/>
      <c r="O175" s="45"/>
      <c r="P175" s="32" t="str">
        <f t="shared" si="28"/>
        <v/>
      </c>
      <c r="AK175" s="85"/>
      <c r="AL175">
        <v>0</v>
      </c>
      <c r="AM175">
        <v>0</v>
      </c>
      <c r="AQ175" s="28"/>
      <c r="BB175" s="85"/>
    </row>
    <row r="176" spans="1:54" ht="18.75" x14ac:dyDescent="0.3">
      <c r="A176" s="8">
        <f t="shared" si="24"/>
        <v>7.1999999999999995E-2</v>
      </c>
      <c r="B176">
        <v>150</v>
      </c>
      <c r="C176">
        <v>120</v>
      </c>
      <c r="D176">
        <v>4000</v>
      </c>
      <c r="E176" s="7" t="s">
        <v>79</v>
      </c>
      <c r="F176" s="28">
        <v>0</v>
      </c>
      <c r="G176" s="28">
        <f t="shared" si="26"/>
        <v>0</v>
      </c>
      <c r="H176" s="36">
        <f t="shared" si="25"/>
        <v>0</v>
      </c>
      <c r="I176" s="28">
        <f t="shared" si="27"/>
        <v>0</v>
      </c>
      <c r="J176" s="30">
        <f t="shared" si="23"/>
        <v>0</v>
      </c>
      <c r="K176" s="29"/>
      <c r="L176" s="41"/>
      <c r="M176" s="43"/>
      <c r="N176" s="41"/>
      <c r="O176" s="45"/>
      <c r="P176" s="32" t="str">
        <f t="shared" si="28"/>
        <v/>
      </c>
      <c r="AK176" s="85"/>
      <c r="AL176">
        <v>0</v>
      </c>
      <c r="AM176">
        <v>0</v>
      </c>
      <c r="AQ176" s="28"/>
      <c r="BB176" s="85"/>
    </row>
    <row r="177" spans="1:54" ht="18.75" x14ac:dyDescent="0.3">
      <c r="A177" s="8">
        <f t="shared" si="24"/>
        <v>0.09</v>
      </c>
      <c r="B177">
        <v>150</v>
      </c>
      <c r="C177">
        <v>120</v>
      </c>
      <c r="D177">
        <v>5000</v>
      </c>
      <c r="E177" s="7" t="s">
        <v>80</v>
      </c>
      <c r="F177" s="28">
        <v>0</v>
      </c>
      <c r="G177" s="28">
        <f t="shared" si="26"/>
        <v>0</v>
      </c>
      <c r="H177" s="36">
        <f t="shared" si="25"/>
        <v>0</v>
      </c>
      <c r="I177" s="28">
        <f t="shared" si="27"/>
        <v>0</v>
      </c>
      <c r="J177" s="30">
        <f t="shared" si="23"/>
        <v>0</v>
      </c>
      <c r="K177" s="29"/>
      <c r="L177" s="41"/>
      <c r="M177" s="43"/>
      <c r="N177" s="41"/>
      <c r="O177" s="45"/>
      <c r="P177" s="32" t="str">
        <f t="shared" si="28"/>
        <v/>
      </c>
      <c r="AK177" s="85"/>
      <c r="AL177">
        <v>0</v>
      </c>
      <c r="AM177">
        <v>0</v>
      </c>
      <c r="AQ177" s="28"/>
      <c r="BB177" s="85"/>
    </row>
    <row r="178" spans="1:54" ht="18.75" x14ac:dyDescent="0.3">
      <c r="A178" s="8">
        <f t="shared" si="24"/>
        <v>0.108</v>
      </c>
      <c r="B178">
        <v>150</v>
      </c>
      <c r="C178">
        <v>120</v>
      </c>
      <c r="D178">
        <v>6000</v>
      </c>
      <c r="E178" s="7" t="s">
        <v>81</v>
      </c>
      <c r="F178" s="28">
        <v>0</v>
      </c>
      <c r="G178" s="28">
        <f t="shared" si="26"/>
        <v>0</v>
      </c>
      <c r="H178" s="36">
        <f t="shared" si="25"/>
        <v>0</v>
      </c>
      <c r="I178" s="28">
        <f t="shared" si="27"/>
        <v>0</v>
      </c>
      <c r="J178" s="30">
        <f t="shared" si="23"/>
        <v>0</v>
      </c>
      <c r="K178" s="29"/>
      <c r="L178" s="41"/>
      <c r="M178" s="43"/>
      <c r="N178" s="41"/>
      <c r="O178" s="45"/>
      <c r="P178" s="32" t="str">
        <f t="shared" si="28"/>
        <v/>
      </c>
      <c r="AK178" s="85"/>
      <c r="AL178">
        <v>0</v>
      </c>
      <c r="AM178">
        <v>0</v>
      </c>
      <c r="AQ178" s="28"/>
      <c r="BB178" s="85"/>
    </row>
    <row r="179" spans="1:54" ht="18.75" x14ac:dyDescent="0.3">
      <c r="A179" s="8">
        <f t="shared" si="24"/>
        <v>0.09</v>
      </c>
      <c r="B179">
        <v>150</v>
      </c>
      <c r="C179">
        <v>150</v>
      </c>
      <c r="D179">
        <v>4000</v>
      </c>
      <c r="E179" s="7" t="s">
        <v>82</v>
      </c>
      <c r="F179" s="28">
        <f>8.39-0.45</f>
        <v>7.94</v>
      </c>
      <c r="G179" s="28">
        <f t="shared" si="26"/>
        <v>88.222222222222229</v>
      </c>
      <c r="H179" s="36">
        <f t="shared" si="25"/>
        <v>0</v>
      </c>
      <c r="I179" s="28">
        <f t="shared" si="27"/>
        <v>7.94</v>
      </c>
      <c r="J179" s="30">
        <f t="shared" si="23"/>
        <v>7.94</v>
      </c>
      <c r="K179" s="29"/>
      <c r="L179" s="41"/>
      <c r="M179" s="43"/>
      <c r="N179" s="41"/>
      <c r="O179" s="45"/>
      <c r="P179" s="32" t="str">
        <f t="shared" si="28"/>
        <v/>
      </c>
      <c r="AK179" s="85"/>
      <c r="AL179">
        <v>7.94</v>
      </c>
      <c r="AM179">
        <v>7.94</v>
      </c>
      <c r="AQ179" s="28"/>
      <c r="BB179" s="85"/>
    </row>
    <row r="180" spans="1:54" ht="18.75" x14ac:dyDescent="0.3">
      <c r="A180" s="8">
        <f t="shared" si="24"/>
        <v>0.1125</v>
      </c>
      <c r="B180">
        <v>150</v>
      </c>
      <c r="C180">
        <v>150</v>
      </c>
      <c r="D180">
        <v>5000</v>
      </c>
      <c r="E180" s="7" t="s">
        <v>83</v>
      </c>
      <c r="F180" s="28">
        <v>0</v>
      </c>
      <c r="G180" s="28">
        <f t="shared" si="26"/>
        <v>0</v>
      </c>
      <c r="H180" s="36">
        <f t="shared" si="25"/>
        <v>0</v>
      </c>
      <c r="I180" s="28">
        <f t="shared" si="27"/>
        <v>0</v>
      </c>
      <c r="J180" s="30">
        <f t="shared" si="23"/>
        <v>0</v>
      </c>
      <c r="K180" s="29"/>
      <c r="L180" s="41"/>
      <c r="M180" s="43"/>
      <c r="N180" s="41"/>
      <c r="O180" s="45"/>
      <c r="P180" s="32" t="str">
        <f t="shared" si="28"/>
        <v/>
      </c>
      <c r="AK180" s="85"/>
      <c r="AL180">
        <v>0</v>
      </c>
      <c r="AM180">
        <v>0</v>
      </c>
      <c r="AQ180" s="28"/>
      <c r="BB180" s="85"/>
    </row>
    <row r="181" spans="1:54" ht="18.75" x14ac:dyDescent="0.3">
      <c r="A181" s="8">
        <f t="shared" si="24"/>
        <v>0.13500000000000001</v>
      </c>
      <c r="B181">
        <v>150</v>
      </c>
      <c r="C181">
        <v>150</v>
      </c>
      <c r="D181">
        <v>6000</v>
      </c>
      <c r="E181" s="7" t="s">
        <v>84</v>
      </c>
      <c r="F181" s="28">
        <f>3.375-0.945</f>
        <v>2.4300000000000002</v>
      </c>
      <c r="G181" s="28">
        <f t="shared" si="26"/>
        <v>18</v>
      </c>
      <c r="H181" s="36">
        <f t="shared" si="25"/>
        <v>0</v>
      </c>
      <c r="I181" s="28">
        <f t="shared" si="27"/>
        <v>2.4300000000000002</v>
      </c>
      <c r="J181" s="30">
        <f t="shared" si="23"/>
        <v>2.4300000000000002</v>
      </c>
      <c r="K181" s="29"/>
      <c r="L181" s="41"/>
      <c r="M181" s="43"/>
      <c r="N181" s="41"/>
      <c r="O181" s="45"/>
      <c r="P181" s="32" t="str">
        <f t="shared" si="28"/>
        <v/>
      </c>
      <c r="AK181" s="85"/>
      <c r="AL181">
        <v>2.4300000000000002</v>
      </c>
      <c r="AM181">
        <v>2.4300000000000002</v>
      </c>
      <c r="AQ181" s="28"/>
      <c r="BB181" s="85"/>
    </row>
    <row r="182" spans="1:54" ht="18.75" x14ac:dyDescent="0.3">
      <c r="A182" s="8">
        <f t="shared" si="24"/>
        <v>0.108</v>
      </c>
      <c r="B182">
        <v>150</v>
      </c>
      <c r="C182">
        <v>180</v>
      </c>
      <c r="D182">
        <v>4000</v>
      </c>
      <c r="E182" s="7" t="s">
        <v>85</v>
      </c>
      <c r="F182" s="28">
        <v>0</v>
      </c>
      <c r="G182" s="28">
        <f t="shared" si="26"/>
        <v>0</v>
      </c>
      <c r="H182" s="36">
        <f t="shared" si="25"/>
        <v>0</v>
      </c>
      <c r="I182" s="28">
        <f t="shared" si="27"/>
        <v>0</v>
      </c>
      <c r="J182" s="30">
        <f t="shared" si="23"/>
        <v>0</v>
      </c>
      <c r="K182" s="29"/>
      <c r="L182" s="41"/>
      <c r="M182" s="43"/>
      <c r="N182" s="41"/>
      <c r="O182" s="45"/>
      <c r="P182" s="32" t="str">
        <f t="shared" si="28"/>
        <v/>
      </c>
      <c r="AK182" s="85"/>
      <c r="AL182">
        <v>0</v>
      </c>
      <c r="AM182">
        <v>0</v>
      </c>
      <c r="AQ182" s="28"/>
      <c r="BB182" s="85"/>
    </row>
    <row r="183" spans="1:54" ht="18.75" x14ac:dyDescent="0.3">
      <c r="A183" s="8">
        <f t="shared" si="24"/>
        <v>0.13500000000000001</v>
      </c>
      <c r="B183">
        <v>150</v>
      </c>
      <c r="C183">
        <v>180</v>
      </c>
      <c r="D183">
        <v>5000</v>
      </c>
      <c r="E183" s="7" t="s">
        <v>86</v>
      </c>
      <c r="F183" s="28">
        <v>0</v>
      </c>
      <c r="G183" s="28">
        <f t="shared" si="26"/>
        <v>0</v>
      </c>
      <c r="H183" s="36">
        <f t="shared" si="25"/>
        <v>0</v>
      </c>
      <c r="I183" s="28">
        <f t="shared" si="27"/>
        <v>0</v>
      </c>
      <c r="J183" s="30">
        <f t="shared" si="23"/>
        <v>0</v>
      </c>
      <c r="K183" s="29"/>
      <c r="L183" s="41"/>
      <c r="M183" s="43"/>
      <c r="N183" s="41"/>
      <c r="O183" s="45"/>
      <c r="P183" s="32" t="str">
        <f t="shared" si="28"/>
        <v/>
      </c>
      <c r="AK183" s="85"/>
      <c r="AL183">
        <v>0</v>
      </c>
      <c r="AM183">
        <v>0</v>
      </c>
      <c r="AQ183" s="28"/>
      <c r="BB183" s="85"/>
    </row>
    <row r="184" spans="1:54" ht="18.75" x14ac:dyDescent="0.3">
      <c r="A184" s="8">
        <f t="shared" si="24"/>
        <v>0.16200000000000001</v>
      </c>
      <c r="B184">
        <v>150</v>
      </c>
      <c r="C184">
        <v>180</v>
      </c>
      <c r="D184">
        <v>6000</v>
      </c>
      <c r="E184" s="7" t="s">
        <v>87</v>
      </c>
      <c r="F184" s="28">
        <v>0</v>
      </c>
      <c r="G184" s="28">
        <f t="shared" si="26"/>
        <v>0</v>
      </c>
      <c r="H184" s="36">
        <f t="shared" si="25"/>
        <v>0</v>
      </c>
      <c r="I184" s="28">
        <f t="shared" si="27"/>
        <v>0</v>
      </c>
      <c r="J184" s="30">
        <f t="shared" si="23"/>
        <v>0</v>
      </c>
      <c r="K184" s="29"/>
      <c r="L184" s="41"/>
      <c r="M184" s="43"/>
      <c r="N184" s="41"/>
      <c r="O184" s="45"/>
      <c r="P184" s="32" t="str">
        <f t="shared" si="28"/>
        <v/>
      </c>
      <c r="AK184" s="85"/>
      <c r="AL184">
        <v>0</v>
      </c>
      <c r="AM184">
        <v>0</v>
      </c>
      <c r="AQ184" s="28"/>
      <c r="BB184" s="85"/>
    </row>
    <row r="185" spans="1:54" ht="18.75" x14ac:dyDescent="0.3">
      <c r="A185" s="8">
        <f t="shared" si="24"/>
        <v>0.12</v>
      </c>
      <c r="B185">
        <v>150</v>
      </c>
      <c r="C185">
        <v>200</v>
      </c>
      <c r="D185">
        <v>4000</v>
      </c>
      <c r="E185" s="7" t="s">
        <v>88</v>
      </c>
      <c r="F185" s="28">
        <v>0</v>
      </c>
      <c r="G185" s="28">
        <f t="shared" si="26"/>
        <v>0</v>
      </c>
      <c r="H185" s="36">
        <f t="shared" si="25"/>
        <v>0</v>
      </c>
      <c r="I185" s="28">
        <f t="shared" si="27"/>
        <v>0</v>
      </c>
      <c r="J185" s="30">
        <f t="shared" si="23"/>
        <v>0</v>
      </c>
      <c r="K185" s="29"/>
      <c r="L185" s="41"/>
      <c r="M185" s="43"/>
      <c r="N185" s="41"/>
      <c r="O185" s="45"/>
      <c r="P185" s="32" t="str">
        <f t="shared" si="28"/>
        <v/>
      </c>
      <c r="AK185" s="85"/>
      <c r="AL185">
        <v>0</v>
      </c>
      <c r="AM185">
        <v>0</v>
      </c>
      <c r="AQ185" s="28"/>
      <c r="BB185" s="85"/>
    </row>
    <row r="186" spans="1:54" ht="18.75" x14ac:dyDescent="0.3">
      <c r="A186" s="8">
        <f t="shared" si="24"/>
        <v>0.15</v>
      </c>
      <c r="B186">
        <v>150</v>
      </c>
      <c r="C186">
        <v>200</v>
      </c>
      <c r="D186">
        <v>5000</v>
      </c>
      <c r="E186" s="7" t="s">
        <v>89</v>
      </c>
      <c r="F186" s="28">
        <v>0</v>
      </c>
      <c r="G186" s="28">
        <f t="shared" si="26"/>
        <v>0</v>
      </c>
      <c r="H186" s="36">
        <f t="shared" si="25"/>
        <v>0</v>
      </c>
      <c r="I186" s="28">
        <f t="shared" si="27"/>
        <v>0</v>
      </c>
      <c r="J186" s="30">
        <f t="shared" si="23"/>
        <v>0</v>
      </c>
      <c r="K186" s="29"/>
      <c r="L186" s="41"/>
      <c r="M186" s="43"/>
      <c r="N186" s="41"/>
      <c r="O186" s="45"/>
      <c r="P186" s="32" t="str">
        <f t="shared" si="28"/>
        <v/>
      </c>
      <c r="AK186" s="85"/>
      <c r="AL186">
        <v>0</v>
      </c>
      <c r="AM186">
        <v>0</v>
      </c>
      <c r="AQ186" s="28"/>
      <c r="BB186" s="85"/>
    </row>
    <row r="187" spans="1:54" ht="18.75" x14ac:dyDescent="0.3">
      <c r="A187" s="8">
        <f t="shared" si="24"/>
        <v>0.18</v>
      </c>
      <c r="B187">
        <v>150</v>
      </c>
      <c r="C187">
        <v>200</v>
      </c>
      <c r="D187">
        <v>6000</v>
      </c>
      <c r="E187" s="7" t="s">
        <v>90</v>
      </c>
      <c r="F187" s="28">
        <v>0</v>
      </c>
      <c r="G187" s="28">
        <f t="shared" si="26"/>
        <v>0</v>
      </c>
      <c r="H187" s="36">
        <f t="shared" si="25"/>
        <v>0</v>
      </c>
      <c r="I187" s="28">
        <f t="shared" si="27"/>
        <v>0</v>
      </c>
      <c r="J187" s="30">
        <f t="shared" si="23"/>
        <v>0</v>
      </c>
      <c r="K187" s="29"/>
      <c r="L187" s="41"/>
      <c r="M187" s="43"/>
      <c r="N187" s="41"/>
      <c r="O187" s="45"/>
      <c r="P187" s="32" t="str">
        <f t="shared" si="28"/>
        <v/>
      </c>
      <c r="AK187" s="85"/>
      <c r="AL187">
        <v>0</v>
      </c>
      <c r="AM187">
        <v>0</v>
      </c>
      <c r="AQ187" s="28"/>
      <c r="BB187" s="85"/>
    </row>
    <row r="188" spans="1:54" ht="18.75" x14ac:dyDescent="0.3">
      <c r="A188" s="8">
        <f t="shared" si="24"/>
        <v>9.6000000000000002E-2</v>
      </c>
      <c r="B188">
        <v>200</v>
      </c>
      <c r="C188">
        <v>120</v>
      </c>
      <c r="D188">
        <v>4000</v>
      </c>
      <c r="E188" s="6" t="s">
        <v>91</v>
      </c>
      <c r="F188" s="28">
        <v>0</v>
      </c>
      <c r="G188" s="28">
        <f t="shared" si="26"/>
        <v>0</v>
      </c>
      <c r="H188" s="36">
        <f t="shared" si="25"/>
        <v>0</v>
      </c>
      <c r="I188" s="28">
        <f t="shared" si="27"/>
        <v>0</v>
      </c>
      <c r="J188" s="30">
        <f t="shared" si="23"/>
        <v>0</v>
      </c>
      <c r="K188" s="29"/>
      <c r="L188" s="41"/>
      <c r="M188" s="43"/>
      <c r="N188" s="41"/>
      <c r="O188" s="45"/>
      <c r="P188" s="32" t="str">
        <f t="shared" si="28"/>
        <v/>
      </c>
      <c r="AK188" s="85"/>
      <c r="AL188">
        <v>0</v>
      </c>
      <c r="AM188">
        <v>0</v>
      </c>
      <c r="AQ188" s="28"/>
      <c r="BB188" s="85"/>
    </row>
    <row r="189" spans="1:54" ht="18.75" x14ac:dyDescent="0.3">
      <c r="A189" s="8">
        <f t="shared" si="24"/>
        <v>0.12</v>
      </c>
      <c r="B189">
        <v>200</v>
      </c>
      <c r="C189">
        <v>120</v>
      </c>
      <c r="D189">
        <v>5000</v>
      </c>
      <c r="E189" s="6" t="s">
        <v>92</v>
      </c>
      <c r="F189" s="28">
        <v>0</v>
      </c>
      <c r="G189" s="28">
        <f t="shared" si="26"/>
        <v>0</v>
      </c>
      <c r="H189" s="36">
        <f t="shared" si="25"/>
        <v>0</v>
      </c>
      <c r="I189" s="28">
        <f t="shared" si="27"/>
        <v>0</v>
      </c>
      <c r="J189" s="30">
        <f t="shared" si="23"/>
        <v>0</v>
      </c>
      <c r="K189" s="29"/>
      <c r="L189" s="41"/>
      <c r="M189" s="43"/>
      <c r="N189" s="41"/>
      <c r="O189" s="45"/>
      <c r="P189" s="32" t="str">
        <f t="shared" si="28"/>
        <v/>
      </c>
      <c r="AK189" s="85"/>
      <c r="AL189">
        <v>0</v>
      </c>
      <c r="AM189">
        <v>0</v>
      </c>
      <c r="AQ189" s="28"/>
      <c r="BB189" s="85"/>
    </row>
    <row r="190" spans="1:54" ht="18.75" x14ac:dyDescent="0.3">
      <c r="A190" s="8">
        <f t="shared" si="24"/>
        <v>0.14399999999999999</v>
      </c>
      <c r="B190">
        <v>200</v>
      </c>
      <c r="C190">
        <v>120</v>
      </c>
      <c r="D190">
        <v>6000</v>
      </c>
      <c r="E190" s="6" t="s">
        <v>93</v>
      </c>
      <c r="F190" s="28">
        <v>0</v>
      </c>
      <c r="G190" s="28">
        <f t="shared" si="26"/>
        <v>0</v>
      </c>
      <c r="H190" s="36">
        <f t="shared" si="25"/>
        <v>0</v>
      </c>
      <c r="I190" s="28">
        <f t="shared" si="27"/>
        <v>0</v>
      </c>
      <c r="J190" s="30">
        <f t="shared" si="23"/>
        <v>0</v>
      </c>
      <c r="K190" s="29"/>
      <c r="L190" s="41"/>
      <c r="M190" s="43"/>
      <c r="N190" s="41"/>
      <c r="O190" s="45"/>
      <c r="P190" s="32" t="str">
        <f t="shared" si="28"/>
        <v/>
      </c>
      <c r="AK190" s="85"/>
      <c r="AL190">
        <v>0</v>
      </c>
      <c r="AM190">
        <v>0</v>
      </c>
      <c r="AQ190" s="28"/>
      <c r="BB190" s="85"/>
    </row>
    <row r="191" spans="1:54" ht="18.75" x14ac:dyDescent="0.3">
      <c r="A191" s="8">
        <f t="shared" si="24"/>
        <v>0.14399999999999999</v>
      </c>
      <c r="B191">
        <v>200</v>
      </c>
      <c r="C191">
        <v>180</v>
      </c>
      <c r="D191">
        <v>4000</v>
      </c>
      <c r="E191" s="6" t="s">
        <v>94</v>
      </c>
      <c r="F191" s="28">
        <v>0</v>
      </c>
      <c r="G191" s="28">
        <f t="shared" si="26"/>
        <v>0</v>
      </c>
      <c r="H191" s="36">
        <f t="shared" si="25"/>
        <v>0</v>
      </c>
      <c r="I191" s="28">
        <f t="shared" si="27"/>
        <v>0</v>
      </c>
      <c r="J191" s="30">
        <f t="shared" si="23"/>
        <v>0</v>
      </c>
      <c r="K191" s="29"/>
      <c r="L191" s="41"/>
      <c r="M191" s="43"/>
      <c r="N191" s="41"/>
      <c r="O191" s="45"/>
      <c r="P191" s="32" t="str">
        <f t="shared" si="28"/>
        <v/>
      </c>
      <c r="AK191" s="85"/>
      <c r="AL191">
        <v>0</v>
      </c>
      <c r="AM191">
        <v>0</v>
      </c>
      <c r="AQ191" s="28"/>
      <c r="BB191" s="85"/>
    </row>
    <row r="192" spans="1:54" ht="18.75" x14ac:dyDescent="0.3">
      <c r="A192" s="8">
        <f t="shared" si="24"/>
        <v>0.18</v>
      </c>
      <c r="B192">
        <v>200</v>
      </c>
      <c r="C192">
        <v>180</v>
      </c>
      <c r="D192">
        <v>5000</v>
      </c>
      <c r="E192" s="6" t="s">
        <v>95</v>
      </c>
      <c r="F192" s="28">
        <v>0</v>
      </c>
      <c r="G192" s="28">
        <f t="shared" si="26"/>
        <v>0</v>
      </c>
      <c r="H192" s="36">
        <f t="shared" si="25"/>
        <v>0</v>
      </c>
      <c r="I192" s="28">
        <f t="shared" si="27"/>
        <v>0</v>
      </c>
      <c r="J192" s="30">
        <f t="shared" si="23"/>
        <v>0</v>
      </c>
      <c r="K192" s="29"/>
      <c r="L192" s="41"/>
      <c r="M192" s="43"/>
      <c r="N192" s="41"/>
      <c r="O192" s="45"/>
      <c r="P192" s="32" t="str">
        <f t="shared" si="28"/>
        <v/>
      </c>
      <c r="AK192" s="85"/>
      <c r="AL192">
        <v>0</v>
      </c>
      <c r="AM192">
        <v>0</v>
      </c>
      <c r="AQ192" s="28"/>
      <c r="BB192" s="85"/>
    </row>
    <row r="193" spans="1:54" ht="18.75" x14ac:dyDescent="0.3">
      <c r="A193" s="8">
        <f t="shared" si="24"/>
        <v>0.216</v>
      </c>
      <c r="B193">
        <v>200</v>
      </c>
      <c r="C193">
        <v>180</v>
      </c>
      <c r="D193">
        <v>6000</v>
      </c>
      <c r="E193" s="6" t="s">
        <v>96</v>
      </c>
      <c r="F193" s="28">
        <v>0</v>
      </c>
      <c r="G193" s="28">
        <f t="shared" si="26"/>
        <v>0</v>
      </c>
      <c r="H193" s="36">
        <f t="shared" si="25"/>
        <v>0</v>
      </c>
      <c r="I193" s="28">
        <f t="shared" si="27"/>
        <v>0</v>
      </c>
      <c r="J193" s="30">
        <f t="shared" si="23"/>
        <v>0</v>
      </c>
      <c r="K193" s="29"/>
      <c r="L193" s="41"/>
      <c r="M193" s="43"/>
      <c r="N193" s="41"/>
      <c r="O193" s="45"/>
      <c r="P193" s="32" t="str">
        <f t="shared" si="28"/>
        <v/>
      </c>
      <c r="AK193" s="85"/>
      <c r="AL193">
        <v>0</v>
      </c>
      <c r="AM193">
        <v>0</v>
      </c>
      <c r="AQ193" s="28"/>
      <c r="BB193" s="85"/>
    </row>
    <row r="194" spans="1:54" ht="18.75" x14ac:dyDescent="0.3">
      <c r="A194" s="8">
        <f t="shared" si="24"/>
        <v>0.16</v>
      </c>
      <c r="B194">
        <v>200</v>
      </c>
      <c r="C194">
        <v>200</v>
      </c>
      <c r="D194">
        <v>4000</v>
      </c>
      <c r="E194" s="6" t="s">
        <v>97</v>
      </c>
      <c r="F194" s="28">
        <v>0.16</v>
      </c>
      <c r="G194" s="28">
        <f t="shared" si="26"/>
        <v>1</v>
      </c>
      <c r="H194" s="36">
        <f t="shared" si="25"/>
        <v>0</v>
      </c>
      <c r="I194" s="28">
        <f t="shared" si="27"/>
        <v>0.16</v>
      </c>
      <c r="J194" s="30">
        <f t="shared" si="23"/>
        <v>0.16</v>
      </c>
      <c r="K194" s="29"/>
      <c r="L194" s="41"/>
      <c r="M194" s="43"/>
      <c r="N194" s="41"/>
      <c r="O194" s="45"/>
      <c r="P194" s="32" t="str">
        <f t="shared" si="28"/>
        <v/>
      </c>
      <c r="AK194" s="85"/>
      <c r="AL194">
        <v>0.16</v>
      </c>
      <c r="AM194">
        <v>0.16</v>
      </c>
      <c r="AQ194" s="28"/>
      <c r="BB194" s="85"/>
    </row>
    <row r="195" spans="1:54" ht="18.75" x14ac:dyDescent="0.3">
      <c r="A195" s="8">
        <f t="shared" si="24"/>
        <v>0.2</v>
      </c>
      <c r="B195">
        <v>200</v>
      </c>
      <c r="C195">
        <v>200</v>
      </c>
      <c r="D195">
        <v>5000</v>
      </c>
      <c r="E195" s="6" t="s">
        <v>98</v>
      </c>
      <c r="F195" s="28">
        <v>0</v>
      </c>
      <c r="G195" s="28">
        <f t="shared" si="26"/>
        <v>0</v>
      </c>
      <c r="H195" s="36">
        <f t="shared" si="25"/>
        <v>0</v>
      </c>
      <c r="I195" s="28">
        <f t="shared" si="27"/>
        <v>0</v>
      </c>
      <c r="J195" s="30">
        <f t="shared" si="23"/>
        <v>0</v>
      </c>
      <c r="K195" s="29"/>
      <c r="L195" s="41"/>
      <c r="M195" s="43"/>
      <c r="N195" s="41"/>
      <c r="O195" s="45"/>
      <c r="P195" s="32" t="str">
        <f t="shared" si="28"/>
        <v/>
      </c>
      <c r="AK195" s="85"/>
      <c r="AL195">
        <v>0</v>
      </c>
      <c r="AM195">
        <v>0</v>
      </c>
      <c r="AQ195" s="28"/>
      <c r="BB195" s="85"/>
    </row>
    <row r="196" spans="1:54" ht="18.75" x14ac:dyDescent="0.3">
      <c r="A196" s="8">
        <f t="shared" si="24"/>
        <v>0.24</v>
      </c>
      <c r="B196">
        <v>200</v>
      </c>
      <c r="C196">
        <v>200</v>
      </c>
      <c r="D196">
        <v>6000</v>
      </c>
      <c r="E196" s="6" t="s">
        <v>99</v>
      </c>
      <c r="F196" s="28">
        <v>0</v>
      </c>
      <c r="G196" s="28">
        <f t="shared" si="26"/>
        <v>0</v>
      </c>
      <c r="H196" s="36">
        <f t="shared" si="25"/>
        <v>0</v>
      </c>
      <c r="I196" s="28">
        <f t="shared" si="27"/>
        <v>0</v>
      </c>
      <c r="J196" s="30">
        <f t="shared" ref="J196:J259" si="29">MIN(AL196:BA196)</f>
        <v>0</v>
      </c>
      <c r="K196" s="29"/>
      <c r="L196" s="41"/>
      <c r="M196" s="43"/>
      <c r="N196" s="41"/>
      <c r="O196" s="45"/>
      <c r="P196" s="32" t="str">
        <f t="shared" si="28"/>
        <v/>
      </c>
      <c r="AK196" s="85"/>
      <c r="AL196">
        <v>0</v>
      </c>
      <c r="AM196">
        <v>0</v>
      </c>
      <c r="AQ196" s="28"/>
      <c r="BB196" s="85"/>
    </row>
    <row r="197" spans="1:54" ht="36" x14ac:dyDescent="0.25">
      <c r="A197" s="11"/>
      <c r="B197" s="9"/>
      <c r="C197" s="9"/>
      <c r="D197" s="9"/>
      <c r="E197" s="55" t="s">
        <v>119</v>
      </c>
      <c r="F197" s="55"/>
      <c r="G197" s="55"/>
      <c r="H197" s="11"/>
      <c r="I197" s="11"/>
      <c r="J197" s="93"/>
      <c r="K197" s="11"/>
      <c r="L197" s="41"/>
      <c r="M197" s="44"/>
      <c r="N197" s="42"/>
      <c r="O197" s="47"/>
      <c r="P197" s="33"/>
      <c r="AK197" s="85"/>
      <c r="AL197" s="87"/>
      <c r="AM197" s="87"/>
      <c r="AN197" s="87"/>
      <c r="AO197" s="87"/>
      <c r="AP197" s="87"/>
      <c r="AQ197" s="11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5"/>
    </row>
    <row r="198" spans="1:54" ht="18.75" x14ac:dyDescent="0.3">
      <c r="A198" s="22" t="s">
        <v>113</v>
      </c>
      <c r="B198" s="13"/>
      <c r="C198" s="13"/>
      <c r="D198" s="13"/>
      <c r="E198" s="22" t="s">
        <v>114</v>
      </c>
      <c r="F198" s="23" t="s">
        <v>116</v>
      </c>
      <c r="G198" s="23" t="s">
        <v>115</v>
      </c>
      <c r="H198" s="35" t="s">
        <v>1</v>
      </c>
      <c r="I198" s="22" t="s">
        <v>2</v>
      </c>
      <c r="J198" s="92"/>
      <c r="K198" s="13"/>
      <c r="L198" s="41"/>
      <c r="M198" s="43"/>
      <c r="N198" s="41"/>
      <c r="O198" s="48"/>
      <c r="P198" s="34"/>
      <c r="AK198" s="85"/>
      <c r="AL198" s="13" t="s">
        <v>2</v>
      </c>
      <c r="AM198" s="13" t="s">
        <v>2</v>
      </c>
      <c r="AN198" s="13"/>
      <c r="AO198" s="13"/>
      <c r="AP198" s="13"/>
      <c r="AQ198" s="22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85"/>
    </row>
    <row r="199" spans="1:54" ht="18.75" x14ac:dyDescent="0.3">
      <c r="A199" s="8">
        <f t="shared" ref="A199:A262" si="30">B199*C199*D199/1000000000</f>
        <v>0.01</v>
      </c>
      <c r="B199">
        <v>25</v>
      </c>
      <c r="C199">
        <v>100</v>
      </c>
      <c r="D199">
        <v>4000</v>
      </c>
      <c r="E199" s="2" t="s">
        <v>4</v>
      </c>
      <c r="F199" s="28">
        <v>0</v>
      </c>
      <c r="G199" s="28">
        <f>F199/A199</f>
        <v>0</v>
      </c>
      <c r="H199" s="36">
        <f t="shared" ref="H199:H262" si="31">A199*VLOOKUP(P199,$V$7:$AB$18,7,0)</f>
        <v>0</v>
      </c>
      <c r="I199" s="28">
        <f>F199-H199</f>
        <v>0</v>
      </c>
      <c r="J199" s="30">
        <f t="shared" si="29"/>
        <v>0</v>
      </c>
      <c r="K199" s="88"/>
      <c r="L199" s="41"/>
      <c r="M199" s="43"/>
      <c r="N199" s="41"/>
      <c r="O199" s="46"/>
      <c r="P199" s="32" t="str">
        <f>IF(M199=1,"Пихта "&amp;""&amp;E199,"")</f>
        <v/>
      </c>
      <c r="AK199" s="85"/>
      <c r="AL199">
        <v>0</v>
      </c>
      <c r="AM199">
        <v>0</v>
      </c>
      <c r="AQ199" s="28"/>
      <c r="BB199" s="85"/>
    </row>
    <row r="200" spans="1:54" ht="18.75" x14ac:dyDescent="0.3">
      <c r="A200" s="8">
        <f t="shared" si="30"/>
        <v>1.2500000000000001E-2</v>
      </c>
      <c r="B200">
        <v>25</v>
      </c>
      <c r="C200">
        <v>100</v>
      </c>
      <c r="D200">
        <v>5000</v>
      </c>
      <c r="E200" s="2" t="s">
        <v>5</v>
      </c>
      <c r="F200" s="28">
        <v>0</v>
      </c>
      <c r="G200" s="28">
        <f t="shared" ref="G200:G263" si="32">F200/A200</f>
        <v>0</v>
      </c>
      <c r="H200" s="36">
        <f t="shared" si="31"/>
        <v>0</v>
      </c>
      <c r="I200" s="28">
        <f t="shared" ref="I200:I263" si="33">F200-H200</f>
        <v>0</v>
      </c>
      <c r="J200" s="30">
        <f t="shared" si="29"/>
        <v>0</v>
      </c>
      <c r="K200" s="88"/>
      <c r="L200" s="41"/>
      <c r="M200" s="43"/>
      <c r="N200" s="41"/>
      <c r="O200" s="46"/>
      <c r="P200" s="32" t="str">
        <f t="shared" ref="P200:P263" si="34">IF(M200=1,"Пихта "&amp;""&amp;E200,"")</f>
        <v/>
      </c>
      <c r="AK200" s="85"/>
      <c r="AL200">
        <v>0</v>
      </c>
      <c r="AM200">
        <v>0</v>
      </c>
      <c r="AQ200" s="28"/>
      <c r="BB200" s="85"/>
    </row>
    <row r="201" spans="1:54" ht="18.75" x14ac:dyDescent="0.3">
      <c r="A201" s="8">
        <f t="shared" si="30"/>
        <v>1.4999999999999999E-2</v>
      </c>
      <c r="B201">
        <v>25</v>
      </c>
      <c r="C201">
        <v>100</v>
      </c>
      <c r="D201">
        <v>6000</v>
      </c>
      <c r="E201" s="2" t="s">
        <v>6</v>
      </c>
      <c r="F201" s="28">
        <v>0</v>
      </c>
      <c r="G201" s="28">
        <f t="shared" si="32"/>
        <v>0</v>
      </c>
      <c r="H201" s="36">
        <f t="shared" si="31"/>
        <v>0</v>
      </c>
      <c r="I201" s="28">
        <f t="shared" si="33"/>
        <v>0</v>
      </c>
      <c r="J201" s="30">
        <f t="shared" si="29"/>
        <v>0</v>
      </c>
      <c r="K201" s="89"/>
      <c r="L201" s="41"/>
      <c r="M201" s="43"/>
      <c r="N201" s="41"/>
      <c r="O201" s="46"/>
      <c r="P201" s="32" t="str">
        <f t="shared" si="34"/>
        <v/>
      </c>
      <c r="AK201" s="85"/>
      <c r="AL201">
        <v>0</v>
      </c>
      <c r="AM201">
        <v>0</v>
      </c>
      <c r="AQ201" s="28"/>
      <c r="BB201" s="85"/>
    </row>
    <row r="202" spans="1:54" ht="18.75" x14ac:dyDescent="0.3">
      <c r="A202" s="8">
        <f t="shared" si="30"/>
        <v>1.2E-2</v>
      </c>
      <c r="B202">
        <v>25</v>
      </c>
      <c r="C202">
        <v>120</v>
      </c>
      <c r="D202">
        <v>4000</v>
      </c>
      <c r="E202" s="2" t="s">
        <v>7</v>
      </c>
      <c r="F202" s="28">
        <v>0</v>
      </c>
      <c r="G202" s="28">
        <f t="shared" si="32"/>
        <v>0</v>
      </c>
      <c r="H202" s="36">
        <f t="shared" si="31"/>
        <v>0</v>
      </c>
      <c r="I202" s="28">
        <f t="shared" si="33"/>
        <v>0</v>
      </c>
      <c r="J202" s="30">
        <f t="shared" si="29"/>
        <v>0</v>
      </c>
      <c r="K202" s="89"/>
      <c r="L202" s="41"/>
      <c r="M202" s="43"/>
      <c r="N202" s="41"/>
      <c r="O202" s="46"/>
      <c r="P202" s="32" t="str">
        <f t="shared" si="34"/>
        <v/>
      </c>
      <c r="AK202" s="85"/>
      <c r="AL202">
        <v>0</v>
      </c>
      <c r="AM202">
        <v>0</v>
      </c>
      <c r="AQ202" s="28"/>
      <c r="BB202" s="85"/>
    </row>
    <row r="203" spans="1:54" ht="18.75" x14ac:dyDescent="0.3">
      <c r="A203" s="8">
        <f t="shared" si="30"/>
        <v>1.4999999999999999E-2</v>
      </c>
      <c r="B203">
        <v>25</v>
      </c>
      <c r="C203">
        <v>120</v>
      </c>
      <c r="D203">
        <v>5000</v>
      </c>
      <c r="E203" s="2" t="s">
        <v>8</v>
      </c>
      <c r="F203" s="28">
        <v>0</v>
      </c>
      <c r="G203" s="28">
        <f t="shared" si="32"/>
        <v>0</v>
      </c>
      <c r="H203" s="36">
        <f t="shared" si="31"/>
        <v>0</v>
      </c>
      <c r="I203" s="28">
        <f t="shared" si="33"/>
        <v>0</v>
      </c>
      <c r="J203" s="30">
        <f t="shared" si="29"/>
        <v>0</v>
      </c>
      <c r="K203" s="89"/>
      <c r="L203" s="41"/>
      <c r="M203" s="43"/>
      <c r="N203" s="41"/>
      <c r="O203" s="46"/>
      <c r="P203" s="32" t="str">
        <f t="shared" si="34"/>
        <v/>
      </c>
      <c r="AK203" s="85"/>
      <c r="AL203">
        <v>0</v>
      </c>
      <c r="AM203">
        <v>0</v>
      </c>
      <c r="AQ203" s="28"/>
      <c r="BB203" s="85"/>
    </row>
    <row r="204" spans="1:54" ht="18.75" x14ac:dyDescent="0.3">
      <c r="A204" s="8">
        <f t="shared" si="30"/>
        <v>1.7999999999999999E-2</v>
      </c>
      <c r="B204">
        <v>25</v>
      </c>
      <c r="C204">
        <v>120</v>
      </c>
      <c r="D204">
        <v>6000</v>
      </c>
      <c r="E204" s="2" t="s">
        <v>9</v>
      </c>
      <c r="F204" s="28">
        <v>0</v>
      </c>
      <c r="G204" s="28">
        <f t="shared" si="32"/>
        <v>0</v>
      </c>
      <c r="H204" s="36">
        <f t="shared" si="31"/>
        <v>0</v>
      </c>
      <c r="I204" s="28">
        <f t="shared" si="33"/>
        <v>0</v>
      </c>
      <c r="J204" s="30">
        <f t="shared" si="29"/>
        <v>0</v>
      </c>
      <c r="K204" s="89"/>
      <c r="L204" s="41"/>
      <c r="M204" s="43"/>
      <c r="N204" s="41"/>
      <c r="O204" s="46"/>
      <c r="P204" s="32" t="str">
        <f t="shared" si="34"/>
        <v/>
      </c>
      <c r="AK204" s="85"/>
      <c r="AL204">
        <v>0</v>
      </c>
      <c r="AM204">
        <v>0</v>
      </c>
      <c r="AQ204" s="28"/>
      <c r="BB204" s="85"/>
    </row>
    <row r="205" spans="1:54" ht="18.75" x14ac:dyDescent="0.3">
      <c r="A205" s="8">
        <f t="shared" si="30"/>
        <v>1.4999999999999999E-2</v>
      </c>
      <c r="B205">
        <v>25</v>
      </c>
      <c r="C205">
        <v>150</v>
      </c>
      <c r="D205">
        <v>4000</v>
      </c>
      <c r="E205" s="2" t="s">
        <v>10</v>
      </c>
      <c r="F205" s="28">
        <v>0</v>
      </c>
      <c r="G205" s="28">
        <f t="shared" si="32"/>
        <v>0</v>
      </c>
      <c r="H205" s="36">
        <f t="shared" si="31"/>
        <v>0</v>
      </c>
      <c r="I205" s="28">
        <f t="shared" si="33"/>
        <v>0</v>
      </c>
      <c r="J205" s="30">
        <f t="shared" si="29"/>
        <v>0</v>
      </c>
      <c r="K205" s="28"/>
      <c r="L205" s="41"/>
      <c r="M205" s="43"/>
      <c r="N205" s="41"/>
      <c r="O205" s="46"/>
      <c r="P205" s="32" t="str">
        <f t="shared" si="34"/>
        <v/>
      </c>
      <c r="AK205" s="85"/>
      <c r="AL205">
        <v>0</v>
      </c>
      <c r="AM205">
        <v>0</v>
      </c>
      <c r="AQ205" s="28"/>
      <c r="BB205" s="85"/>
    </row>
    <row r="206" spans="1:54" ht="18.75" x14ac:dyDescent="0.3">
      <c r="A206" s="8">
        <f t="shared" si="30"/>
        <v>1.8749999999999999E-2</v>
      </c>
      <c r="B206">
        <v>25</v>
      </c>
      <c r="C206">
        <v>150</v>
      </c>
      <c r="D206">
        <v>5000</v>
      </c>
      <c r="E206" s="2" t="s">
        <v>11</v>
      </c>
      <c r="F206" s="28">
        <v>0</v>
      </c>
      <c r="G206" s="28">
        <f t="shared" si="32"/>
        <v>0</v>
      </c>
      <c r="H206" s="36">
        <f t="shared" si="31"/>
        <v>0</v>
      </c>
      <c r="I206" s="28">
        <f t="shared" si="33"/>
        <v>0</v>
      </c>
      <c r="J206" s="30">
        <f t="shared" si="29"/>
        <v>0</v>
      </c>
      <c r="K206" s="28"/>
      <c r="L206" s="41"/>
      <c r="M206" s="43"/>
      <c r="N206" s="41"/>
      <c r="O206" s="46"/>
      <c r="P206" s="32" t="str">
        <f t="shared" si="34"/>
        <v/>
      </c>
      <c r="AK206" s="85"/>
      <c r="AL206">
        <v>0</v>
      </c>
      <c r="AM206">
        <v>0</v>
      </c>
      <c r="AQ206" s="28"/>
      <c r="BB206" s="85"/>
    </row>
    <row r="207" spans="1:54" ht="18.75" x14ac:dyDescent="0.3">
      <c r="A207" s="8">
        <f t="shared" si="30"/>
        <v>2.2499999999999999E-2</v>
      </c>
      <c r="B207">
        <v>25</v>
      </c>
      <c r="C207">
        <v>150</v>
      </c>
      <c r="D207">
        <v>6000</v>
      </c>
      <c r="E207" s="2" t="s">
        <v>12</v>
      </c>
      <c r="F207" s="28">
        <v>0</v>
      </c>
      <c r="G207" s="28">
        <f t="shared" si="32"/>
        <v>0</v>
      </c>
      <c r="H207" s="36">
        <f t="shared" si="31"/>
        <v>0</v>
      </c>
      <c r="I207" s="28">
        <f t="shared" si="33"/>
        <v>0</v>
      </c>
      <c r="J207" s="30">
        <f t="shared" si="29"/>
        <v>0</v>
      </c>
      <c r="K207" s="28"/>
      <c r="L207" s="41"/>
      <c r="M207" s="43"/>
      <c r="N207" s="41"/>
      <c r="O207" s="46"/>
      <c r="P207" s="32" t="str">
        <f t="shared" si="34"/>
        <v/>
      </c>
      <c r="AK207" s="85"/>
      <c r="AL207">
        <v>0</v>
      </c>
      <c r="AM207">
        <v>0</v>
      </c>
      <c r="AQ207" s="28"/>
      <c r="BB207" s="85"/>
    </row>
    <row r="208" spans="1:54" ht="18.75" x14ac:dyDescent="0.3">
      <c r="A208" s="8">
        <f t="shared" si="30"/>
        <v>1.7999999999999999E-2</v>
      </c>
      <c r="B208">
        <v>25</v>
      </c>
      <c r="C208">
        <v>180</v>
      </c>
      <c r="D208">
        <v>4000</v>
      </c>
      <c r="E208" s="2" t="s">
        <v>13</v>
      </c>
      <c r="F208" s="28">
        <v>0</v>
      </c>
      <c r="G208" s="28">
        <f t="shared" si="32"/>
        <v>0</v>
      </c>
      <c r="H208" s="36">
        <f t="shared" si="31"/>
        <v>0</v>
      </c>
      <c r="I208" s="28">
        <f t="shared" si="33"/>
        <v>0</v>
      </c>
      <c r="J208" s="30">
        <f t="shared" si="29"/>
        <v>0</v>
      </c>
      <c r="K208" s="28"/>
      <c r="L208" s="41"/>
      <c r="M208" s="43"/>
      <c r="N208" s="41"/>
      <c r="O208" s="45"/>
      <c r="P208" s="32" t="str">
        <f t="shared" si="34"/>
        <v/>
      </c>
      <c r="AK208" s="85"/>
      <c r="AL208">
        <v>0</v>
      </c>
      <c r="AM208">
        <v>0</v>
      </c>
      <c r="AQ208" s="28"/>
      <c r="BB208" s="85"/>
    </row>
    <row r="209" spans="1:54" ht="18.75" x14ac:dyDescent="0.3">
      <c r="A209" s="8">
        <f t="shared" si="30"/>
        <v>2.2499999999999999E-2</v>
      </c>
      <c r="B209">
        <v>25</v>
      </c>
      <c r="C209">
        <v>180</v>
      </c>
      <c r="D209">
        <v>5000</v>
      </c>
      <c r="E209" s="2" t="s">
        <v>14</v>
      </c>
      <c r="F209" s="28">
        <v>0</v>
      </c>
      <c r="G209" s="28">
        <f t="shared" si="32"/>
        <v>0</v>
      </c>
      <c r="H209" s="36">
        <f t="shared" si="31"/>
        <v>0</v>
      </c>
      <c r="I209" s="28">
        <f t="shared" si="33"/>
        <v>0</v>
      </c>
      <c r="J209" s="30">
        <f t="shared" si="29"/>
        <v>0</v>
      </c>
      <c r="K209" s="28"/>
      <c r="L209" s="41"/>
      <c r="M209" s="43"/>
      <c r="N209" s="41"/>
      <c r="O209" s="45"/>
      <c r="P209" s="32" t="str">
        <f t="shared" si="34"/>
        <v/>
      </c>
      <c r="AK209" s="85"/>
      <c r="AL209">
        <v>0</v>
      </c>
      <c r="AM209">
        <v>0</v>
      </c>
      <c r="AQ209" s="28"/>
      <c r="BB209" s="85"/>
    </row>
    <row r="210" spans="1:54" ht="18.75" x14ac:dyDescent="0.3">
      <c r="A210" s="8">
        <f t="shared" si="30"/>
        <v>2.7E-2</v>
      </c>
      <c r="B210">
        <v>25</v>
      </c>
      <c r="C210">
        <v>180</v>
      </c>
      <c r="D210">
        <v>6000</v>
      </c>
      <c r="E210" s="2" t="s">
        <v>15</v>
      </c>
      <c r="F210" s="28">
        <v>0</v>
      </c>
      <c r="G210" s="28">
        <f t="shared" si="32"/>
        <v>0</v>
      </c>
      <c r="H210" s="36">
        <f t="shared" si="31"/>
        <v>0</v>
      </c>
      <c r="I210" s="28">
        <f t="shared" si="33"/>
        <v>0</v>
      </c>
      <c r="J210" s="30">
        <f t="shared" si="29"/>
        <v>0</v>
      </c>
      <c r="K210" s="28"/>
      <c r="L210" s="41"/>
      <c r="M210" s="43"/>
      <c r="N210" s="41"/>
      <c r="O210" s="45"/>
      <c r="P210" s="32" t="str">
        <f t="shared" si="34"/>
        <v/>
      </c>
      <c r="AK210" s="85"/>
      <c r="AL210">
        <v>0</v>
      </c>
      <c r="AM210">
        <v>0</v>
      </c>
      <c r="AQ210" s="28"/>
      <c r="BB210" s="85"/>
    </row>
    <row r="211" spans="1:54" ht="18.75" x14ac:dyDescent="0.3">
      <c r="A211" s="8">
        <f t="shared" si="30"/>
        <v>0.02</v>
      </c>
      <c r="B211">
        <v>25</v>
      </c>
      <c r="C211">
        <v>200</v>
      </c>
      <c r="D211">
        <v>4000</v>
      </c>
      <c r="E211" s="2" t="s">
        <v>16</v>
      </c>
      <c r="F211" s="28">
        <v>0</v>
      </c>
      <c r="G211" s="28">
        <f t="shared" si="32"/>
        <v>0</v>
      </c>
      <c r="H211" s="36">
        <f t="shared" si="31"/>
        <v>0</v>
      </c>
      <c r="I211" s="28">
        <f t="shared" si="33"/>
        <v>0</v>
      </c>
      <c r="J211" s="30">
        <f t="shared" si="29"/>
        <v>0</v>
      </c>
      <c r="K211" s="28"/>
      <c r="L211" s="41"/>
      <c r="M211" s="43"/>
      <c r="N211" s="41"/>
      <c r="O211" s="45"/>
      <c r="P211" s="32" t="str">
        <f t="shared" si="34"/>
        <v/>
      </c>
      <c r="AK211" s="85"/>
      <c r="AL211">
        <v>0</v>
      </c>
      <c r="AM211">
        <v>0</v>
      </c>
      <c r="AQ211" s="28"/>
      <c r="BB211" s="85"/>
    </row>
    <row r="212" spans="1:54" ht="18.75" x14ac:dyDescent="0.3">
      <c r="A212" s="8">
        <f t="shared" si="30"/>
        <v>2.5000000000000001E-2</v>
      </c>
      <c r="B212">
        <v>25</v>
      </c>
      <c r="C212">
        <v>200</v>
      </c>
      <c r="D212">
        <v>5000</v>
      </c>
      <c r="E212" s="2" t="s">
        <v>17</v>
      </c>
      <c r="F212" s="28">
        <v>0</v>
      </c>
      <c r="G212" s="28">
        <f t="shared" si="32"/>
        <v>0</v>
      </c>
      <c r="H212" s="36">
        <f t="shared" si="31"/>
        <v>0</v>
      </c>
      <c r="I212" s="28">
        <f t="shared" si="33"/>
        <v>0</v>
      </c>
      <c r="J212" s="30">
        <f t="shared" si="29"/>
        <v>0</v>
      </c>
      <c r="K212" s="28"/>
      <c r="L212" s="41"/>
      <c r="M212" s="43"/>
      <c r="N212" s="41"/>
      <c r="O212" s="45"/>
      <c r="P212" s="32" t="str">
        <f t="shared" si="34"/>
        <v/>
      </c>
      <c r="AK212" s="85"/>
      <c r="AL212">
        <v>0</v>
      </c>
      <c r="AM212">
        <v>0</v>
      </c>
      <c r="AQ212" s="28"/>
      <c r="BB212" s="85"/>
    </row>
    <row r="213" spans="1:54" ht="18.75" x14ac:dyDescent="0.3">
      <c r="A213" s="8">
        <f t="shared" si="30"/>
        <v>0.03</v>
      </c>
      <c r="B213">
        <v>25</v>
      </c>
      <c r="C213">
        <v>200</v>
      </c>
      <c r="D213">
        <v>6000</v>
      </c>
      <c r="E213" s="2" t="s">
        <v>18</v>
      </c>
      <c r="F213" s="28">
        <v>0</v>
      </c>
      <c r="G213" s="28">
        <f t="shared" si="32"/>
        <v>0</v>
      </c>
      <c r="H213" s="36">
        <f t="shared" si="31"/>
        <v>0</v>
      </c>
      <c r="I213" s="28">
        <f t="shared" si="33"/>
        <v>0</v>
      </c>
      <c r="J213" s="30">
        <f t="shared" si="29"/>
        <v>0</v>
      </c>
      <c r="K213" s="28"/>
      <c r="L213" s="41"/>
      <c r="M213" s="43"/>
      <c r="N213" s="41"/>
      <c r="O213" s="45"/>
      <c r="P213" s="32" t="str">
        <f t="shared" si="34"/>
        <v/>
      </c>
      <c r="AK213" s="85"/>
      <c r="AL213">
        <v>0</v>
      </c>
      <c r="AM213">
        <v>0</v>
      </c>
      <c r="AQ213" s="28"/>
      <c r="BB213" s="85"/>
    </row>
    <row r="214" spans="1:54" ht="18.75" x14ac:dyDescent="0.3">
      <c r="A214" s="8">
        <f t="shared" si="30"/>
        <v>1.2E-2</v>
      </c>
      <c r="B214">
        <v>30</v>
      </c>
      <c r="C214">
        <v>100</v>
      </c>
      <c r="D214">
        <v>4000</v>
      </c>
      <c r="E214" s="3" t="s">
        <v>19</v>
      </c>
      <c r="F214" s="28">
        <v>0</v>
      </c>
      <c r="G214" s="28">
        <f t="shared" si="32"/>
        <v>0</v>
      </c>
      <c r="H214" s="36">
        <f t="shared" si="31"/>
        <v>0</v>
      </c>
      <c r="I214" s="28">
        <f t="shared" si="33"/>
        <v>0</v>
      </c>
      <c r="J214" s="30">
        <f t="shared" si="29"/>
        <v>0</v>
      </c>
      <c r="K214" s="14"/>
      <c r="L214" s="41"/>
      <c r="M214" s="43"/>
      <c r="N214" s="41"/>
      <c r="O214" s="45"/>
      <c r="P214" s="32" t="str">
        <f t="shared" si="34"/>
        <v/>
      </c>
      <c r="AK214" s="85"/>
      <c r="AL214">
        <v>0</v>
      </c>
      <c r="AM214">
        <v>0</v>
      </c>
      <c r="AQ214" s="28"/>
      <c r="BB214" s="85"/>
    </row>
    <row r="215" spans="1:54" ht="18.75" x14ac:dyDescent="0.3">
      <c r="A215" s="8">
        <f t="shared" si="30"/>
        <v>1.4999999999999999E-2</v>
      </c>
      <c r="B215">
        <v>30</v>
      </c>
      <c r="C215">
        <v>100</v>
      </c>
      <c r="D215">
        <v>5000</v>
      </c>
      <c r="E215" s="3" t="s">
        <v>20</v>
      </c>
      <c r="F215" s="28">
        <v>0</v>
      </c>
      <c r="G215" s="28">
        <f t="shared" si="32"/>
        <v>0</v>
      </c>
      <c r="H215" s="36">
        <f t="shared" si="31"/>
        <v>0</v>
      </c>
      <c r="I215" s="28">
        <f t="shared" si="33"/>
        <v>0</v>
      </c>
      <c r="J215" s="30">
        <f t="shared" si="29"/>
        <v>0</v>
      </c>
      <c r="K215" s="14"/>
      <c r="L215" s="41"/>
      <c r="M215" s="43"/>
      <c r="N215" s="41"/>
      <c r="O215" s="45"/>
      <c r="P215" s="32" t="str">
        <f t="shared" si="34"/>
        <v/>
      </c>
      <c r="AK215" s="85"/>
      <c r="AL215">
        <v>0</v>
      </c>
      <c r="AM215">
        <v>0</v>
      </c>
      <c r="AQ215" s="28"/>
      <c r="BB215" s="85"/>
    </row>
    <row r="216" spans="1:54" ht="18.75" x14ac:dyDescent="0.3">
      <c r="A216" s="8">
        <f t="shared" si="30"/>
        <v>1.7999999999999999E-2</v>
      </c>
      <c r="B216">
        <v>30</v>
      </c>
      <c r="C216">
        <v>100</v>
      </c>
      <c r="D216">
        <v>6000</v>
      </c>
      <c r="E216" s="3" t="s">
        <v>21</v>
      </c>
      <c r="F216" s="28">
        <v>0</v>
      </c>
      <c r="G216" s="28">
        <f t="shared" si="32"/>
        <v>0</v>
      </c>
      <c r="H216" s="36">
        <f t="shared" si="31"/>
        <v>0</v>
      </c>
      <c r="I216" s="28">
        <f t="shared" si="33"/>
        <v>0</v>
      </c>
      <c r="J216" s="30">
        <f t="shared" si="29"/>
        <v>0</v>
      </c>
      <c r="K216" s="29"/>
      <c r="L216" s="41"/>
      <c r="M216" s="43"/>
      <c r="N216" s="41"/>
      <c r="O216" s="45"/>
      <c r="P216" s="32" t="str">
        <f t="shared" si="34"/>
        <v/>
      </c>
      <c r="AK216" s="85"/>
      <c r="AL216">
        <v>0</v>
      </c>
      <c r="AM216">
        <v>0</v>
      </c>
      <c r="AQ216" s="28"/>
      <c r="BB216" s="85"/>
    </row>
    <row r="217" spans="1:54" ht="18.75" x14ac:dyDescent="0.3">
      <c r="A217" s="8">
        <f t="shared" si="30"/>
        <v>1.44E-2</v>
      </c>
      <c r="B217">
        <v>30</v>
      </c>
      <c r="C217">
        <v>120</v>
      </c>
      <c r="D217">
        <v>4000</v>
      </c>
      <c r="E217" s="3" t="s">
        <v>22</v>
      </c>
      <c r="F217" s="28">
        <f>9.53-0.158</f>
        <v>9.3719999999999999</v>
      </c>
      <c r="G217" s="28">
        <f t="shared" si="32"/>
        <v>650.83333333333337</v>
      </c>
      <c r="H217" s="36">
        <f t="shared" si="31"/>
        <v>0</v>
      </c>
      <c r="I217" s="28">
        <f t="shared" si="33"/>
        <v>9.3719999999999999</v>
      </c>
      <c r="J217" s="30">
        <f t="shared" si="29"/>
        <v>9.3719999999999999</v>
      </c>
      <c r="K217" s="29"/>
      <c r="L217" s="41"/>
      <c r="M217" s="43"/>
      <c r="N217" s="41"/>
      <c r="O217" s="45"/>
      <c r="P217" s="32" t="str">
        <f t="shared" si="34"/>
        <v/>
      </c>
      <c r="AK217" s="85"/>
      <c r="AL217">
        <v>9.3719999999999999</v>
      </c>
      <c r="AM217">
        <v>9.3719999999999999</v>
      </c>
      <c r="AQ217" s="28"/>
      <c r="BB217" s="85"/>
    </row>
    <row r="218" spans="1:54" ht="18.75" x14ac:dyDescent="0.3">
      <c r="A218" s="8">
        <f t="shared" si="30"/>
        <v>1.7999999999999999E-2</v>
      </c>
      <c r="B218">
        <v>30</v>
      </c>
      <c r="C218">
        <v>120</v>
      </c>
      <c r="D218">
        <v>5000</v>
      </c>
      <c r="E218" s="3" t="s">
        <v>23</v>
      </c>
      <c r="F218" s="28">
        <v>7.7</v>
      </c>
      <c r="G218" s="28">
        <f t="shared" si="32"/>
        <v>427.77777777777783</v>
      </c>
      <c r="H218" s="36">
        <f t="shared" si="31"/>
        <v>0</v>
      </c>
      <c r="I218" s="28">
        <f t="shared" si="33"/>
        <v>7.7</v>
      </c>
      <c r="J218" s="30">
        <f t="shared" si="29"/>
        <v>7.7</v>
      </c>
      <c r="K218" s="29"/>
      <c r="L218" s="41"/>
      <c r="M218" s="43"/>
      <c r="N218" s="41"/>
      <c r="O218" s="45"/>
      <c r="P218" s="32" t="str">
        <f t="shared" si="34"/>
        <v/>
      </c>
      <c r="AK218" s="85"/>
      <c r="AL218">
        <v>7.7</v>
      </c>
      <c r="AM218">
        <v>7.7</v>
      </c>
      <c r="AQ218" s="28"/>
      <c r="BB218" s="85"/>
    </row>
    <row r="219" spans="1:54" ht="18.75" x14ac:dyDescent="0.3">
      <c r="A219" s="8">
        <f t="shared" si="30"/>
        <v>2.1600000000000001E-2</v>
      </c>
      <c r="B219">
        <v>30</v>
      </c>
      <c r="C219">
        <v>120</v>
      </c>
      <c r="D219">
        <v>6000</v>
      </c>
      <c r="E219" s="3" t="s">
        <v>24</v>
      </c>
      <c r="F219" s="28">
        <f>7.66-0.129</f>
        <v>7.5310000000000006</v>
      </c>
      <c r="G219" s="28">
        <f t="shared" si="32"/>
        <v>348.65740740740739</v>
      </c>
      <c r="H219" s="36">
        <f t="shared" si="31"/>
        <v>0</v>
      </c>
      <c r="I219" s="28">
        <f t="shared" si="33"/>
        <v>7.5310000000000006</v>
      </c>
      <c r="J219" s="30">
        <f t="shared" si="29"/>
        <v>7.5310000000000006</v>
      </c>
      <c r="K219" s="29"/>
      <c r="L219" s="41"/>
      <c r="M219" s="43"/>
      <c r="N219" s="41"/>
      <c r="O219" s="45"/>
      <c r="P219" s="32" t="str">
        <f t="shared" si="34"/>
        <v/>
      </c>
      <c r="AK219" s="85"/>
      <c r="AL219">
        <v>7.5310000000000006</v>
      </c>
      <c r="AM219">
        <v>7.5310000000000006</v>
      </c>
      <c r="AQ219" s="28"/>
      <c r="BB219" s="85"/>
    </row>
    <row r="220" spans="1:54" ht="18.75" x14ac:dyDescent="0.3">
      <c r="A220" s="8">
        <f t="shared" si="30"/>
        <v>1.7999999999999999E-2</v>
      </c>
      <c r="B220">
        <v>30</v>
      </c>
      <c r="C220">
        <v>150</v>
      </c>
      <c r="D220">
        <v>4000</v>
      </c>
      <c r="E220" s="3" t="s">
        <v>25</v>
      </c>
      <c r="F220" s="28">
        <v>1.1200000000000001</v>
      </c>
      <c r="G220" s="28">
        <f t="shared" si="32"/>
        <v>62.222222222222236</v>
      </c>
      <c r="H220" s="36">
        <f t="shared" si="31"/>
        <v>0</v>
      </c>
      <c r="I220" s="28">
        <f t="shared" si="33"/>
        <v>1.1200000000000001</v>
      </c>
      <c r="J220" s="30">
        <f t="shared" si="29"/>
        <v>1.1200000000000001</v>
      </c>
      <c r="K220" s="29"/>
      <c r="L220" s="41"/>
      <c r="M220" s="43"/>
      <c r="N220" s="41"/>
      <c r="O220" s="45"/>
      <c r="P220" s="32" t="str">
        <f t="shared" si="34"/>
        <v/>
      </c>
      <c r="AK220" s="85"/>
      <c r="AL220">
        <v>1.1200000000000001</v>
      </c>
      <c r="AM220">
        <v>1.1200000000000001</v>
      </c>
      <c r="AQ220" s="28"/>
      <c r="BB220" s="85"/>
    </row>
    <row r="221" spans="1:54" ht="18.75" x14ac:dyDescent="0.3">
      <c r="A221" s="8">
        <f t="shared" si="30"/>
        <v>2.2499999999999999E-2</v>
      </c>
      <c r="B221">
        <v>30</v>
      </c>
      <c r="C221">
        <v>150</v>
      </c>
      <c r="D221">
        <v>5000</v>
      </c>
      <c r="E221" s="3" t="s">
        <v>26</v>
      </c>
      <c r="F221" s="28">
        <v>0</v>
      </c>
      <c r="G221" s="28">
        <f t="shared" si="32"/>
        <v>0</v>
      </c>
      <c r="H221" s="36">
        <f t="shared" si="31"/>
        <v>0</v>
      </c>
      <c r="I221" s="28">
        <f t="shared" si="33"/>
        <v>0</v>
      </c>
      <c r="J221" s="30">
        <f t="shared" si="29"/>
        <v>0</v>
      </c>
      <c r="K221" s="29"/>
      <c r="L221" s="41"/>
      <c r="M221" s="43"/>
      <c r="N221" s="41"/>
      <c r="O221" s="45"/>
      <c r="P221" s="32" t="str">
        <f t="shared" si="34"/>
        <v/>
      </c>
      <c r="AK221" s="85"/>
      <c r="AL221">
        <v>0</v>
      </c>
      <c r="AM221">
        <v>0</v>
      </c>
      <c r="AQ221" s="28"/>
      <c r="BB221" s="85"/>
    </row>
    <row r="222" spans="1:54" ht="18.75" x14ac:dyDescent="0.3">
      <c r="A222" s="8">
        <f t="shared" si="30"/>
        <v>2.7E-2</v>
      </c>
      <c r="B222">
        <v>30</v>
      </c>
      <c r="C222">
        <v>150</v>
      </c>
      <c r="D222">
        <v>6000</v>
      </c>
      <c r="E222" s="3" t="s">
        <v>27</v>
      </c>
      <c r="F222" s="28">
        <v>0</v>
      </c>
      <c r="G222" s="28">
        <f t="shared" si="32"/>
        <v>0</v>
      </c>
      <c r="H222" s="36">
        <f t="shared" si="31"/>
        <v>0</v>
      </c>
      <c r="I222" s="28">
        <f t="shared" si="33"/>
        <v>0</v>
      </c>
      <c r="J222" s="30">
        <f t="shared" si="29"/>
        <v>0</v>
      </c>
      <c r="K222" s="29"/>
      <c r="L222" s="41"/>
      <c r="M222" s="43"/>
      <c r="N222" s="41"/>
      <c r="O222" s="45"/>
      <c r="P222" s="32" t="str">
        <f t="shared" si="34"/>
        <v/>
      </c>
      <c r="AK222" s="85"/>
      <c r="AL222">
        <v>0</v>
      </c>
      <c r="AM222">
        <v>0</v>
      </c>
      <c r="AQ222" s="28"/>
      <c r="BB222" s="85"/>
    </row>
    <row r="223" spans="1:54" ht="18.75" x14ac:dyDescent="0.3">
      <c r="A223" s="8">
        <f t="shared" si="30"/>
        <v>2.1600000000000001E-2</v>
      </c>
      <c r="B223">
        <v>30</v>
      </c>
      <c r="C223">
        <v>180</v>
      </c>
      <c r="D223">
        <v>4000</v>
      </c>
      <c r="E223" s="3" t="s">
        <v>28</v>
      </c>
      <c r="F223" s="28">
        <v>0</v>
      </c>
      <c r="G223" s="28">
        <f t="shared" si="32"/>
        <v>0</v>
      </c>
      <c r="H223" s="36">
        <f t="shared" si="31"/>
        <v>0</v>
      </c>
      <c r="I223" s="28">
        <f t="shared" si="33"/>
        <v>0</v>
      </c>
      <c r="J223" s="30">
        <f t="shared" si="29"/>
        <v>0</v>
      </c>
      <c r="K223" s="29"/>
      <c r="L223" s="41"/>
      <c r="M223" s="43"/>
      <c r="N223" s="41"/>
      <c r="O223" s="45"/>
      <c r="P223" s="32" t="str">
        <f t="shared" si="34"/>
        <v/>
      </c>
      <c r="AK223" s="85"/>
      <c r="AL223">
        <v>0</v>
      </c>
      <c r="AM223">
        <v>0</v>
      </c>
      <c r="AQ223" s="28"/>
      <c r="BB223" s="85"/>
    </row>
    <row r="224" spans="1:54" ht="18.75" x14ac:dyDescent="0.3">
      <c r="A224" s="8">
        <f t="shared" si="30"/>
        <v>2.7E-2</v>
      </c>
      <c r="B224">
        <v>30</v>
      </c>
      <c r="C224">
        <v>180</v>
      </c>
      <c r="D224">
        <v>5000</v>
      </c>
      <c r="E224" s="3" t="s">
        <v>29</v>
      </c>
      <c r="F224" s="28">
        <v>0</v>
      </c>
      <c r="G224" s="28">
        <f t="shared" si="32"/>
        <v>0</v>
      </c>
      <c r="H224" s="36">
        <f t="shared" si="31"/>
        <v>0</v>
      </c>
      <c r="I224" s="28">
        <f t="shared" si="33"/>
        <v>0</v>
      </c>
      <c r="J224" s="30">
        <f t="shared" si="29"/>
        <v>0</v>
      </c>
      <c r="K224" s="29"/>
      <c r="L224" s="41"/>
      <c r="M224" s="43"/>
      <c r="N224" s="41"/>
      <c r="O224" s="45"/>
      <c r="P224" s="32" t="str">
        <f t="shared" si="34"/>
        <v/>
      </c>
      <c r="AK224" s="85"/>
      <c r="AL224">
        <v>0</v>
      </c>
      <c r="AM224">
        <v>0</v>
      </c>
      <c r="AQ224" s="28"/>
      <c r="BB224" s="85"/>
    </row>
    <row r="225" spans="1:54" ht="18.75" x14ac:dyDescent="0.3">
      <c r="A225" s="8">
        <f t="shared" si="30"/>
        <v>3.2399999999999998E-2</v>
      </c>
      <c r="B225">
        <v>30</v>
      </c>
      <c r="C225">
        <v>180</v>
      </c>
      <c r="D225">
        <v>6000</v>
      </c>
      <c r="E225" s="3" t="s">
        <v>30</v>
      </c>
      <c r="F225" s="28">
        <v>0</v>
      </c>
      <c r="G225" s="28">
        <f t="shared" si="32"/>
        <v>0</v>
      </c>
      <c r="H225" s="36">
        <f t="shared" si="31"/>
        <v>0</v>
      </c>
      <c r="I225" s="28">
        <f t="shared" si="33"/>
        <v>0</v>
      </c>
      <c r="J225" s="30">
        <f t="shared" si="29"/>
        <v>0</v>
      </c>
      <c r="K225" s="29"/>
      <c r="L225" s="41"/>
      <c r="M225" s="43"/>
      <c r="N225" s="41"/>
      <c r="O225" s="45"/>
      <c r="P225" s="32" t="str">
        <f t="shared" si="34"/>
        <v/>
      </c>
      <c r="AK225" s="85"/>
      <c r="AL225">
        <v>0</v>
      </c>
      <c r="AM225">
        <v>0</v>
      </c>
      <c r="AQ225" s="28"/>
      <c r="BB225" s="85"/>
    </row>
    <row r="226" spans="1:54" ht="18.75" x14ac:dyDescent="0.3">
      <c r="A226" s="8">
        <f t="shared" si="30"/>
        <v>2.4E-2</v>
      </c>
      <c r="B226">
        <v>30</v>
      </c>
      <c r="C226">
        <v>200</v>
      </c>
      <c r="D226">
        <v>4000</v>
      </c>
      <c r="E226" s="3" t="s">
        <v>31</v>
      </c>
      <c r="F226" s="28">
        <v>0</v>
      </c>
      <c r="G226" s="28">
        <f t="shared" si="32"/>
        <v>0</v>
      </c>
      <c r="H226" s="36">
        <f t="shared" si="31"/>
        <v>0</v>
      </c>
      <c r="I226" s="28">
        <f t="shared" si="33"/>
        <v>0</v>
      </c>
      <c r="J226" s="30">
        <f t="shared" si="29"/>
        <v>0</v>
      </c>
      <c r="K226" s="29"/>
      <c r="L226" s="41"/>
      <c r="M226" s="43"/>
      <c r="N226" s="41"/>
      <c r="O226" s="45"/>
      <c r="P226" s="32" t="str">
        <f t="shared" si="34"/>
        <v/>
      </c>
      <c r="AK226" s="85"/>
      <c r="AL226">
        <v>0</v>
      </c>
      <c r="AM226">
        <v>0</v>
      </c>
      <c r="AQ226" s="28"/>
      <c r="BB226" s="85"/>
    </row>
    <row r="227" spans="1:54" ht="18.75" x14ac:dyDescent="0.3">
      <c r="A227" s="8">
        <f t="shared" si="30"/>
        <v>0.03</v>
      </c>
      <c r="B227">
        <v>30</v>
      </c>
      <c r="C227">
        <v>200</v>
      </c>
      <c r="D227">
        <v>5000</v>
      </c>
      <c r="E227" s="3" t="s">
        <v>32</v>
      </c>
      <c r="F227" s="28">
        <v>0</v>
      </c>
      <c r="G227" s="28">
        <f t="shared" si="32"/>
        <v>0</v>
      </c>
      <c r="H227" s="36">
        <f t="shared" si="31"/>
        <v>0</v>
      </c>
      <c r="I227" s="28">
        <f t="shared" si="33"/>
        <v>0</v>
      </c>
      <c r="J227" s="30">
        <f t="shared" si="29"/>
        <v>0</v>
      </c>
      <c r="K227" s="29"/>
      <c r="L227" s="41"/>
      <c r="M227" s="43"/>
      <c r="N227" s="41"/>
      <c r="O227" s="45"/>
      <c r="P227" s="32" t="str">
        <f t="shared" si="34"/>
        <v/>
      </c>
      <c r="AK227" s="85"/>
      <c r="AL227">
        <v>0</v>
      </c>
      <c r="AM227">
        <v>0</v>
      </c>
      <c r="AQ227" s="28"/>
      <c r="BB227" s="85"/>
    </row>
    <row r="228" spans="1:54" ht="18.75" x14ac:dyDescent="0.3">
      <c r="A228" s="8">
        <f t="shared" si="30"/>
        <v>3.5999999999999997E-2</v>
      </c>
      <c r="B228">
        <v>30</v>
      </c>
      <c r="C228">
        <v>200</v>
      </c>
      <c r="D228">
        <v>6000</v>
      </c>
      <c r="E228" s="3" t="s">
        <v>33</v>
      </c>
      <c r="F228" s="28">
        <v>5</v>
      </c>
      <c r="G228" s="28">
        <f t="shared" si="32"/>
        <v>138.88888888888889</v>
      </c>
      <c r="H228" s="36">
        <f t="shared" si="31"/>
        <v>0</v>
      </c>
      <c r="I228" s="28">
        <f t="shared" si="33"/>
        <v>5</v>
      </c>
      <c r="J228" s="30">
        <f t="shared" si="29"/>
        <v>5</v>
      </c>
      <c r="K228" s="29"/>
      <c r="L228" s="41"/>
      <c r="M228" s="43"/>
      <c r="N228" s="41"/>
      <c r="O228" s="45"/>
      <c r="P228" s="32" t="str">
        <f t="shared" si="34"/>
        <v/>
      </c>
      <c r="AK228" s="85"/>
      <c r="AL228">
        <v>5</v>
      </c>
      <c r="AM228">
        <v>5</v>
      </c>
      <c r="AQ228" s="28"/>
      <c r="BB228" s="85"/>
    </row>
    <row r="229" spans="1:54" ht="18.75" x14ac:dyDescent="0.3">
      <c r="A229" s="8">
        <f t="shared" si="30"/>
        <v>1.6E-2</v>
      </c>
      <c r="B229">
        <v>40</v>
      </c>
      <c r="C229">
        <v>100</v>
      </c>
      <c r="D229">
        <v>4000</v>
      </c>
      <c r="E229" s="4" t="s">
        <v>34</v>
      </c>
      <c r="F229" s="28">
        <v>0</v>
      </c>
      <c r="G229" s="28">
        <f t="shared" si="32"/>
        <v>0</v>
      </c>
      <c r="H229" s="36">
        <f t="shared" si="31"/>
        <v>0</v>
      </c>
      <c r="I229" s="28">
        <f t="shared" si="33"/>
        <v>0</v>
      </c>
      <c r="J229" s="30">
        <f t="shared" si="29"/>
        <v>0</v>
      </c>
      <c r="K229" s="29"/>
      <c r="L229" s="41"/>
      <c r="M229" s="43"/>
      <c r="N229" s="41"/>
      <c r="O229" s="45"/>
      <c r="P229" s="32" t="str">
        <f t="shared" si="34"/>
        <v/>
      </c>
      <c r="AK229" s="85"/>
      <c r="AL229">
        <v>0</v>
      </c>
      <c r="AM229">
        <v>0</v>
      </c>
      <c r="AQ229" s="28"/>
      <c r="BB229" s="85"/>
    </row>
    <row r="230" spans="1:54" ht="18.75" x14ac:dyDescent="0.3">
      <c r="A230" s="8">
        <f t="shared" si="30"/>
        <v>0.02</v>
      </c>
      <c r="B230">
        <v>40</v>
      </c>
      <c r="C230">
        <v>100</v>
      </c>
      <c r="D230">
        <v>5000</v>
      </c>
      <c r="E230" s="4" t="s">
        <v>35</v>
      </c>
      <c r="F230" s="28">
        <v>0</v>
      </c>
      <c r="G230" s="28">
        <f t="shared" si="32"/>
        <v>0</v>
      </c>
      <c r="H230" s="36">
        <f t="shared" si="31"/>
        <v>0</v>
      </c>
      <c r="I230" s="28">
        <f t="shared" si="33"/>
        <v>0</v>
      </c>
      <c r="J230" s="30">
        <f t="shared" si="29"/>
        <v>0</v>
      </c>
      <c r="K230" s="29"/>
      <c r="L230" s="41"/>
      <c r="M230" s="43"/>
      <c r="N230" s="41"/>
      <c r="O230" s="45"/>
      <c r="P230" s="32" t="str">
        <f t="shared" si="34"/>
        <v/>
      </c>
      <c r="AK230" s="85"/>
      <c r="AL230">
        <v>0</v>
      </c>
      <c r="AM230">
        <v>0</v>
      </c>
      <c r="AQ230" s="28"/>
      <c r="BB230" s="85"/>
    </row>
    <row r="231" spans="1:54" ht="18.75" x14ac:dyDescent="0.3">
      <c r="A231" s="8">
        <f t="shared" si="30"/>
        <v>2.4E-2</v>
      </c>
      <c r="B231">
        <v>40</v>
      </c>
      <c r="C231">
        <v>100</v>
      </c>
      <c r="D231">
        <v>6000</v>
      </c>
      <c r="E231" s="4" t="s">
        <v>36</v>
      </c>
      <c r="F231" s="28">
        <v>0</v>
      </c>
      <c r="G231" s="28">
        <f t="shared" si="32"/>
        <v>0</v>
      </c>
      <c r="H231" s="36">
        <f t="shared" si="31"/>
        <v>0</v>
      </c>
      <c r="I231" s="28">
        <f t="shared" si="33"/>
        <v>0</v>
      </c>
      <c r="J231" s="30">
        <f t="shared" si="29"/>
        <v>0</v>
      </c>
      <c r="K231" s="29"/>
      <c r="L231" s="41"/>
      <c r="M231" s="43"/>
      <c r="N231" s="41"/>
      <c r="O231" s="45"/>
      <c r="P231" s="32" t="str">
        <f t="shared" si="34"/>
        <v/>
      </c>
      <c r="AK231" s="85"/>
      <c r="AL231">
        <v>0</v>
      </c>
      <c r="AM231">
        <v>0</v>
      </c>
      <c r="AQ231" s="28"/>
      <c r="BB231" s="85"/>
    </row>
    <row r="232" spans="1:54" ht="18.75" x14ac:dyDescent="0.3">
      <c r="A232" s="8">
        <f t="shared" si="30"/>
        <v>1.9199999999999998E-2</v>
      </c>
      <c r="B232">
        <v>40</v>
      </c>
      <c r="C232">
        <v>120</v>
      </c>
      <c r="D232">
        <v>4000</v>
      </c>
      <c r="E232" s="4" t="s">
        <v>37</v>
      </c>
      <c r="F232" s="28">
        <v>0</v>
      </c>
      <c r="G232" s="28">
        <f t="shared" si="32"/>
        <v>0</v>
      </c>
      <c r="H232" s="36">
        <f t="shared" si="31"/>
        <v>0</v>
      </c>
      <c r="I232" s="28">
        <f t="shared" si="33"/>
        <v>0</v>
      </c>
      <c r="J232" s="30">
        <f t="shared" si="29"/>
        <v>0</v>
      </c>
      <c r="K232" s="29"/>
      <c r="L232" s="41"/>
      <c r="M232" s="43"/>
      <c r="N232" s="41"/>
      <c r="O232" s="45"/>
      <c r="P232" s="32" t="str">
        <f t="shared" si="34"/>
        <v/>
      </c>
      <c r="AK232" s="85"/>
      <c r="AL232">
        <v>0</v>
      </c>
      <c r="AM232">
        <v>0</v>
      </c>
      <c r="AQ232" s="28"/>
      <c r="BB232" s="85"/>
    </row>
    <row r="233" spans="1:54" ht="18.75" x14ac:dyDescent="0.3">
      <c r="A233" s="8">
        <f t="shared" si="30"/>
        <v>2.4E-2</v>
      </c>
      <c r="B233">
        <v>40</v>
      </c>
      <c r="C233">
        <v>120</v>
      </c>
      <c r="D233">
        <v>5000</v>
      </c>
      <c r="E233" s="4" t="s">
        <v>38</v>
      </c>
      <c r="F233" s="28">
        <v>0</v>
      </c>
      <c r="G233" s="28">
        <f t="shared" si="32"/>
        <v>0</v>
      </c>
      <c r="H233" s="36">
        <f t="shared" si="31"/>
        <v>0</v>
      </c>
      <c r="I233" s="28">
        <f t="shared" si="33"/>
        <v>0</v>
      </c>
      <c r="J233" s="30">
        <f t="shared" si="29"/>
        <v>0</v>
      </c>
      <c r="K233" s="29"/>
      <c r="L233" s="41"/>
      <c r="M233" s="43"/>
      <c r="N233" s="41"/>
      <c r="O233" s="45"/>
      <c r="P233" s="32" t="str">
        <f t="shared" si="34"/>
        <v/>
      </c>
      <c r="AK233" s="85"/>
      <c r="AL233">
        <v>0</v>
      </c>
      <c r="AM233">
        <v>0</v>
      </c>
      <c r="AQ233" s="28"/>
      <c r="BB233" s="85"/>
    </row>
    <row r="234" spans="1:54" ht="18.75" x14ac:dyDescent="0.3">
      <c r="A234" s="8">
        <f t="shared" si="30"/>
        <v>2.8799999999999999E-2</v>
      </c>
      <c r="B234">
        <v>40</v>
      </c>
      <c r="C234">
        <v>120</v>
      </c>
      <c r="D234">
        <v>6000</v>
      </c>
      <c r="E234" s="4" t="s">
        <v>39</v>
      </c>
      <c r="F234" s="28">
        <v>0</v>
      </c>
      <c r="G234" s="28">
        <f t="shared" si="32"/>
        <v>0</v>
      </c>
      <c r="H234" s="36">
        <f t="shared" si="31"/>
        <v>0</v>
      </c>
      <c r="I234" s="28">
        <f t="shared" si="33"/>
        <v>0</v>
      </c>
      <c r="J234" s="30">
        <f t="shared" si="29"/>
        <v>0</v>
      </c>
      <c r="K234" s="29"/>
      <c r="L234" s="41"/>
      <c r="M234" s="43"/>
      <c r="N234" s="41"/>
      <c r="O234" s="45"/>
      <c r="P234" s="32" t="str">
        <f t="shared" si="34"/>
        <v/>
      </c>
      <c r="AK234" s="85"/>
      <c r="AL234">
        <v>0</v>
      </c>
      <c r="AM234">
        <v>0</v>
      </c>
      <c r="AQ234" s="28"/>
      <c r="BB234" s="85"/>
    </row>
    <row r="235" spans="1:54" ht="18.75" x14ac:dyDescent="0.3">
      <c r="A235" s="8">
        <f t="shared" si="30"/>
        <v>2.4E-2</v>
      </c>
      <c r="B235">
        <v>40</v>
      </c>
      <c r="C235">
        <v>150</v>
      </c>
      <c r="D235">
        <v>4000</v>
      </c>
      <c r="E235" s="4" t="s">
        <v>40</v>
      </c>
      <c r="F235" s="28">
        <v>0</v>
      </c>
      <c r="G235" s="28">
        <f t="shared" si="32"/>
        <v>0</v>
      </c>
      <c r="H235" s="36">
        <f t="shared" si="31"/>
        <v>0</v>
      </c>
      <c r="I235" s="28">
        <f t="shared" si="33"/>
        <v>0</v>
      </c>
      <c r="J235" s="30">
        <f t="shared" si="29"/>
        <v>0</v>
      </c>
      <c r="K235" s="29"/>
      <c r="L235" s="41"/>
      <c r="M235" s="43"/>
      <c r="N235" s="41"/>
      <c r="O235" s="45"/>
      <c r="P235" s="32" t="str">
        <f t="shared" si="34"/>
        <v/>
      </c>
      <c r="AK235" s="85"/>
      <c r="AL235">
        <v>0</v>
      </c>
      <c r="AM235">
        <v>0</v>
      </c>
      <c r="AQ235" s="28"/>
      <c r="BB235" s="85"/>
    </row>
    <row r="236" spans="1:54" ht="18.75" x14ac:dyDescent="0.3">
      <c r="A236" s="8">
        <f t="shared" si="30"/>
        <v>0.03</v>
      </c>
      <c r="B236">
        <v>40</v>
      </c>
      <c r="C236">
        <v>150</v>
      </c>
      <c r="D236">
        <v>5000</v>
      </c>
      <c r="E236" s="4" t="s">
        <v>41</v>
      </c>
      <c r="F236" s="28">
        <v>0</v>
      </c>
      <c r="G236" s="28">
        <f t="shared" si="32"/>
        <v>0</v>
      </c>
      <c r="H236" s="36">
        <f t="shared" si="31"/>
        <v>0</v>
      </c>
      <c r="I236" s="28">
        <f t="shared" si="33"/>
        <v>0</v>
      </c>
      <c r="J236" s="30">
        <f t="shared" si="29"/>
        <v>0</v>
      </c>
      <c r="K236" s="29"/>
      <c r="L236" s="41"/>
      <c r="M236" s="43"/>
      <c r="N236" s="41"/>
      <c r="O236" s="45"/>
      <c r="P236" s="32" t="str">
        <f t="shared" si="34"/>
        <v/>
      </c>
      <c r="AK236" s="85"/>
      <c r="AL236">
        <v>0</v>
      </c>
      <c r="AM236">
        <v>0</v>
      </c>
      <c r="AQ236" s="28"/>
      <c r="BB236" s="85"/>
    </row>
    <row r="237" spans="1:54" ht="18.75" x14ac:dyDescent="0.3">
      <c r="A237" s="8">
        <f t="shared" si="30"/>
        <v>3.5999999999999997E-2</v>
      </c>
      <c r="B237">
        <v>40</v>
      </c>
      <c r="C237">
        <v>150</v>
      </c>
      <c r="D237">
        <v>6000</v>
      </c>
      <c r="E237" s="4" t="s">
        <v>42</v>
      </c>
      <c r="F237" s="28">
        <v>59.9</v>
      </c>
      <c r="G237" s="28">
        <f t="shared" si="32"/>
        <v>1663.8888888888889</v>
      </c>
      <c r="H237" s="36">
        <f t="shared" si="31"/>
        <v>0</v>
      </c>
      <c r="I237" s="28">
        <f t="shared" si="33"/>
        <v>59.9</v>
      </c>
      <c r="J237" s="30">
        <f t="shared" si="29"/>
        <v>59.9</v>
      </c>
      <c r="K237" s="29"/>
      <c r="L237" s="41"/>
      <c r="M237" s="43"/>
      <c r="N237" s="41"/>
      <c r="O237" s="45"/>
      <c r="P237" s="32" t="str">
        <f t="shared" si="34"/>
        <v/>
      </c>
      <c r="AK237" s="85"/>
      <c r="AL237">
        <v>59.9</v>
      </c>
      <c r="AM237">
        <v>59.9</v>
      </c>
      <c r="AQ237" s="28"/>
      <c r="BB237" s="85"/>
    </row>
    <row r="238" spans="1:54" ht="18.75" x14ac:dyDescent="0.3">
      <c r="A238" s="8">
        <f t="shared" si="30"/>
        <v>2.8799999999999999E-2</v>
      </c>
      <c r="B238">
        <v>40</v>
      </c>
      <c r="C238">
        <v>180</v>
      </c>
      <c r="D238">
        <v>4000</v>
      </c>
      <c r="E238" s="4" t="s">
        <v>43</v>
      </c>
      <c r="F238" s="28">
        <v>0</v>
      </c>
      <c r="G238" s="28">
        <f t="shared" si="32"/>
        <v>0</v>
      </c>
      <c r="H238" s="36">
        <f t="shared" si="31"/>
        <v>0</v>
      </c>
      <c r="I238" s="28">
        <f t="shared" si="33"/>
        <v>0</v>
      </c>
      <c r="J238" s="30">
        <f t="shared" si="29"/>
        <v>0</v>
      </c>
      <c r="K238" s="29"/>
      <c r="L238" s="41"/>
      <c r="M238" s="43"/>
      <c r="N238" s="41"/>
      <c r="O238" s="45"/>
      <c r="P238" s="32" t="str">
        <f t="shared" si="34"/>
        <v/>
      </c>
      <c r="AK238" s="85"/>
      <c r="AL238">
        <v>0</v>
      </c>
      <c r="AM238">
        <v>0</v>
      </c>
      <c r="AQ238" s="28"/>
      <c r="BB238" s="85"/>
    </row>
    <row r="239" spans="1:54" ht="18.75" x14ac:dyDescent="0.3">
      <c r="A239" s="8">
        <f t="shared" si="30"/>
        <v>3.5999999999999997E-2</v>
      </c>
      <c r="B239">
        <v>40</v>
      </c>
      <c r="C239">
        <v>180</v>
      </c>
      <c r="D239">
        <v>5000</v>
      </c>
      <c r="E239" s="4" t="s">
        <v>44</v>
      </c>
      <c r="F239" s="28">
        <v>0</v>
      </c>
      <c r="G239" s="28">
        <f t="shared" si="32"/>
        <v>0</v>
      </c>
      <c r="H239" s="36">
        <f t="shared" si="31"/>
        <v>0</v>
      </c>
      <c r="I239" s="28">
        <f t="shared" si="33"/>
        <v>0</v>
      </c>
      <c r="J239" s="30">
        <f t="shared" si="29"/>
        <v>0</v>
      </c>
      <c r="K239" s="29"/>
      <c r="L239" s="41"/>
      <c r="M239" s="43"/>
      <c r="N239" s="41"/>
      <c r="O239" s="45"/>
      <c r="P239" s="32" t="str">
        <f t="shared" si="34"/>
        <v/>
      </c>
      <c r="AK239" s="85"/>
      <c r="AL239">
        <v>0</v>
      </c>
      <c r="AM239">
        <v>0</v>
      </c>
      <c r="AQ239" s="28"/>
      <c r="BB239" s="85"/>
    </row>
    <row r="240" spans="1:54" ht="18.75" x14ac:dyDescent="0.3">
      <c r="A240" s="8">
        <f t="shared" si="30"/>
        <v>4.3200000000000002E-2</v>
      </c>
      <c r="B240">
        <v>40</v>
      </c>
      <c r="C240">
        <v>180</v>
      </c>
      <c r="D240">
        <v>6000</v>
      </c>
      <c r="E240" s="4" t="s">
        <v>45</v>
      </c>
      <c r="F240" s="28">
        <v>0</v>
      </c>
      <c r="G240" s="28">
        <f t="shared" si="32"/>
        <v>0</v>
      </c>
      <c r="H240" s="36">
        <f t="shared" si="31"/>
        <v>0</v>
      </c>
      <c r="I240" s="28">
        <f t="shared" si="33"/>
        <v>0</v>
      </c>
      <c r="J240" s="30">
        <f t="shared" si="29"/>
        <v>0</v>
      </c>
      <c r="K240" s="29"/>
      <c r="L240" s="41"/>
      <c r="M240" s="43"/>
      <c r="N240" s="41"/>
      <c r="O240" s="45"/>
      <c r="P240" s="32" t="str">
        <f t="shared" si="34"/>
        <v/>
      </c>
      <c r="AK240" s="85"/>
      <c r="AL240">
        <v>0</v>
      </c>
      <c r="AM240">
        <v>0</v>
      </c>
      <c r="AQ240" s="28"/>
      <c r="BB240" s="85"/>
    </row>
    <row r="241" spans="1:54" ht="18.75" x14ac:dyDescent="0.3">
      <c r="A241" s="8">
        <f t="shared" si="30"/>
        <v>3.2000000000000001E-2</v>
      </c>
      <c r="B241">
        <v>40</v>
      </c>
      <c r="C241">
        <v>200</v>
      </c>
      <c r="D241">
        <v>4000</v>
      </c>
      <c r="E241" s="4" t="s">
        <v>46</v>
      </c>
      <c r="F241" s="28">
        <v>0</v>
      </c>
      <c r="G241" s="28">
        <f t="shared" si="32"/>
        <v>0</v>
      </c>
      <c r="H241" s="36">
        <f t="shared" si="31"/>
        <v>0</v>
      </c>
      <c r="I241" s="28">
        <f t="shared" si="33"/>
        <v>0</v>
      </c>
      <c r="J241" s="30">
        <f t="shared" si="29"/>
        <v>0</v>
      </c>
      <c r="K241" s="29"/>
      <c r="L241" s="41"/>
      <c r="M241" s="43"/>
      <c r="N241" s="41"/>
      <c r="O241" s="45"/>
      <c r="P241" s="32" t="str">
        <f t="shared" si="34"/>
        <v/>
      </c>
      <c r="AK241" s="85"/>
      <c r="AL241">
        <v>0</v>
      </c>
      <c r="AM241">
        <v>0</v>
      </c>
      <c r="AQ241" s="28"/>
      <c r="BB241" s="85"/>
    </row>
    <row r="242" spans="1:54" ht="18.75" x14ac:dyDescent="0.3">
      <c r="A242" s="8">
        <f t="shared" si="30"/>
        <v>0.04</v>
      </c>
      <c r="B242">
        <v>40</v>
      </c>
      <c r="C242">
        <v>200</v>
      </c>
      <c r="D242">
        <v>5000</v>
      </c>
      <c r="E242" s="4" t="s">
        <v>47</v>
      </c>
      <c r="F242" s="28">
        <v>0</v>
      </c>
      <c r="G242" s="28">
        <f t="shared" si="32"/>
        <v>0</v>
      </c>
      <c r="H242" s="36">
        <f t="shared" si="31"/>
        <v>0</v>
      </c>
      <c r="I242" s="28">
        <f t="shared" si="33"/>
        <v>0</v>
      </c>
      <c r="J242" s="30">
        <f t="shared" si="29"/>
        <v>0</v>
      </c>
      <c r="K242" s="29"/>
      <c r="L242" s="41"/>
      <c r="M242" s="43"/>
      <c r="N242" s="41"/>
      <c r="O242" s="45"/>
      <c r="P242" s="32" t="str">
        <f t="shared" si="34"/>
        <v/>
      </c>
      <c r="AK242" s="85"/>
      <c r="AL242">
        <v>0</v>
      </c>
      <c r="AM242">
        <v>0</v>
      </c>
      <c r="AQ242" s="28"/>
      <c r="BB242" s="85"/>
    </row>
    <row r="243" spans="1:54" ht="18.75" x14ac:dyDescent="0.3">
      <c r="A243" s="8">
        <f t="shared" si="30"/>
        <v>4.8000000000000001E-2</v>
      </c>
      <c r="B243">
        <v>40</v>
      </c>
      <c r="C243">
        <v>200</v>
      </c>
      <c r="D243">
        <v>6000</v>
      </c>
      <c r="E243" s="4" t="s">
        <v>48</v>
      </c>
      <c r="F243" s="28">
        <v>0</v>
      </c>
      <c r="G243" s="28">
        <f t="shared" si="32"/>
        <v>0</v>
      </c>
      <c r="H243" s="36">
        <f t="shared" si="31"/>
        <v>0</v>
      </c>
      <c r="I243" s="28">
        <f t="shared" si="33"/>
        <v>0</v>
      </c>
      <c r="J243" s="30">
        <f t="shared" si="29"/>
        <v>0</v>
      </c>
      <c r="K243" s="29"/>
      <c r="L243" s="41"/>
      <c r="M243" s="43"/>
      <c r="N243" s="41"/>
      <c r="O243" s="45"/>
      <c r="P243" s="32" t="str">
        <f t="shared" si="34"/>
        <v/>
      </c>
      <c r="AK243" s="85"/>
      <c r="AL243">
        <v>0</v>
      </c>
      <c r="AM243">
        <v>0</v>
      </c>
      <c r="AQ243" s="28"/>
      <c r="BB243" s="85"/>
    </row>
    <row r="244" spans="1:54" ht="18.75" x14ac:dyDescent="0.3">
      <c r="A244" s="8">
        <f t="shared" si="30"/>
        <v>0.02</v>
      </c>
      <c r="B244">
        <v>50</v>
      </c>
      <c r="C244">
        <v>100</v>
      </c>
      <c r="D244">
        <v>4000</v>
      </c>
      <c r="E244" s="5" t="s">
        <v>49</v>
      </c>
      <c r="F244" s="28">
        <v>0</v>
      </c>
      <c r="G244" s="28">
        <f t="shared" si="32"/>
        <v>0</v>
      </c>
      <c r="H244" s="36">
        <f t="shared" si="31"/>
        <v>0</v>
      </c>
      <c r="I244" s="28">
        <f t="shared" si="33"/>
        <v>0</v>
      </c>
      <c r="J244" s="30">
        <f t="shared" si="29"/>
        <v>0</v>
      </c>
      <c r="K244" s="29"/>
      <c r="L244" s="41"/>
      <c r="M244" s="43"/>
      <c r="N244" s="41"/>
      <c r="O244" s="45"/>
      <c r="P244" s="32" t="str">
        <f t="shared" si="34"/>
        <v/>
      </c>
      <c r="AK244" s="85"/>
      <c r="AL244">
        <v>0</v>
      </c>
      <c r="AM244">
        <v>0</v>
      </c>
      <c r="AQ244" s="28"/>
      <c r="BB244" s="85"/>
    </row>
    <row r="245" spans="1:54" ht="18.75" x14ac:dyDescent="0.3">
      <c r="A245" s="8">
        <f t="shared" si="30"/>
        <v>2.5000000000000001E-2</v>
      </c>
      <c r="B245">
        <v>50</v>
      </c>
      <c r="C245">
        <v>100</v>
      </c>
      <c r="D245">
        <v>5000</v>
      </c>
      <c r="E245" s="5" t="s">
        <v>50</v>
      </c>
      <c r="F245" s="28">
        <v>0</v>
      </c>
      <c r="G245" s="28">
        <f t="shared" si="32"/>
        <v>0</v>
      </c>
      <c r="H245" s="36">
        <f t="shared" si="31"/>
        <v>0</v>
      </c>
      <c r="I245" s="28">
        <f t="shared" si="33"/>
        <v>0</v>
      </c>
      <c r="J245" s="30">
        <f t="shared" si="29"/>
        <v>0</v>
      </c>
      <c r="K245" s="29"/>
      <c r="L245" s="41"/>
      <c r="M245" s="43"/>
      <c r="N245" s="41"/>
      <c r="O245" s="45"/>
      <c r="P245" s="32" t="str">
        <f t="shared" si="34"/>
        <v/>
      </c>
      <c r="AK245" s="85"/>
      <c r="AL245">
        <v>0</v>
      </c>
      <c r="AM245">
        <v>0</v>
      </c>
      <c r="AQ245" s="28"/>
      <c r="BB245" s="85"/>
    </row>
    <row r="246" spans="1:54" ht="18.75" x14ac:dyDescent="0.3">
      <c r="A246" s="8">
        <f t="shared" si="30"/>
        <v>0.03</v>
      </c>
      <c r="B246">
        <v>50</v>
      </c>
      <c r="C246">
        <v>100</v>
      </c>
      <c r="D246">
        <v>6000</v>
      </c>
      <c r="E246" s="5" t="s">
        <v>51</v>
      </c>
      <c r="F246" s="28">
        <v>0</v>
      </c>
      <c r="G246" s="28">
        <f t="shared" si="32"/>
        <v>0</v>
      </c>
      <c r="H246" s="36">
        <f t="shared" si="31"/>
        <v>0</v>
      </c>
      <c r="I246" s="28">
        <f t="shared" si="33"/>
        <v>0</v>
      </c>
      <c r="J246" s="30">
        <f t="shared" si="29"/>
        <v>0</v>
      </c>
      <c r="K246" s="29"/>
      <c r="L246" s="41"/>
      <c r="M246" s="43"/>
      <c r="N246" s="41"/>
      <c r="O246" s="45"/>
      <c r="P246" s="32" t="str">
        <f t="shared" si="34"/>
        <v/>
      </c>
      <c r="AK246" s="85"/>
      <c r="AL246">
        <v>0</v>
      </c>
      <c r="AM246">
        <v>0</v>
      </c>
      <c r="AQ246" s="28"/>
      <c r="BB246" s="85"/>
    </row>
    <row r="247" spans="1:54" ht="18.75" x14ac:dyDescent="0.3">
      <c r="A247" s="8">
        <f t="shared" si="30"/>
        <v>2.4E-2</v>
      </c>
      <c r="B247">
        <v>50</v>
      </c>
      <c r="C247">
        <v>120</v>
      </c>
      <c r="D247">
        <v>4000</v>
      </c>
      <c r="E247" s="5" t="s">
        <v>52</v>
      </c>
      <c r="F247" s="28">
        <v>0</v>
      </c>
      <c r="G247" s="28">
        <f t="shared" si="32"/>
        <v>0</v>
      </c>
      <c r="H247" s="36">
        <f t="shared" si="31"/>
        <v>0</v>
      </c>
      <c r="I247" s="28">
        <f t="shared" si="33"/>
        <v>0</v>
      </c>
      <c r="J247" s="30">
        <f t="shared" si="29"/>
        <v>0</v>
      </c>
      <c r="K247" s="29"/>
      <c r="L247" s="41"/>
      <c r="M247" s="43"/>
      <c r="N247" s="41"/>
      <c r="O247" s="45"/>
      <c r="P247" s="32" t="str">
        <f t="shared" si="34"/>
        <v/>
      </c>
      <c r="AK247" s="85"/>
      <c r="AL247">
        <v>0</v>
      </c>
      <c r="AM247">
        <v>0</v>
      </c>
      <c r="AQ247" s="28"/>
      <c r="BB247" s="85"/>
    </row>
    <row r="248" spans="1:54" ht="18.75" x14ac:dyDescent="0.3">
      <c r="A248" s="8">
        <f t="shared" si="30"/>
        <v>0.03</v>
      </c>
      <c r="B248">
        <v>50</v>
      </c>
      <c r="C248">
        <v>120</v>
      </c>
      <c r="D248">
        <v>5000</v>
      </c>
      <c r="E248" s="5" t="s">
        <v>53</v>
      </c>
      <c r="F248" s="28">
        <v>0</v>
      </c>
      <c r="G248" s="28">
        <f t="shared" si="32"/>
        <v>0</v>
      </c>
      <c r="H248" s="36">
        <f t="shared" si="31"/>
        <v>0</v>
      </c>
      <c r="I248" s="28">
        <f t="shared" si="33"/>
        <v>0</v>
      </c>
      <c r="J248" s="30">
        <f t="shared" si="29"/>
        <v>0</v>
      </c>
      <c r="K248" s="29"/>
      <c r="L248" s="41"/>
      <c r="M248" s="43"/>
      <c r="N248" s="41"/>
      <c r="O248" s="45"/>
      <c r="P248" s="32" t="str">
        <f t="shared" si="34"/>
        <v/>
      </c>
      <c r="AK248" s="85"/>
      <c r="AL248">
        <v>0</v>
      </c>
      <c r="AM248">
        <v>0</v>
      </c>
      <c r="AQ248" s="28"/>
      <c r="BB248" s="85"/>
    </row>
    <row r="249" spans="1:54" ht="18.75" x14ac:dyDescent="0.3">
      <c r="A249" s="8">
        <f t="shared" si="30"/>
        <v>3.5999999999999997E-2</v>
      </c>
      <c r="B249">
        <v>50</v>
      </c>
      <c r="C249">
        <v>120</v>
      </c>
      <c r="D249">
        <v>6000</v>
      </c>
      <c r="E249" s="5" t="s">
        <v>54</v>
      </c>
      <c r="F249" s="28">
        <v>0</v>
      </c>
      <c r="G249" s="28">
        <f t="shared" si="32"/>
        <v>0</v>
      </c>
      <c r="H249" s="36">
        <f t="shared" si="31"/>
        <v>0</v>
      </c>
      <c r="I249" s="28">
        <f t="shared" si="33"/>
        <v>0</v>
      </c>
      <c r="J249" s="30">
        <f t="shared" si="29"/>
        <v>0</v>
      </c>
      <c r="K249" s="29"/>
      <c r="L249" s="41"/>
      <c r="M249" s="43"/>
      <c r="N249" s="41"/>
      <c r="O249" s="45"/>
      <c r="P249" s="32" t="str">
        <f t="shared" si="34"/>
        <v/>
      </c>
      <c r="AK249" s="85"/>
      <c r="AL249">
        <v>0</v>
      </c>
      <c r="AM249">
        <v>0</v>
      </c>
      <c r="AQ249" s="28"/>
      <c r="BB249" s="85"/>
    </row>
    <row r="250" spans="1:54" ht="18.75" x14ac:dyDescent="0.3">
      <c r="A250" s="8">
        <f t="shared" si="30"/>
        <v>0.03</v>
      </c>
      <c r="B250">
        <v>50</v>
      </c>
      <c r="C250">
        <v>150</v>
      </c>
      <c r="D250">
        <v>4000</v>
      </c>
      <c r="E250" s="5" t="s">
        <v>55</v>
      </c>
      <c r="F250" s="28">
        <v>4.4000000000000004</v>
      </c>
      <c r="G250" s="28">
        <f t="shared" si="32"/>
        <v>146.66666666666669</v>
      </c>
      <c r="H250" s="36">
        <f t="shared" si="31"/>
        <v>0</v>
      </c>
      <c r="I250" s="28">
        <f t="shared" si="33"/>
        <v>4.4000000000000004</v>
      </c>
      <c r="J250" s="30">
        <f t="shared" si="29"/>
        <v>4.4000000000000004</v>
      </c>
      <c r="K250" s="29"/>
      <c r="L250" s="41"/>
      <c r="M250" s="43"/>
      <c r="N250" s="41"/>
      <c r="O250" s="45"/>
      <c r="P250" s="32" t="str">
        <f t="shared" si="34"/>
        <v/>
      </c>
      <c r="AK250" s="85"/>
      <c r="AL250">
        <v>4.4000000000000004</v>
      </c>
      <c r="AM250">
        <v>4.4000000000000004</v>
      </c>
      <c r="AQ250" s="28"/>
      <c r="BB250" s="85"/>
    </row>
    <row r="251" spans="1:54" ht="18.75" x14ac:dyDescent="0.3">
      <c r="A251" s="8">
        <f t="shared" si="30"/>
        <v>3.7499999999999999E-2</v>
      </c>
      <c r="B251">
        <v>50</v>
      </c>
      <c r="C251">
        <v>150</v>
      </c>
      <c r="D251">
        <v>5000</v>
      </c>
      <c r="E251" s="5" t="s">
        <v>56</v>
      </c>
      <c r="F251" s="28">
        <v>12.8</v>
      </c>
      <c r="G251" s="28">
        <f t="shared" si="32"/>
        <v>341.33333333333337</v>
      </c>
      <c r="H251" s="36">
        <f t="shared" si="31"/>
        <v>0</v>
      </c>
      <c r="I251" s="28">
        <f t="shared" si="33"/>
        <v>12.8</v>
      </c>
      <c r="J251" s="30">
        <f t="shared" si="29"/>
        <v>12.8</v>
      </c>
      <c r="K251" s="29"/>
      <c r="L251" s="41"/>
      <c r="M251" s="43"/>
      <c r="N251" s="41"/>
      <c r="O251" s="45"/>
      <c r="P251" s="32" t="str">
        <f t="shared" si="34"/>
        <v/>
      </c>
      <c r="AK251" s="85"/>
      <c r="AL251">
        <v>12.8</v>
      </c>
      <c r="AM251">
        <v>12.8</v>
      </c>
      <c r="AQ251" s="28"/>
      <c r="BB251" s="85"/>
    </row>
    <row r="252" spans="1:54" ht="18.75" x14ac:dyDescent="0.3">
      <c r="A252" s="8">
        <f t="shared" si="30"/>
        <v>4.4999999999999998E-2</v>
      </c>
      <c r="B252">
        <v>50</v>
      </c>
      <c r="C252">
        <v>150</v>
      </c>
      <c r="D252">
        <v>6000</v>
      </c>
      <c r="E252" s="5" t="s">
        <v>57</v>
      </c>
      <c r="F252" s="28">
        <f>52.4-0.72-0.09</f>
        <v>51.589999999999996</v>
      </c>
      <c r="G252" s="28">
        <f t="shared" si="32"/>
        <v>1146.4444444444443</v>
      </c>
      <c r="H252" s="36">
        <f t="shared" si="31"/>
        <v>0</v>
      </c>
      <c r="I252" s="28">
        <f t="shared" si="33"/>
        <v>51.589999999999996</v>
      </c>
      <c r="J252" s="30">
        <f t="shared" si="29"/>
        <v>51.589999999999996</v>
      </c>
      <c r="K252" s="29"/>
      <c r="L252" s="41"/>
      <c r="M252" s="43"/>
      <c r="N252" s="41"/>
      <c r="O252" s="45"/>
      <c r="P252" s="32" t="str">
        <f t="shared" si="34"/>
        <v/>
      </c>
      <c r="AK252" s="85"/>
      <c r="AL252">
        <v>51.589999999999996</v>
      </c>
      <c r="AM252">
        <v>51.589999999999996</v>
      </c>
      <c r="AQ252" s="28"/>
      <c r="BB252" s="85"/>
    </row>
    <row r="253" spans="1:54" ht="18.75" x14ac:dyDescent="0.3">
      <c r="A253" s="8">
        <f t="shared" si="30"/>
        <v>3.5999999999999997E-2</v>
      </c>
      <c r="B253">
        <v>50</v>
      </c>
      <c r="C253">
        <v>180</v>
      </c>
      <c r="D253">
        <v>4000</v>
      </c>
      <c r="E253" s="5" t="s">
        <v>58</v>
      </c>
      <c r="F253" s="28">
        <v>0</v>
      </c>
      <c r="G253" s="28">
        <f t="shared" si="32"/>
        <v>0</v>
      </c>
      <c r="H253" s="36">
        <f t="shared" si="31"/>
        <v>0</v>
      </c>
      <c r="I253" s="28">
        <f t="shared" si="33"/>
        <v>0</v>
      </c>
      <c r="J253" s="30">
        <f t="shared" si="29"/>
        <v>0</v>
      </c>
      <c r="K253" s="29"/>
      <c r="L253" s="41"/>
      <c r="M253" s="43"/>
      <c r="N253" s="41"/>
      <c r="O253" s="45"/>
      <c r="P253" s="32" t="str">
        <f t="shared" si="34"/>
        <v/>
      </c>
      <c r="AK253" s="85"/>
      <c r="AL253">
        <v>0</v>
      </c>
      <c r="AM253">
        <v>0</v>
      </c>
      <c r="AQ253" s="28"/>
      <c r="BB253" s="85"/>
    </row>
    <row r="254" spans="1:54" ht="18.75" x14ac:dyDescent="0.3">
      <c r="A254" s="8">
        <f t="shared" si="30"/>
        <v>4.4999999999999998E-2</v>
      </c>
      <c r="B254">
        <v>50</v>
      </c>
      <c r="C254">
        <v>180</v>
      </c>
      <c r="D254">
        <v>5000</v>
      </c>
      <c r="E254" s="5" t="s">
        <v>59</v>
      </c>
      <c r="F254" s="28">
        <v>0</v>
      </c>
      <c r="G254" s="28">
        <f t="shared" si="32"/>
        <v>0</v>
      </c>
      <c r="H254" s="36">
        <f t="shared" si="31"/>
        <v>0</v>
      </c>
      <c r="I254" s="28">
        <f t="shared" si="33"/>
        <v>0</v>
      </c>
      <c r="J254" s="30">
        <f t="shared" si="29"/>
        <v>0</v>
      </c>
      <c r="K254" s="29"/>
      <c r="L254" s="41"/>
      <c r="M254" s="43"/>
      <c r="N254" s="41"/>
      <c r="O254" s="45"/>
      <c r="P254" s="32" t="str">
        <f t="shared" si="34"/>
        <v/>
      </c>
      <c r="AK254" s="85"/>
      <c r="AL254">
        <v>0</v>
      </c>
      <c r="AM254">
        <v>0</v>
      </c>
      <c r="AQ254" s="28"/>
      <c r="BB254" s="85"/>
    </row>
    <row r="255" spans="1:54" ht="18.75" x14ac:dyDescent="0.3">
      <c r="A255" s="8">
        <f t="shared" si="30"/>
        <v>5.3999999999999999E-2</v>
      </c>
      <c r="B255">
        <v>50</v>
      </c>
      <c r="C255">
        <v>180</v>
      </c>
      <c r="D255">
        <v>6000</v>
      </c>
      <c r="E255" s="5" t="s">
        <v>60</v>
      </c>
      <c r="F255" s="28">
        <v>0</v>
      </c>
      <c r="G255" s="28">
        <f t="shared" si="32"/>
        <v>0</v>
      </c>
      <c r="H255" s="36">
        <f t="shared" si="31"/>
        <v>0</v>
      </c>
      <c r="I255" s="28">
        <f t="shared" si="33"/>
        <v>0</v>
      </c>
      <c r="J255" s="30">
        <f t="shared" si="29"/>
        <v>0</v>
      </c>
      <c r="K255" s="29"/>
      <c r="L255" s="41"/>
      <c r="M255" s="43"/>
      <c r="N255" s="41"/>
      <c r="O255" s="45"/>
      <c r="P255" s="32" t="str">
        <f t="shared" si="34"/>
        <v/>
      </c>
      <c r="AK255" s="85"/>
      <c r="AL255">
        <v>0</v>
      </c>
      <c r="AM255">
        <v>0</v>
      </c>
      <c r="AQ255" s="28"/>
      <c r="BB255" s="85"/>
    </row>
    <row r="256" spans="1:54" ht="18.75" x14ac:dyDescent="0.3">
      <c r="A256" s="8">
        <f t="shared" si="30"/>
        <v>0.04</v>
      </c>
      <c r="B256">
        <v>50</v>
      </c>
      <c r="C256">
        <v>200</v>
      </c>
      <c r="D256">
        <v>4000</v>
      </c>
      <c r="E256" s="5" t="s">
        <v>61</v>
      </c>
      <c r="F256" s="28">
        <v>0</v>
      </c>
      <c r="G256" s="28">
        <f t="shared" si="32"/>
        <v>0</v>
      </c>
      <c r="H256" s="36">
        <f t="shared" si="31"/>
        <v>0</v>
      </c>
      <c r="I256" s="28">
        <f t="shared" si="33"/>
        <v>0</v>
      </c>
      <c r="J256" s="30">
        <f t="shared" si="29"/>
        <v>0</v>
      </c>
      <c r="K256" s="29"/>
      <c r="L256" s="41"/>
      <c r="M256" s="43"/>
      <c r="N256" s="41"/>
      <c r="O256" s="45"/>
      <c r="P256" s="32" t="str">
        <f t="shared" si="34"/>
        <v/>
      </c>
      <c r="AK256" s="85"/>
      <c r="AL256">
        <v>0</v>
      </c>
      <c r="AM256">
        <v>0</v>
      </c>
      <c r="AQ256" s="28"/>
      <c r="BB256" s="85"/>
    </row>
    <row r="257" spans="1:54" ht="18.75" x14ac:dyDescent="0.3">
      <c r="A257" s="8">
        <f t="shared" si="30"/>
        <v>0.05</v>
      </c>
      <c r="B257">
        <v>50</v>
      </c>
      <c r="C257">
        <v>200</v>
      </c>
      <c r="D257">
        <v>5000</v>
      </c>
      <c r="E257" s="5" t="s">
        <v>62</v>
      </c>
      <c r="F257" s="28">
        <v>0</v>
      </c>
      <c r="G257" s="28">
        <f t="shared" si="32"/>
        <v>0</v>
      </c>
      <c r="H257" s="36">
        <f t="shared" si="31"/>
        <v>0</v>
      </c>
      <c r="I257" s="28">
        <f t="shared" si="33"/>
        <v>0</v>
      </c>
      <c r="J257" s="30">
        <f t="shared" si="29"/>
        <v>0</v>
      </c>
      <c r="K257" s="29"/>
      <c r="L257" s="41"/>
      <c r="M257" s="43"/>
      <c r="N257" s="41"/>
      <c r="O257" s="45"/>
      <c r="P257" s="32" t="str">
        <f t="shared" si="34"/>
        <v/>
      </c>
      <c r="AK257" s="85"/>
      <c r="AL257">
        <v>0</v>
      </c>
      <c r="AM257">
        <v>0</v>
      </c>
      <c r="AQ257" s="28"/>
      <c r="BB257" s="85"/>
    </row>
    <row r="258" spans="1:54" ht="18.75" x14ac:dyDescent="0.3">
      <c r="A258" s="8">
        <f t="shared" si="30"/>
        <v>0.06</v>
      </c>
      <c r="B258">
        <v>50</v>
      </c>
      <c r="C258">
        <v>200</v>
      </c>
      <c r="D258">
        <v>6000</v>
      </c>
      <c r="E258" s="5" t="s">
        <v>63</v>
      </c>
      <c r="F258" s="28">
        <f>17.56-0.144</f>
        <v>17.416</v>
      </c>
      <c r="G258" s="28">
        <f t="shared" si="32"/>
        <v>290.26666666666671</v>
      </c>
      <c r="H258" s="36">
        <f t="shared" si="31"/>
        <v>0</v>
      </c>
      <c r="I258" s="28">
        <f t="shared" si="33"/>
        <v>17.416</v>
      </c>
      <c r="J258" s="30">
        <f t="shared" si="29"/>
        <v>17.416</v>
      </c>
      <c r="K258" s="29"/>
      <c r="L258" s="41"/>
      <c r="M258" s="43"/>
      <c r="N258" s="41"/>
      <c r="O258" s="45"/>
      <c r="P258" s="32" t="str">
        <f t="shared" si="34"/>
        <v/>
      </c>
      <c r="AK258" s="85"/>
      <c r="AL258">
        <v>17.416</v>
      </c>
      <c r="AM258">
        <v>17.416</v>
      </c>
      <c r="AQ258" s="28"/>
      <c r="BB258" s="85"/>
    </row>
    <row r="259" spans="1:54" ht="18.75" x14ac:dyDescent="0.3">
      <c r="A259" s="8">
        <f t="shared" si="30"/>
        <v>0.04</v>
      </c>
      <c r="B259">
        <v>100</v>
      </c>
      <c r="C259">
        <v>100</v>
      </c>
      <c r="D259">
        <v>4000</v>
      </c>
      <c r="E259" s="6" t="s">
        <v>64</v>
      </c>
      <c r="F259" s="28">
        <v>0</v>
      </c>
      <c r="G259" s="28">
        <f t="shared" si="32"/>
        <v>0</v>
      </c>
      <c r="H259" s="36">
        <f t="shared" si="31"/>
        <v>0</v>
      </c>
      <c r="I259" s="28">
        <f t="shared" si="33"/>
        <v>0</v>
      </c>
      <c r="J259" s="30">
        <f t="shared" si="29"/>
        <v>0</v>
      </c>
      <c r="K259" s="29"/>
      <c r="L259" s="41"/>
      <c r="M259" s="43"/>
      <c r="N259" s="41"/>
      <c r="O259" s="45"/>
      <c r="P259" s="32" t="str">
        <f t="shared" si="34"/>
        <v/>
      </c>
      <c r="AK259" s="85"/>
      <c r="AL259">
        <v>0</v>
      </c>
      <c r="AM259">
        <v>0</v>
      </c>
      <c r="AQ259" s="28"/>
      <c r="BB259" s="85"/>
    </row>
    <row r="260" spans="1:54" ht="18.75" x14ac:dyDescent="0.3">
      <c r="A260" s="8">
        <f t="shared" si="30"/>
        <v>0.05</v>
      </c>
      <c r="B260">
        <v>100</v>
      </c>
      <c r="C260">
        <v>100</v>
      </c>
      <c r="D260">
        <v>5000</v>
      </c>
      <c r="E260" s="6" t="s">
        <v>65</v>
      </c>
      <c r="F260" s="28">
        <v>0</v>
      </c>
      <c r="G260" s="28">
        <f t="shared" si="32"/>
        <v>0</v>
      </c>
      <c r="H260" s="36">
        <f t="shared" si="31"/>
        <v>0</v>
      </c>
      <c r="I260" s="28">
        <f t="shared" si="33"/>
        <v>0</v>
      </c>
      <c r="J260" s="30">
        <f t="shared" ref="J260:J323" si="35">MIN(AL260:BA260)</f>
        <v>0</v>
      </c>
      <c r="K260" s="29"/>
      <c r="L260" s="41"/>
      <c r="M260" s="43"/>
      <c r="N260" s="41"/>
      <c r="O260" s="45"/>
      <c r="P260" s="32" t="str">
        <f t="shared" si="34"/>
        <v/>
      </c>
      <c r="AK260" s="85"/>
      <c r="AL260">
        <v>0</v>
      </c>
      <c r="AM260">
        <v>0</v>
      </c>
      <c r="AQ260" s="28"/>
      <c r="BB260" s="85"/>
    </row>
    <row r="261" spans="1:54" ht="18.75" x14ac:dyDescent="0.3">
      <c r="A261" s="8">
        <f t="shared" si="30"/>
        <v>0.06</v>
      </c>
      <c r="B261">
        <v>100</v>
      </c>
      <c r="C261">
        <v>100</v>
      </c>
      <c r="D261">
        <v>6000</v>
      </c>
      <c r="E261" s="6" t="s">
        <v>66</v>
      </c>
      <c r="F261" s="28">
        <v>3.04</v>
      </c>
      <c r="G261" s="28">
        <f t="shared" si="32"/>
        <v>50.666666666666671</v>
      </c>
      <c r="H261" s="36">
        <f t="shared" si="31"/>
        <v>0</v>
      </c>
      <c r="I261" s="28">
        <f t="shared" si="33"/>
        <v>3.04</v>
      </c>
      <c r="J261" s="30">
        <f t="shared" si="35"/>
        <v>3.04</v>
      </c>
      <c r="K261" s="29"/>
      <c r="L261" s="41"/>
      <c r="M261" s="43"/>
      <c r="N261" s="41"/>
      <c r="O261" s="45"/>
      <c r="P261" s="32" t="str">
        <f t="shared" si="34"/>
        <v/>
      </c>
      <c r="AK261" s="85"/>
      <c r="AL261">
        <v>3.04</v>
      </c>
      <c r="AM261">
        <v>3.04</v>
      </c>
      <c r="AQ261" s="28"/>
      <c r="BB261" s="85"/>
    </row>
    <row r="262" spans="1:54" ht="18.75" x14ac:dyDescent="0.3">
      <c r="A262" s="8">
        <f t="shared" si="30"/>
        <v>4.8000000000000001E-2</v>
      </c>
      <c r="B262">
        <v>100</v>
      </c>
      <c r="C262">
        <v>120</v>
      </c>
      <c r="D262">
        <v>4000</v>
      </c>
      <c r="E262" s="6" t="s">
        <v>67</v>
      </c>
      <c r="F262" s="28">
        <v>0</v>
      </c>
      <c r="G262" s="28">
        <f t="shared" si="32"/>
        <v>0</v>
      </c>
      <c r="H262" s="36">
        <f t="shared" si="31"/>
        <v>0</v>
      </c>
      <c r="I262" s="28">
        <f t="shared" si="33"/>
        <v>0</v>
      </c>
      <c r="J262" s="30">
        <f t="shared" si="35"/>
        <v>0</v>
      </c>
      <c r="K262" s="29"/>
      <c r="L262" s="41"/>
      <c r="M262" s="43"/>
      <c r="N262" s="41"/>
      <c r="O262" s="45"/>
      <c r="P262" s="32" t="str">
        <f t="shared" si="34"/>
        <v/>
      </c>
      <c r="AK262" s="85"/>
      <c r="AL262">
        <v>0</v>
      </c>
      <c r="AM262">
        <v>0</v>
      </c>
      <c r="AQ262" s="28"/>
      <c r="BB262" s="85"/>
    </row>
    <row r="263" spans="1:54" ht="18.75" x14ac:dyDescent="0.3">
      <c r="A263" s="8">
        <f t="shared" ref="A263:A294" si="36">B263*C263*D263/1000000000</f>
        <v>0.06</v>
      </c>
      <c r="B263">
        <v>100</v>
      </c>
      <c r="C263">
        <v>120</v>
      </c>
      <c r="D263">
        <v>5000</v>
      </c>
      <c r="E263" s="6" t="s">
        <v>68</v>
      </c>
      <c r="F263" s="28">
        <v>0</v>
      </c>
      <c r="G263" s="28">
        <f t="shared" si="32"/>
        <v>0</v>
      </c>
      <c r="H263" s="36">
        <f t="shared" ref="H263:H294" si="37">A263*VLOOKUP(P263,$V$7:$AB$18,7,0)</f>
        <v>0</v>
      </c>
      <c r="I263" s="28">
        <f t="shared" si="33"/>
        <v>0</v>
      </c>
      <c r="J263" s="30">
        <f t="shared" si="35"/>
        <v>0</v>
      </c>
      <c r="K263" s="29"/>
      <c r="L263" s="41"/>
      <c r="M263" s="43"/>
      <c r="N263" s="41"/>
      <c r="O263" s="45"/>
      <c r="P263" s="32" t="str">
        <f t="shared" si="34"/>
        <v/>
      </c>
      <c r="AK263" s="85"/>
      <c r="AL263">
        <v>0</v>
      </c>
      <c r="AM263">
        <v>0</v>
      </c>
      <c r="AQ263" s="28"/>
      <c r="BB263" s="85"/>
    </row>
    <row r="264" spans="1:54" ht="18.75" x14ac:dyDescent="0.3">
      <c r="A264" s="8">
        <f t="shared" si="36"/>
        <v>7.1999999999999995E-2</v>
      </c>
      <c r="B264">
        <v>100</v>
      </c>
      <c r="C264">
        <v>120</v>
      </c>
      <c r="D264">
        <v>6000</v>
      </c>
      <c r="E264" s="6" t="s">
        <v>69</v>
      </c>
      <c r="F264" s="28">
        <v>0</v>
      </c>
      <c r="G264" s="28">
        <f t="shared" ref="G264:G294" si="38">F264/A264</f>
        <v>0</v>
      </c>
      <c r="H264" s="36">
        <f t="shared" si="37"/>
        <v>0</v>
      </c>
      <c r="I264" s="28">
        <f t="shared" ref="I264:I294" si="39">F264-H264</f>
        <v>0</v>
      </c>
      <c r="J264" s="30">
        <f t="shared" si="35"/>
        <v>0</v>
      </c>
      <c r="K264" s="29"/>
      <c r="L264" s="41"/>
      <c r="M264" s="43"/>
      <c r="N264" s="41"/>
      <c r="O264" s="45"/>
      <c r="P264" s="32" t="str">
        <f t="shared" ref="P264:P294" si="40">IF(M264=1,"Пихта "&amp;""&amp;E264,"")</f>
        <v/>
      </c>
      <c r="AK264" s="85"/>
      <c r="AL264">
        <v>0</v>
      </c>
      <c r="AM264">
        <v>0</v>
      </c>
      <c r="AQ264" s="28"/>
      <c r="BB264" s="85"/>
    </row>
    <row r="265" spans="1:54" ht="18.75" x14ac:dyDescent="0.3">
      <c r="A265" s="8">
        <f t="shared" si="36"/>
        <v>0.06</v>
      </c>
      <c r="B265">
        <v>100</v>
      </c>
      <c r="C265">
        <v>150</v>
      </c>
      <c r="D265">
        <v>4000</v>
      </c>
      <c r="E265" s="6" t="s">
        <v>70</v>
      </c>
      <c r="F265" s="28">
        <v>0</v>
      </c>
      <c r="G265" s="28">
        <f t="shared" si="38"/>
        <v>0</v>
      </c>
      <c r="H265" s="36">
        <f t="shared" si="37"/>
        <v>0</v>
      </c>
      <c r="I265" s="28">
        <f t="shared" si="39"/>
        <v>0</v>
      </c>
      <c r="J265" s="30">
        <f t="shared" si="35"/>
        <v>0</v>
      </c>
      <c r="K265" s="29"/>
      <c r="L265" s="41"/>
      <c r="M265" s="43"/>
      <c r="N265" s="41"/>
      <c r="O265" s="45"/>
      <c r="P265" s="32" t="str">
        <f t="shared" si="40"/>
        <v/>
      </c>
      <c r="AK265" s="85"/>
      <c r="AL265">
        <v>0</v>
      </c>
      <c r="AM265">
        <v>0</v>
      </c>
      <c r="AQ265" s="28"/>
      <c r="BB265" s="85"/>
    </row>
    <row r="266" spans="1:54" ht="18.75" x14ac:dyDescent="0.3">
      <c r="A266" s="8">
        <f t="shared" si="36"/>
        <v>7.4999999999999997E-2</v>
      </c>
      <c r="B266">
        <v>100</v>
      </c>
      <c r="C266">
        <v>150</v>
      </c>
      <c r="D266">
        <v>5000</v>
      </c>
      <c r="E266" s="6" t="s">
        <v>71</v>
      </c>
      <c r="F266" s="28">
        <v>0</v>
      </c>
      <c r="G266" s="28">
        <f t="shared" si="38"/>
        <v>0</v>
      </c>
      <c r="H266" s="36">
        <f t="shared" si="37"/>
        <v>0</v>
      </c>
      <c r="I266" s="28">
        <f t="shared" si="39"/>
        <v>0</v>
      </c>
      <c r="J266" s="30">
        <f t="shared" si="35"/>
        <v>0</v>
      </c>
      <c r="K266" s="29"/>
      <c r="L266" s="41"/>
      <c r="M266" s="43"/>
      <c r="N266" s="41"/>
      <c r="O266" s="45"/>
      <c r="P266" s="32" t="str">
        <f t="shared" si="40"/>
        <v/>
      </c>
      <c r="AK266" s="85"/>
      <c r="AL266">
        <v>0</v>
      </c>
      <c r="AM266">
        <v>0</v>
      </c>
      <c r="AQ266" s="28"/>
      <c r="BB266" s="85"/>
    </row>
    <row r="267" spans="1:54" ht="18.75" x14ac:dyDescent="0.3">
      <c r="A267" s="8">
        <f t="shared" si="36"/>
        <v>0.09</v>
      </c>
      <c r="B267">
        <v>100</v>
      </c>
      <c r="C267">
        <v>150</v>
      </c>
      <c r="D267">
        <v>6000</v>
      </c>
      <c r="E267" s="6" t="s">
        <v>72</v>
      </c>
      <c r="F267" s="28">
        <v>77.400000000000006</v>
      </c>
      <c r="G267" s="28">
        <f t="shared" si="38"/>
        <v>860.00000000000011</v>
      </c>
      <c r="H267" s="36">
        <f t="shared" si="37"/>
        <v>0</v>
      </c>
      <c r="I267" s="28">
        <f t="shared" si="39"/>
        <v>77.400000000000006</v>
      </c>
      <c r="J267" s="30">
        <f t="shared" si="35"/>
        <v>77.400000000000006</v>
      </c>
      <c r="K267" s="29"/>
      <c r="L267" s="41"/>
      <c r="M267" s="43"/>
      <c r="N267" s="41"/>
      <c r="O267" s="45"/>
      <c r="P267" s="32" t="str">
        <f t="shared" si="40"/>
        <v/>
      </c>
      <c r="AK267" s="85"/>
      <c r="AL267">
        <v>77.400000000000006</v>
      </c>
      <c r="AM267">
        <v>77.400000000000006</v>
      </c>
      <c r="AQ267" s="28"/>
      <c r="BB267" s="85"/>
    </row>
    <row r="268" spans="1:54" ht="18.75" x14ac:dyDescent="0.3">
      <c r="A268" s="8">
        <f t="shared" si="36"/>
        <v>7.1999999999999995E-2</v>
      </c>
      <c r="B268">
        <v>100</v>
      </c>
      <c r="C268">
        <v>180</v>
      </c>
      <c r="D268">
        <v>4000</v>
      </c>
      <c r="E268" s="6" t="s">
        <v>73</v>
      </c>
      <c r="F268" s="28">
        <v>0</v>
      </c>
      <c r="G268" s="28">
        <f t="shared" si="38"/>
        <v>0</v>
      </c>
      <c r="H268" s="36">
        <f t="shared" si="37"/>
        <v>0</v>
      </c>
      <c r="I268" s="28">
        <f t="shared" si="39"/>
        <v>0</v>
      </c>
      <c r="J268" s="30">
        <f t="shared" si="35"/>
        <v>0</v>
      </c>
      <c r="K268" s="29"/>
      <c r="L268" s="41"/>
      <c r="M268" s="43"/>
      <c r="N268" s="41"/>
      <c r="O268" s="45"/>
      <c r="P268" s="32" t="str">
        <f t="shared" si="40"/>
        <v/>
      </c>
      <c r="AK268" s="85"/>
      <c r="AL268">
        <v>0</v>
      </c>
      <c r="AM268">
        <v>0</v>
      </c>
      <c r="AQ268" s="28"/>
      <c r="BB268" s="85"/>
    </row>
    <row r="269" spans="1:54" ht="18.75" x14ac:dyDescent="0.3">
      <c r="A269" s="8">
        <f t="shared" si="36"/>
        <v>0.09</v>
      </c>
      <c r="B269">
        <v>100</v>
      </c>
      <c r="C269">
        <v>180</v>
      </c>
      <c r="D269">
        <v>5000</v>
      </c>
      <c r="E269" s="6" t="s">
        <v>74</v>
      </c>
      <c r="F269" s="28">
        <v>0</v>
      </c>
      <c r="G269" s="28">
        <f t="shared" si="38"/>
        <v>0</v>
      </c>
      <c r="H269" s="36">
        <f t="shared" si="37"/>
        <v>0</v>
      </c>
      <c r="I269" s="28">
        <f t="shared" si="39"/>
        <v>0</v>
      </c>
      <c r="J269" s="30">
        <f t="shared" si="35"/>
        <v>0</v>
      </c>
      <c r="K269" s="29"/>
      <c r="L269" s="41"/>
      <c r="M269" s="43"/>
      <c r="N269" s="41"/>
      <c r="O269" s="45"/>
      <c r="P269" s="32" t="str">
        <f t="shared" si="40"/>
        <v/>
      </c>
      <c r="AK269" s="85"/>
      <c r="AL269">
        <v>0</v>
      </c>
      <c r="AM269">
        <v>0</v>
      </c>
      <c r="AQ269" s="28"/>
      <c r="BB269" s="85"/>
    </row>
    <row r="270" spans="1:54" ht="18.75" x14ac:dyDescent="0.3">
      <c r="A270" s="8">
        <f t="shared" si="36"/>
        <v>0.108</v>
      </c>
      <c r="B270">
        <v>100</v>
      </c>
      <c r="C270">
        <v>180</v>
      </c>
      <c r="D270">
        <v>6000</v>
      </c>
      <c r="E270" s="6" t="s">
        <v>75</v>
      </c>
      <c r="F270" s="28">
        <v>0</v>
      </c>
      <c r="G270" s="28">
        <f t="shared" si="38"/>
        <v>0</v>
      </c>
      <c r="H270" s="36">
        <f t="shared" si="37"/>
        <v>0</v>
      </c>
      <c r="I270" s="28">
        <f t="shared" si="39"/>
        <v>0</v>
      </c>
      <c r="J270" s="30">
        <f t="shared" si="35"/>
        <v>0</v>
      </c>
      <c r="K270" s="29"/>
      <c r="L270" s="41"/>
      <c r="M270" s="43"/>
      <c r="N270" s="41"/>
      <c r="O270" s="45"/>
      <c r="P270" s="32" t="str">
        <f t="shared" si="40"/>
        <v/>
      </c>
      <c r="AK270" s="85"/>
      <c r="AL270">
        <v>0</v>
      </c>
      <c r="AM270">
        <v>0</v>
      </c>
      <c r="AQ270" s="28"/>
      <c r="BB270" s="85"/>
    </row>
    <row r="271" spans="1:54" ht="18.75" x14ac:dyDescent="0.3">
      <c r="A271" s="8">
        <f t="shared" si="36"/>
        <v>0.08</v>
      </c>
      <c r="B271">
        <v>100</v>
      </c>
      <c r="C271">
        <v>200</v>
      </c>
      <c r="D271">
        <v>4000</v>
      </c>
      <c r="E271" s="6" t="s">
        <v>76</v>
      </c>
      <c r="F271" s="28">
        <v>0</v>
      </c>
      <c r="G271" s="28">
        <f t="shared" si="38"/>
        <v>0</v>
      </c>
      <c r="H271" s="36">
        <f t="shared" si="37"/>
        <v>0</v>
      </c>
      <c r="I271" s="28">
        <f t="shared" si="39"/>
        <v>0</v>
      </c>
      <c r="J271" s="30">
        <f t="shared" si="35"/>
        <v>0</v>
      </c>
      <c r="K271" s="29"/>
      <c r="L271" s="41"/>
      <c r="M271" s="43"/>
      <c r="N271" s="41"/>
      <c r="O271" s="45"/>
      <c r="P271" s="32" t="str">
        <f t="shared" si="40"/>
        <v/>
      </c>
      <c r="AK271" s="85"/>
      <c r="AL271">
        <v>0</v>
      </c>
      <c r="AM271">
        <v>0</v>
      </c>
      <c r="AQ271" s="28"/>
      <c r="BB271" s="85"/>
    </row>
    <row r="272" spans="1:54" ht="18.75" x14ac:dyDescent="0.3">
      <c r="A272" s="8">
        <f t="shared" si="36"/>
        <v>0.1</v>
      </c>
      <c r="B272">
        <v>100</v>
      </c>
      <c r="C272">
        <v>200</v>
      </c>
      <c r="D272">
        <v>5000</v>
      </c>
      <c r="E272" s="6" t="s">
        <v>77</v>
      </c>
      <c r="F272" s="28">
        <v>0</v>
      </c>
      <c r="G272" s="28">
        <f t="shared" si="38"/>
        <v>0</v>
      </c>
      <c r="H272" s="36">
        <f t="shared" si="37"/>
        <v>0</v>
      </c>
      <c r="I272" s="28">
        <f t="shared" si="39"/>
        <v>0</v>
      </c>
      <c r="J272" s="30">
        <f t="shared" si="35"/>
        <v>0</v>
      </c>
      <c r="K272" s="29"/>
      <c r="L272" s="41"/>
      <c r="M272" s="43"/>
      <c r="N272" s="41"/>
      <c r="O272" s="45"/>
      <c r="P272" s="32" t="str">
        <f t="shared" si="40"/>
        <v/>
      </c>
      <c r="AK272" s="85"/>
      <c r="AL272">
        <v>0</v>
      </c>
      <c r="AM272">
        <v>0</v>
      </c>
      <c r="AQ272" s="28"/>
      <c r="BB272" s="85"/>
    </row>
    <row r="273" spans="1:54" ht="18.75" x14ac:dyDescent="0.3">
      <c r="A273" s="8">
        <f t="shared" si="36"/>
        <v>0.12</v>
      </c>
      <c r="B273">
        <v>100</v>
      </c>
      <c r="C273">
        <v>200</v>
      </c>
      <c r="D273">
        <v>6000</v>
      </c>
      <c r="E273" s="6" t="s">
        <v>78</v>
      </c>
      <c r="F273" s="28">
        <v>0</v>
      </c>
      <c r="G273" s="28">
        <f t="shared" si="38"/>
        <v>0</v>
      </c>
      <c r="H273" s="36">
        <f t="shared" si="37"/>
        <v>0</v>
      </c>
      <c r="I273" s="28">
        <f t="shared" si="39"/>
        <v>0</v>
      </c>
      <c r="J273" s="30">
        <f t="shared" si="35"/>
        <v>0</v>
      </c>
      <c r="K273" s="29"/>
      <c r="L273" s="41"/>
      <c r="M273" s="43"/>
      <c r="N273" s="41"/>
      <c r="O273" s="45"/>
      <c r="P273" s="32" t="str">
        <f t="shared" si="40"/>
        <v/>
      </c>
      <c r="AK273" s="85"/>
      <c r="AL273">
        <v>0</v>
      </c>
      <c r="AM273">
        <v>0</v>
      </c>
      <c r="AQ273" s="28"/>
      <c r="BB273" s="85"/>
    </row>
    <row r="274" spans="1:54" ht="18.75" x14ac:dyDescent="0.3">
      <c r="A274" s="8">
        <f t="shared" si="36"/>
        <v>7.1999999999999995E-2</v>
      </c>
      <c r="B274">
        <v>150</v>
      </c>
      <c r="C274">
        <v>120</v>
      </c>
      <c r="D274">
        <v>4000</v>
      </c>
      <c r="E274" s="7" t="s">
        <v>79</v>
      </c>
      <c r="F274" s="28">
        <v>0</v>
      </c>
      <c r="G274" s="28">
        <f t="shared" si="38"/>
        <v>0</v>
      </c>
      <c r="H274" s="36">
        <f t="shared" si="37"/>
        <v>0</v>
      </c>
      <c r="I274" s="28">
        <f t="shared" si="39"/>
        <v>0</v>
      </c>
      <c r="J274" s="30">
        <f t="shared" si="35"/>
        <v>0</v>
      </c>
      <c r="K274" s="29"/>
      <c r="L274" s="41"/>
      <c r="M274" s="43"/>
      <c r="N274" s="41"/>
      <c r="O274" s="45"/>
      <c r="P274" s="32" t="str">
        <f t="shared" si="40"/>
        <v/>
      </c>
      <c r="AK274" s="85"/>
      <c r="AL274">
        <v>0</v>
      </c>
      <c r="AM274">
        <v>0</v>
      </c>
      <c r="AQ274" s="28"/>
      <c r="BB274" s="85"/>
    </row>
    <row r="275" spans="1:54" ht="18.75" x14ac:dyDescent="0.3">
      <c r="A275" s="8">
        <f t="shared" si="36"/>
        <v>0.09</v>
      </c>
      <c r="B275">
        <v>150</v>
      </c>
      <c r="C275">
        <v>120</v>
      </c>
      <c r="D275">
        <v>5000</v>
      </c>
      <c r="E275" s="7" t="s">
        <v>80</v>
      </c>
      <c r="F275" s="28">
        <v>0</v>
      </c>
      <c r="G275" s="28">
        <f t="shared" si="38"/>
        <v>0</v>
      </c>
      <c r="H275" s="36">
        <f t="shared" si="37"/>
        <v>0</v>
      </c>
      <c r="I275" s="28">
        <f t="shared" si="39"/>
        <v>0</v>
      </c>
      <c r="J275" s="30">
        <f t="shared" si="35"/>
        <v>0</v>
      </c>
      <c r="K275" s="29"/>
      <c r="L275" s="41"/>
      <c r="M275" s="43"/>
      <c r="N275" s="41"/>
      <c r="O275" s="45"/>
      <c r="P275" s="32" t="str">
        <f t="shared" si="40"/>
        <v/>
      </c>
      <c r="AK275" s="85"/>
      <c r="AL275">
        <v>0</v>
      </c>
      <c r="AM275">
        <v>0</v>
      </c>
      <c r="AQ275" s="28"/>
      <c r="BB275" s="85"/>
    </row>
    <row r="276" spans="1:54" ht="18.75" x14ac:dyDescent="0.3">
      <c r="A276" s="8">
        <f t="shared" si="36"/>
        <v>0.108</v>
      </c>
      <c r="B276">
        <v>150</v>
      </c>
      <c r="C276">
        <v>120</v>
      </c>
      <c r="D276">
        <v>6000</v>
      </c>
      <c r="E276" s="7" t="s">
        <v>81</v>
      </c>
      <c r="F276" s="28">
        <v>0</v>
      </c>
      <c r="G276" s="28">
        <f t="shared" si="38"/>
        <v>0</v>
      </c>
      <c r="H276" s="36">
        <f t="shared" si="37"/>
        <v>0</v>
      </c>
      <c r="I276" s="28">
        <f t="shared" si="39"/>
        <v>0</v>
      </c>
      <c r="J276" s="30">
        <f t="shared" si="35"/>
        <v>0</v>
      </c>
      <c r="K276" s="29"/>
      <c r="L276" s="41"/>
      <c r="M276" s="43"/>
      <c r="N276" s="41"/>
      <c r="O276" s="45"/>
      <c r="P276" s="32" t="str">
        <f t="shared" si="40"/>
        <v/>
      </c>
      <c r="AK276" s="85"/>
      <c r="AL276">
        <v>0</v>
      </c>
      <c r="AM276">
        <v>0</v>
      </c>
      <c r="AQ276" s="28"/>
      <c r="BB276" s="85"/>
    </row>
    <row r="277" spans="1:54" ht="18.75" x14ac:dyDescent="0.3">
      <c r="A277" s="8">
        <f t="shared" si="36"/>
        <v>0.09</v>
      </c>
      <c r="B277">
        <v>150</v>
      </c>
      <c r="C277">
        <v>150</v>
      </c>
      <c r="D277">
        <v>4000</v>
      </c>
      <c r="E277" s="7" t="s">
        <v>82</v>
      </c>
      <c r="F277" s="28">
        <v>0</v>
      </c>
      <c r="G277" s="28">
        <f t="shared" si="38"/>
        <v>0</v>
      </c>
      <c r="H277" s="36">
        <f t="shared" si="37"/>
        <v>0</v>
      </c>
      <c r="I277" s="28">
        <f t="shared" si="39"/>
        <v>0</v>
      </c>
      <c r="J277" s="30">
        <f t="shared" si="35"/>
        <v>0</v>
      </c>
      <c r="K277" s="29"/>
      <c r="L277" s="41"/>
      <c r="M277" s="43"/>
      <c r="N277" s="41"/>
      <c r="O277" s="45"/>
      <c r="P277" s="32" t="str">
        <f t="shared" si="40"/>
        <v/>
      </c>
      <c r="AK277" s="85"/>
      <c r="AL277">
        <v>0</v>
      </c>
      <c r="AM277">
        <v>0</v>
      </c>
      <c r="AQ277" s="28"/>
      <c r="BB277" s="85"/>
    </row>
    <row r="278" spans="1:54" ht="18.75" x14ac:dyDescent="0.3">
      <c r="A278" s="8">
        <f t="shared" si="36"/>
        <v>0.1125</v>
      </c>
      <c r="B278">
        <v>150</v>
      </c>
      <c r="C278">
        <v>150</v>
      </c>
      <c r="D278">
        <v>5000</v>
      </c>
      <c r="E278" s="7" t="s">
        <v>83</v>
      </c>
      <c r="F278" s="28">
        <v>0</v>
      </c>
      <c r="G278" s="28">
        <f t="shared" si="38"/>
        <v>0</v>
      </c>
      <c r="H278" s="36">
        <f t="shared" si="37"/>
        <v>0</v>
      </c>
      <c r="I278" s="28">
        <f t="shared" si="39"/>
        <v>0</v>
      </c>
      <c r="J278" s="30">
        <f t="shared" si="35"/>
        <v>0</v>
      </c>
      <c r="K278" s="29"/>
      <c r="L278" s="41"/>
      <c r="M278" s="43"/>
      <c r="N278" s="41"/>
      <c r="O278" s="45"/>
      <c r="P278" s="32" t="str">
        <f t="shared" si="40"/>
        <v/>
      </c>
      <c r="AK278" s="85"/>
      <c r="AL278">
        <v>0</v>
      </c>
      <c r="AM278">
        <v>0</v>
      </c>
      <c r="AQ278" s="28"/>
      <c r="BB278" s="85"/>
    </row>
    <row r="279" spans="1:54" ht="18.75" x14ac:dyDescent="0.3">
      <c r="A279" s="8">
        <f t="shared" si="36"/>
        <v>0.13500000000000001</v>
      </c>
      <c r="B279">
        <v>150</v>
      </c>
      <c r="C279">
        <v>150</v>
      </c>
      <c r="D279">
        <v>6000</v>
      </c>
      <c r="E279" s="7" t="s">
        <v>84</v>
      </c>
      <c r="F279" s="28">
        <v>88.7</v>
      </c>
      <c r="G279" s="28">
        <f t="shared" si="38"/>
        <v>657.03703703703707</v>
      </c>
      <c r="H279" s="36">
        <f t="shared" si="37"/>
        <v>0</v>
      </c>
      <c r="I279" s="28">
        <f t="shared" si="39"/>
        <v>88.7</v>
      </c>
      <c r="J279" s="30">
        <f t="shared" si="35"/>
        <v>88.7</v>
      </c>
      <c r="K279" s="29"/>
      <c r="L279" s="41"/>
      <c r="M279" s="43"/>
      <c r="N279" s="41"/>
      <c r="O279" s="45"/>
      <c r="P279" s="32" t="str">
        <f t="shared" si="40"/>
        <v/>
      </c>
      <c r="AK279" s="85"/>
      <c r="AL279">
        <v>88.7</v>
      </c>
      <c r="AM279">
        <v>88.7</v>
      </c>
      <c r="AQ279" s="28"/>
      <c r="BB279" s="85"/>
    </row>
    <row r="280" spans="1:54" ht="18.75" x14ac:dyDescent="0.3">
      <c r="A280" s="8">
        <f t="shared" si="36"/>
        <v>0.108</v>
      </c>
      <c r="B280">
        <v>150</v>
      </c>
      <c r="C280">
        <v>180</v>
      </c>
      <c r="D280">
        <v>4000</v>
      </c>
      <c r="E280" s="7" t="s">
        <v>85</v>
      </c>
      <c r="F280" s="28">
        <v>0</v>
      </c>
      <c r="G280" s="28">
        <f t="shared" si="38"/>
        <v>0</v>
      </c>
      <c r="H280" s="36">
        <f t="shared" si="37"/>
        <v>0</v>
      </c>
      <c r="I280" s="28">
        <f t="shared" si="39"/>
        <v>0</v>
      </c>
      <c r="J280" s="30">
        <f t="shared" si="35"/>
        <v>0</v>
      </c>
      <c r="K280" s="29"/>
      <c r="L280" s="41"/>
      <c r="M280" s="43"/>
      <c r="N280" s="41"/>
      <c r="O280" s="45"/>
      <c r="P280" s="32" t="str">
        <f t="shared" si="40"/>
        <v/>
      </c>
      <c r="AK280" s="85"/>
      <c r="AL280">
        <v>0</v>
      </c>
      <c r="AM280">
        <v>0</v>
      </c>
      <c r="AQ280" s="28"/>
      <c r="BB280" s="85"/>
    </row>
    <row r="281" spans="1:54" ht="18.75" x14ac:dyDescent="0.3">
      <c r="A281" s="8">
        <f t="shared" si="36"/>
        <v>0.13500000000000001</v>
      </c>
      <c r="B281">
        <v>150</v>
      </c>
      <c r="C281">
        <v>180</v>
      </c>
      <c r="D281">
        <v>5000</v>
      </c>
      <c r="E281" s="7" t="s">
        <v>86</v>
      </c>
      <c r="F281" s="28">
        <v>0</v>
      </c>
      <c r="G281" s="28">
        <f t="shared" si="38"/>
        <v>0</v>
      </c>
      <c r="H281" s="36">
        <f t="shared" si="37"/>
        <v>0</v>
      </c>
      <c r="I281" s="28">
        <f t="shared" si="39"/>
        <v>0</v>
      </c>
      <c r="J281" s="30">
        <f t="shared" si="35"/>
        <v>0</v>
      </c>
      <c r="K281" s="29"/>
      <c r="L281" s="41"/>
      <c r="M281" s="43"/>
      <c r="N281" s="41"/>
      <c r="O281" s="45"/>
      <c r="P281" s="32" t="str">
        <f t="shared" si="40"/>
        <v/>
      </c>
      <c r="AK281" s="85"/>
      <c r="AL281">
        <v>0</v>
      </c>
      <c r="AM281">
        <v>0</v>
      </c>
      <c r="AQ281" s="28"/>
      <c r="BB281" s="85"/>
    </row>
    <row r="282" spans="1:54" ht="18.75" x14ac:dyDescent="0.3">
      <c r="A282" s="8">
        <f t="shared" si="36"/>
        <v>0.16200000000000001</v>
      </c>
      <c r="B282">
        <v>150</v>
      </c>
      <c r="C282">
        <v>180</v>
      </c>
      <c r="D282">
        <v>6000</v>
      </c>
      <c r="E282" s="7" t="s">
        <v>87</v>
      </c>
      <c r="F282" s="28">
        <v>0</v>
      </c>
      <c r="G282" s="28">
        <f t="shared" si="38"/>
        <v>0</v>
      </c>
      <c r="H282" s="36">
        <f t="shared" si="37"/>
        <v>0</v>
      </c>
      <c r="I282" s="28">
        <f t="shared" si="39"/>
        <v>0</v>
      </c>
      <c r="J282" s="30">
        <f t="shared" si="35"/>
        <v>0</v>
      </c>
      <c r="K282" s="29"/>
      <c r="L282" s="41"/>
      <c r="M282" s="43"/>
      <c r="N282" s="41"/>
      <c r="O282" s="45"/>
      <c r="P282" s="32" t="str">
        <f t="shared" si="40"/>
        <v/>
      </c>
      <c r="AK282" s="85"/>
      <c r="AL282">
        <v>0</v>
      </c>
      <c r="AM282">
        <v>0</v>
      </c>
      <c r="AQ282" s="28"/>
      <c r="BB282" s="85"/>
    </row>
    <row r="283" spans="1:54" ht="18.75" x14ac:dyDescent="0.3">
      <c r="A283" s="8">
        <f t="shared" si="36"/>
        <v>0.12</v>
      </c>
      <c r="B283">
        <v>150</v>
      </c>
      <c r="C283">
        <v>200</v>
      </c>
      <c r="D283">
        <v>4000</v>
      </c>
      <c r="E283" s="7" t="s">
        <v>88</v>
      </c>
      <c r="F283" s="28">
        <v>0</v>
      </c>
      <c r="G283" s="28">
        <f t="shared" si="38"/>
        <v>0</v>
      </c>
      <c r="H283" s="36">
        <f t="shared" si="37"/>
        <v>0</v>
      </c>
      <c r="I283" s="28">
        <f t="shared" si="39"/>
        <v>0</v>
      </c>
      <c r="J283" s="30">
        <f t="shared" si="35"/>
        <v>0</v>
      </c>
      <c r="K283" s="29"/>
      <c r="L283" s="41"/>
      <c r="M283" s="43"/>
      <c r="N283" s="41"/>
      <c r="O283" s="45"/>
      <c r="P283" s="32" t="str">
        <f t="shared" si="40"/>
        <v/>
      </c>
      <c r="AK283" s="85"/>
      <c r="AL283">
        <v>0</v>
      </c>
      <c r="AM283">
        <v>0</v>
      </c>
      <c r="AQ283" s="28"/>
      <c r="BB283" s="85"/>
    </row>
    <row r="284" spans="1:54" ht="18.75" x14ac:dyDescent="0.3">
      <c r="A284" s="8">
        <f t="shared" si="36"/>
        <v>0.15</v>
      </c>
      <c r="B284">
        <v>150</v>
      </c>
      <c r="C284">
        <v>200</v>
      </c>
      <c r="D284">
        <v>5000</v>
      </c>
      <c r="E284" s="7" t="s">
        <v>89</v>
      </c>
      <c r="F284" s="28">
        <v>0</v>
      </c>
      <c r="G284" s="28">
        <f t="shared" si="38"/>
        <v>0</v>
      </c>
      <c r="H284" s="36">
        <f t="shared" si="37"/>
        <v>0</v>
      </c>
      <c r="I284" s="28">
        <f t="shared" si="39"/>
        <v>0</v>
      </c>
      <c r="J284" s="30">
        <f t="shared" si="35"/>
        <v>0</v>
      </c>
      <c r="K284" s="29"/>
      <c r="L284" s="41"/>
      <c r="M284" s="43"/>
      <c r="N284" s="41"/>
      <c r="O284" s="45"/>
      <c r="P284" s="32" t="str">
        <f t="shared" si="40"/>
        <v/>
      </c>
      <c r="AK284" s="85"/>
      <c r="AL284">
        <v>0</v>
      </c>
      <c r="AM284">
        <v>0</v>
      </c>
      <c r="AQ284" s="28"/>
      <c r="BB284" s="85"/>
    </row>
    <row r="285" spans="1:54" ht="18.75" x14ac:dyDescent="0.3">
      <c r="A285" s="8">
        <f t="shared" si="36"/>
        <v>0.18</v>
      </c>
      <c r="B285">
        <v>150</v>
      </c>
      <c r="C285">
        <v>200</v>
      </c>
      <c r="D285">
        <v>6000</v>
      </c>
      <c r="E285" s="7" t="s">
        <v>90</v>
      </c>
      <c r="F285" s="28">
        <v>0</v>
      </c>
      <c r="G285" s="28">
        <f t="shared" si="38"/>
        <v>0</v>
      </c>
      <c r="H285" s="36">
        <f t="shared" si="37"/>
        <v>0</v>
      </c>
      <c r="I285" s="28">
        <f t="shared" si="39"/>
        <v>0</v>
      </c>
      <c r="J285" s="30">
        <f t="shared" si="35"/>
        <v>0</v>
      </c>
      <c r="K285" s="29"/>
      <c r="L285" s="41"/>
      <c r="M285" s="43"/>
      <c r="N285" s="41"/>
      <c r="O285" s="45"/>
      <c r="P285" s="32" t="str">
        <f t="shared" si="40"/>
        <v/>
      </c>
      <c r="AK285" s="85"/>
      <c r="AL285">
        <v>0</v>
      </c>
      <c r="AM285">
        <v>0</v>
      </c>
      <c r="AQ285" s="28"/>
      <c r="BB285" s="85"/>
    </row>
    <row r="286" spans="1:54" ht="18.75" x14ac:dyDescent="0.3">
      <c r="A286" s="8">
        <f t="shared" si="36"/>
        <v>9.6000000000000002E-2</v>
      </c>
      <c r="B286">
        <v>200</v>
      </c>
      <c r="C286">
        <v>120</v>
      </c>
      <c r="D286">
        <v>4000</v>
      </c>
      <c r="E286" s="6" t="s">
        <v>91</v>
      </c>
      <c r="F286" s="28">
        <v>0</v>
      </c>
      <c r="G286" s="28">
        <f t="shared" si="38"/>
        <v>0</v>
      </c>
      <c r="H286" s="36">
        <f t="shared" si="37"/>
        <v>0</v>
      </c>
      <c r="I286" s="28">
        <f t="shared" si="39"/>
        <v>0</v>
      </c>
      <c r="J286" s="30">
        <f t="shared" si="35"/>
        <v>0</v>
      </c>
      <c r="K286" s="29"/>
      <c r="L286" s="41"/>
      <c r="M286" s="43"/>
      <c r="N286" s="41"/>
      <c r="O286" s="45"/>
      <c r="P286" s="32" t="str">
        <f t="shared" si="40"/>
        <v/>
      </c>
      <c r="AK286" s="85"/>
      <c r="AL286">
        <v>0</v>
      </c>
      <c r="AM286">
        <v>0</v>
      </c>
      <c r="AQ286" s="28"/>
      <c r="BB286" s="85"/>
    </row>
    <row r="287" spans="1:54" ht="18.75" x14ac:dyDescent="0.3">
      <c r="A287" s="8">
        <f t="shared" si="36"/>
        <v>0.12</v>
      </c>
      <c r="B287">
        <v>200</v>
      </c>
      <c r="C287">
        <v>120</v>
      </c>
      <c r="D287">
        <v>5000</v>
      </c>
      <c r="E287" s="6" t="s">
        <v>92</v>
      </c>
      <c r="F287" s="28">
        <v>0</v>
      </c>
      <c r="G287" s="28">
        <f t="shared" si="38"/>
        <v>0</v>
      </c>
      <c r="H287" s="36">
        <f t="shared" si="37"/>
        <v>0</v>
      </c>
      <c r="I287" s="28">
        <f t="shared" si="39"/>
        <v>0</v>
      </c>
      <c r="J287" s="30">
        <f t="shared" si="35"/>
        <v>0</v>
      </c>
      <c r="K287" s="29"/>
      <c r="L287" s="41"/>
      <c r="M287" s="43"/>
      <c r="N287" s="41"/>
      <c r="O287" s="45"/>
      <c r="P287" s="32" t="str">
        <f t="shared" si="40"/>
        <v/>
      </c>
      <c r="AK287" s="85"/>
      <c r="AL287">
        <v>0</v>
      </c>
      <c r="AM287">
        <v>0</v>
      </c>
      <c r="AQ287" s="28"/>
      <c r="BB287" s="85"/>
    </row>
    <row r="288" spans="1:54" ht="18.75" x14ac:dyDescent="0.3">
      <c r="A288" s="8">
        <f t="shared" si="36"/>
        <v>0.14399999999999999</v>
      </c>
      <c r="B288">
        <v>200</v>
      </c>
      <c r="C288">
        <v>120</v>
      </c>
      <c r="D288">
        <v>6000</v>
      </c>
      <c r="E288" s="6" t="s">
        <v>93</v>
      </c>
      <c r="F288" s="28">
        <v>0</v>
      </c>
      <c r="G288" s="28">
        <f t="shared" si="38"/>
        <v>0</v>
      </c>
      <c r="H288" s="36">
        <f t="shared" si="37"/>
        <v>0</v>
      </c>
      <c r="I288" s="28">
        <f t="shared" si="39"/>
        <v>0</v>
      </c>
      <c r="J288" s="30">
        <f t="shared" si="35"/>
        <v>0</v>
      </c>
      <c r="K288" s="29"/>
      <c r="L288" s="41"/>
      <c r="M288" s="43"/>
      <c r="N288" s="41"/>
      <c r="O288" s="45"/>
      <c r="P288" s="32" t="str">
        <f t="shared" si="40"/>
        <v/>
      </c>
      <c r="AK288" s="85"/>
      <c r="AL288">
        <v>0</v>
      </c>
      <c r="AM288">
        <v>0</v>
      </c>
      <c r="AQ288" s="28"/>
      <c r="BB288" s="85"/>
    </row>
    <row r="289" spans="1:54" ht="18.75" x14ac:dyDescent="0.3">
      <c r="A289" s="8">
        <f t="shared" si="36"/>
        <v>0.14399999999999999</v>
      </c>
      <c r="B289">
        <v>200</v>
      </c>
      <c r="C289">
        <v>180</v>
      </c>
      <c r="D289">
        <v>4000</v>
      </c>
      <c r="E289" s="6" t="s">
        <v>94</v>
      </c>
      <c r="F289" s="28">
        <v>0</v>
      </c>
      <c r="G289" s="28">
        <f t="shared" si="38"/>
        <v>0</v>
      </c>
      <c r="H289" s="36">
        <f t="shared" si="37"/>
        <v>0</v>
      </c>
      <c r="I289" s="28">
        <f t="shared" si="39"/>
        <v>0</v>
      </c>
      <c r="J289" s="30">
        <f t="shared" si="35"/>
        <v>0</v>
      </c>
      <c r="K289" s="29"/>
      <c r="L289" s="41"/>
      <c r="M289" s="43"/>
      <c r="N289" s="41"/>
      <c r="O289" s="45"/>
      <c r="P289" s="32" t="str">
        <f t="shared" si="40"/>
        <v/>
      </c>
      <c r="AK289" s="85"/>
      <c r="AL289">
        <v>0</v>
      </c>
      <c r="AM289">
        <v>0</v>
      </c>
      <c r="AQ289" s="28"/>
      <c r="BB289" s="85"/>
    </row>
    <row r="290" spans="1:54" ht="18.75" x14ac:dyDescent="0.3">
      <c r="A290" s="8">
        <f t="shared" si="36"/>
        <v>0.18</v>
      </c>
      <c r="B290">
        <v>200</v>
      </c>
      <c r="C290">
        <v>180</v>
      </c>
      <c r="D290">
        <v>5000</v>
      </c>
      <c r="E290" s="6" t="s">
        <v>95</v>
      </c>
      <c r="F290" s="28">
        <v>0</v>
      </c>
      <c r="G290" s="28">
        <f t="shared" si="38"/>
        <v>0</v>
      </c>
      <c r="H290" s="36">
        <f t="shared" si="37"/>
        <v>0</v>
      </c>
      <c r="I290" s="28">
        <f t="shared" si="39"/>
        <v>0</v>
      </c>
      <c r="J290" s="30">
        <f t="shared" si="35"/>
        <v>0</v>
      </c>
      <c r="K290" s="29"/>
      <c r="L290" s="41"/>
      <c r="M290" s="43"/>
      <c r="N290" s="41"/>
      <c r="O290" s="45"/>
      <c r="P290" s="32" t="str">
        <f t="shared" si="40"/>
        <v/>
      </c>
      <c r="AK290" s="85"/>
      <c r="AL290">
        <v>0</v>
      </c>
      <c r="AM290">
        <v>0</v>
      </c>
      <c r="AQ290" s="28"/>
      <c r="BB290" s="85"/>
    </row>
    <row r="291" spans="1:54" ht="18.75" x14ac:dyDescent="0.3">
      <c r="A291" s="8">
        <f t="shared" si="36"/>
        <v>0.216</v>
      </c>
      <c r="B291">
        <v>200</v>
      </c>
      <c r="C291">
        <v>180</v>
      </c>
      <c r="D291">
        <v>6000</v>
      </c>
      <c r="E291" s="6" t="s">
        <v>96</v>
      </c>
      <c r="F291" s="28">
        <v>0</v>
      </c>
      <c r="G291" s="28">
        <f t="shared" si="38"/>
        <v>0</v>
      </c>
      <c r="H291" s="36">
        <f t="shared" si="37"/>
        <v>0</v>
      </c>
      <c r="I291" s="28">
        <f t="shared" si="39"/>
        <v>0</v>
      </c>
      <c r="J291" s="30">
        <f t="shared" si="35"/>
        <v>0</v>
      </c>
      <c r="K291" s="29"/>
      <c r="L291" s="41"/>
      <c r="M291" s="43"/>
      <c r="N291" s="41"/>
      <c r="O291" s="45"/>
      <c r="P291" s="32" t="str">
        <f t="shared" si="40"/>
        <v/>
      </c>
      <c r="AK291" s="85"/>
      <c r="AL291">
        <v>0</v>
      </c>
      <c r="AM291">
        <v>0</v>
      </c>
      <c r="AQ291" s="28"/>
      <c r="BB291" s="85"/>
    </row>
    <row r="292" spans="1:54" ht="18.75" x14ac:dyDescent="0.3">
      <c r="A292" s="8">
        <f t="shared" si="36"/>
        <v>0.16</v>
      </c>
      <c r="B292">
        <v>200</v>
      </c>
      <c r="C292">
        <v>200</v>
      </c>
      <c r="D292">
        <v>4000</v>
      </c>
      <c r="E292" s="6" t="s">
        <v>97</v>
      </c>
      <c r="F292" s="28">
        <v>0</v>
      </c>
      <c r="G292" s="28">
        <f t="shared" si="38"/>
        <v>0</v>
      </c>
      <c r="H292" s="36">
        <f t="shared" si="37"/>
        <v>0</v>
      </c>
      <c r="I292" s="28">
        <f t="shared" si="39"/>
        <v>0</v>
      </c>
      <c r="J292" s="30">
        <f t="shared" si="35"/>
        <v>0</v>
      </c>
      <c r="K292" s="29"/>
      <c r="L292" s="41"/>
      <c r="M292" s="43"/>
      <c r="N292" s="41"/>
      <c r="O292" s="45"/>
      <c r="P292" s="32" t="str">
        <f t="shared" si="40"/>
        <v/>
      </c>
      <c r="AK292" s="85"/>
      <c r="AL292">
        <v>0</v>
      </c>
      <c r="AM292">
        <v>0</v>
      </c>
      <c r="AQ292" s="28"/>
      <c r="BB292" s="85"/>
    </row>
    <row r="293" spans="1:54" ht="18.75" x14ac:dyDescent="0.3">
      <c r="A293" s="8">
        <f t="shared" si="36"/>
        <v>0.2</v>
      </c>
      <c r="B293">
        <v>200</v>
      </c>
      <c r="C293">
        <v>200</v>
      </c>
      <c r="D293">
        <v>5000</v>
      </c>
      <c r="E293" s="6" t="s">
        <v>98</v>
      </c>
      <c r="F293" s="28">
        <v>0</v>
      </c>
      <c r="G293" s="28">
        <f t="shared" si="38"/>
        <v>0</v>
      </c>
      <c r="H293" s="36">
        <f t="shared" si="37"/>
        <v>0</v>
      </c>
      <c r="I293" s="28">
        <f t="shared" si="39"/>
        <v>0</v>
      </c>
      <c r="J293" s="30">
        <f t="shared" si="35"/>
        <v>0</v>
      </c>
      <c r="K293" s="29"/>
      <c r="L293" s="41"/>
      <c r="M293" s="43"/>
      <c r="N293" s="41"/>
      <c r="O293" s="45"/>
      <c r="P293" s="32" t="str">
        <f t="shared" si="40"/>
        <v/>
      </c>
      <c r="AK293" s="85"/>
      <c r="AL293">
        <v>0</v>
      </c>
      <c r="AM293">
        <v>0</v>
      </c>
      <c r="AQ293" s="28"/>
      <c r="BB293" s="85"/>
    </row>
    <row r="294" spans="1:54" ht="18.75" x14ac:dyDescent="0.3">
      <c r="A294" s="8">
        <f t="shared" si="36"/>
        <v>0.24</v>
      </c>
      <c r="B294">
        <v>200</v>
      </c>
      <c r="C294">
        <v>200</v>
      </c>
      <c r="D294">
        <v>6000</v>
      </c>
      <c r="E294" s="6" t="s">
        <v>99</v>
      </c>
      <c r="F294" s="28">
        <v>0</v>
      </c>
      <c r="G294" s="28">
        <f t="shared" si="38"/>
        <v>0</v>
      </c>
      <c r="H294" s="36">
        <f t="shared" si="37"/>
        <v>0</v>
      </c>
      <c r="I294" s="28">
        <f t="shared" si="39"/>
        <v>0</v>
      </c>
      <c r="J294" s="30">
        <f t="shared" si="35"/>
        <v>0</v>
      </c>
      <c r="K294" s="29"/>
      <c r="L294" s="41"/>
      <c r="M294" s="43"/>
      <c r="N294" s="41"/>
      <c r="O294" s="45"/>
      <c r="P294" s="32" t="str">
        <f t="shared" si="40"/>
        <v/>
      </c>
      <c r="AK294" s="85"/>
      <c r="AL294">
        <v>0</v>
      </c>
      <c r="AM294">
        <v>0</v>
      </c>
      <c r="AQ294" s="28"/>
      <c r="BB294" s="85"/>
    </row>
    <row r="295" spans="1:54" ht="36" x14ac:dyDescent="0.25">
      <c r="A295" s="11"/>
      <c r="B295" s="9"/>
      <c r="C295" s="9"/>
      <c r="D295" s="9"/>
      <c r="E295" s="55" t="s">
        <v>120</v>
      </c>
      <c r="F295" s="55"/>
      <c r="G295" s="55"/>
      <c r="H295" s="11"/>
      <c r="I295" s="11"/>
      <c r="J295" s="93"/>
      <c r="K295" s="11"/>
      <c r="L295" s="41"/>
      <c r="M295" s="44"/>
      <c r="N295" s="42"/>
      <c r="O295" s="47"/>
      <c r="P295" s="33"/>
      <c r="AK295" s="85"/>
      <c r="AL295" s="87"/>
      <c r="AM295" s="87"/>
      <c r="AN295" s="87"/>
      <c r="AO295" s="87"/>
      <c r="AP295" s="87"/>
      <c r="AQ295" s="11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5"/>
    </row>
    <row r="296" spans="1:54" ht="18.75" x14ac:dyDescent="0.3">
      <c r="A296" s="22" t="s">
        <v>113</v>
      </c>
      <c r="B296" s="13"/>
      <c r="C296" s="13"/>
      <c r="D296" s="13"/>
      <c r="E296" s="22" t="s">
        <v>114</v>
      </c>
      <c r="F296" s="23" t="s">
        <v>116</v>
      </c>
      <c r="G296" s="23" t="s">
        <v>115</v>
      </c>
      <c r="H296" s="35" t="s">
        <v>1</v>
      </c>
      <c r="I296" s="22" t="s">
        <v>2</v>
      </c>
      <c r="J296" s="92"/>
      <c r="K296" s="13"/>
      <c r="L296" s="41"/>
      <c r="M296" s="43"/>
      <c r="N296" s="41"/>
      <c r="O296" s="48"/>
      <c r="P296" s="34"/>
      <c r="AK296" s="85"/>
      <c r="AL296" s="13" t="s">
        <v>2</v>
      </c>
      <c r="AM296" s="13" t="s">
        <v>2</v>
      </c>
      <c r="AN296" s="13"/>
      <c r="AO296" s="13"/>
      <c r="AP296" s="13"/>
      <c r="AQ296" s="22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85"/>
    </row>
    <row r="297" spans="1:54" ht="18.75" x14ac:dyDescent="0.3">
      <c r="A297" s="8">
        <f t="shared" ref="A297" si="41">B297*C297*D297/1000000000</f>
        <v>0.01</v>
      </c>
      <c r="B297">
        <v>25</v>
      </c>
      <c r="C297">
        <v>100</v>
      </c>
      <c r="D297">
        <v>4000</v>
      </c>
      <c r="E297" s="2" t="s">
        <v>4</v>
      </c>
      <c r="F297" s="28">
        <v>0</v>
      </c>
      <c r="G297" s="28">
        <f>F297/A297</f>
        <v>0</v>
      </c>
      <c r="H297" s="36">
        <f t="shared" ref="H297:H360" si="42">A297*VLOOKUP(P297,$V$7:$AB$18,7,0)</f>
        <v>0</v>
      </c>
      <c r="I297" s="28">
        <f>F297-H297</f>
        <v>0</v>
      </c>
      <c r="J297" s="30">
        <f t="shared" si="35"/>
        <v>0</v>
      </c>
      <c r="K297" s="88"/>
      <c r="L297" s="41"/>
      <c r="M297" s="43"/>
      <c r="N297" s="41"/>
      <c r="O297" s="46"/>
      <c r="P297" s="32" t="str">
        <f>IF(M297=1,"Кедр "&amp;""&amp;E297,"")</f>
        <v/>
      </c>
      <c r="AK297" s="85"/>
      <c r="AL297">
        <v>0</v>
      </c>
      <c r="AM297">
        <v>0</v>
      </c>
      <c r="AQ297" s="28"/>
      <c r="BB297" s="85"/>
    </row>
    <row r="298" spans="1:54" ht="18.75" x14ac:dyDescent="0.3">
      <c r="A298" s="8">
        <f t="shared" ref="A298" si="43">B298*C298*D298/1000000000</f>
        <v>1.2500000000000001E-2</v>
      </c>
      <c r="B298">
        <v>25</v>
      </c>
      <c r="C298">
        <v>100</v>
      </c>
      <c r="D298">
        <v>5000</v>
      </c>
      <c r="E298" s="2" t="s">
        <v>5</v>
      </c>
      <c r="F298" s="28">
        <v>0</v>
      </c>
      <c r="G298" s="28">
        <f t="shared" ref="G298" si="44">F298/A298</f>
        <v>0</v>
      </c>
      <c r="H298" s="36">
        <f t="shared" si="42"/>
        <v>0</v>
      </c>
      <c r="I298" s="28">
        <f t="shared" ref="I298:I361" si="45">F298-H298</f>
        <v>0</v>
      </c>
      <c r="J298" s="30">
        <f t="shared" si="35"/>
        <v>0</v>
      </c>
      <c r="K298" s="88"/>
      <c r="L298" s="41"/>
      <c r="M298" s="43"/>
      <c r="N298" s="41"/>
      <c r="O298" s="46"/>
      <c r="P298" s="32" t="str">
        <f t="shared" ref="P298:P361" si="46">IF(M298=1,"Кедр "&amp;""&amp;E298,"")</f>
        <v/>
      </c>
      <c r="AK298" s="85"/>
      <c r="AL298">
        <v>0</v>
      </c>
      <c r="AM298">
        <v>0</v>
      </c>
      <c r="AQ298" s="28"/>
      <c r="BB298" s="85"/>
    </row>
    <row r="299" spans="1:54" ht="18.75" x14ac:dyDescent="0.3">
      <c r="A299" s="8">
        <f t="shared" ref="A299" si="47">B299*C299*D299/1000000000</f>
        <v>1.4999999999999999E-2</v>
      </c>
      <c r="B299">
        <v>25</v>
      </c>
      <c r="C299">
        <v>100</v>
      </c>
      <c r="D299">
        <v>6000</v>
      </c>
      <c r="E299" s="2" t="s">
        <v>6</v>
      </c>
      <c r="F299" s="28">
        <v>0</v>
      </c>
      <c r="G299" s="28">
        <f t="shared" ref="G299" si="48">F299/A299</f>
        <v>0</v>
      </c>
      <c r="H299" s="36">
        <f t="shared" si="42"/>
        <v>0</v>
      </c>
      <c r="I299" s="28">
        <f t="shared" si="45"/>
        <v>0</v>
      </c>
      <c r="J299" s="30">
        <f t="shared" si="35"/>
        <v>0</v>
      </c>
      <c r="K299" s="89"/>
      <c r="L299" s="41"/>
      <c r="M299" s="43"/>
      <c r="N299" s="41"/>
      <c r="O299" s="46"/>
      <c r="P299" s="32" t="str">
        <f t="shared" si="46"/>
        <v/>
      </c>
      <c r="AK299" s="85"/>
      <c r="AL299">
        <v>0</v>
      </c>
      <c r="AM299">
        <v>0</v>
      </c>
      <c r="AQ299" s="28"/>
      <c r="BB299" s="85"/>
    </row>
    <row r="300" spans="1:54" ht="18.75" x14ac:dyDescent="0.3">
      <c r="A300" s="8">
        <f t="shared" ref="A300" si="49">B300*C300*D300/1000000000</f>
        <v>1.2E-2</v>
      </c>
      <c r="B300">
        <v>25</v>
      </c>
      <c r="C300">
        <v>120</v>
      </c>
      <c r="D300">
        <v>4000</v>
      </c>
      <c r="E300" s="2" t="s">
        <v>7</v>
      </c>
      <c r="F300" s="28">
        <v>4.2</v>
      </c>
      <c r="G300" s="28">
        <f t="shared" ref="G300" si="50">F300/A300</f>
        <v>350</v>
      </c>
      <c r="H300" s="36">
        <f t="shared" si="42"/>
        <v>0</v>
      </c>
      <c r="I300" s="28">
        <f t="shared" si="45"/>
        <v>4.2</v>
      </c>
      <c r="J300" s="30">
        <f t="shared" si="35"/>
        <v>4.2</v>
      </c>
      <c r="K300" s="89"/>
      <c r="L300" s="41"/>
      <c r="M300" s="43"/>
      <c r="N300" s="41"/>
      <c r="O300" s="46"/>
      <c r="P300" s="32" t="str">
        <f t="shared" si="46"/>
        <v/>
      </c>
      <c r="AK300" s="85"/>
      <c r="AL300">
        <v>4.2</v>
      </c>
      <c r="AM300">
        <v>4.2</v>
      </c>
      <c r="AQ300" s="28"/>
      <c r="BB300" s="85"/>
    </row>
    <row r="301" spans="1:54" ht="18.75" x14ac:dyDescent="0.3">
      <c r="A301" s="8">
        <f t="shared" ref="A301" si="51">B301*C301*D301/1000000000</f>
        <v>1.4999999999999999E-2</v>
      </c>
      <c r="B301">
        <v>25</v>
      </c>
      <c r="C301">
        <v>120</v>
      </c>
      <c r="D301">
        <v>5000</v>
      </c>
      <c r="E301" s="2" t="s">
        <v>8</v>
      </c>
      <c r="F301" s="28">
        <v>1.3</v>
      </c>
      <c r="G301" s="28">
        <f t="shared" ref="G301" si="52">F301/A301</f>
        <v>86.666666666666671</v>
      </c>
      <c r="H301" s="36">
        <f t="shared" si="42"/>
        <v>0</v>
      </c>
      <c r="I301" s="28">
        <f t="shared" si="45"/>
        <v>1.3</v>
      </c>
      <c r="J301" s="30">
        <f t="shared" si="35"/>
        <v>1.3</v>
      </c>
      <c r="K301" s="89"/>
      <c r="L301" s="41"/>
      <c r="M301" s="43"/>
      <c r="N301" s="41"/>
      <c r="O301" s="46"/>
      <c r="P301" s="32" t="str">
        <f t="shared" si="46"/>
        <v/>
      </c>
      <c r="AK301" s="85"/>
      <c r="AL301">
        <v>1.3</v>
      </c>
      <c r="AM301">
        <v>1.3</v>
      </c>
      <c r="AQ301" s="28"/>
      <c r="BB301" s="85"/>
    </row>
    <row r="302" spans="1:54" ht="18.75" x14ac:dyDescent="0.3">
      <c r="A302" s="8">
        <f t="shared" ref="A302" si="53">B302*C302*D302/1000000000</f>
        <v>1.7999999999999999E-2</v>
      </c>
      <c r="B302">
        <v>25</v>
      </c>
      <c r="C302">
        <v>120</v>
      </c>
      <c r="D302">
        <v>6000</v>
      </c>
      <c r="E302" s="2" t="s">
        <v>9</v>
      </c>
      <c r="F302" s="28">
        <v>1.0900000000000001</v>
      </c>
      <c r="G302" s="28">
        <f t="shared" ref="G302" si="54">F302/A302</f>
        <v>60.555555555555564</v>
      </c>
      <c r="H302" s="36">
        <f t="shared" si="42"/>
        <v>0</v>
      </c>
      <c r="I302" s="28">
        <f t="shared" si="45"/>
        <v>1.0900000000000001</v>
      </c>
      <c r="J302" s="30">
        <f t="shared" si="35"/>
        <v>1.0900000000000001</v>
      </c>
      <c r="K302" s="89"/>
      <c r="L302" s="41"/>
      <c r="M302" s="43"/>
      <c r="N302" s="41"/>
      <c r="O302" s="46"/>
      <c r="P302" s="32" t="str">
        <f t="shared" si="46"/>
        <v/>
      </c>
      <c r="AK302" s="85"/>
      <c r="AL302">
        <v>1.0900000000000001</v>
      </c>
      <c r="AM302">
        <v>1.0900000000000001</v>
      </c>
      <c r="AQ302" s="28"/>
      <c r="BB302" s="85"/>
    </row>
    <row r="303" spans="1:54" ht="18.75" x14ac:dyDescent="0.3">
      <c r="A303" s="8">
        <f t="shared" ref="A303" si="55">B303*C303*D303/1000000000</f>
        <v>1.4999999999999999E-2</v>
      </c>
      <c r="B303">
        <v>25</v>
      </c>
      <c r="C303">
        <v>150</v>
      </c>
      <c r="D303">
        <v>4000</v>
      </c>
      <c r="E303" s="2" t="s">
        <v>10</v>
      </c>
      <c r="F303" s="28">
        <v>5.5</v>
      </c>
      <c r="G303" s="28">
        <f t="shared" ref="G303" si="56">F303/A303</f>
        <v>366.66666666666669</v>
      </c>
      <c r="H303" s="36">
        <f t="shared" si="42"/>
        <v>0</v>
      </c>
      <c r="I303" s="28">
        <f t="shared" si="45"/>
        <v>5.5</v>
      </c>
      <c r="J303" s="30">
        <f t="shared" si="35"/>
        <v>5.5</v>
      </c>
      <c r="K303" s="28"/>
      <c r="L303" s="41"/>
      <c r="M303" s="43"/>
      <c r="N303" s="41"/>
      <c r="O303" s="46"/>
      <c r="P303" s="32" t="str">
        <f t="shared" si="46"/>
        <v/>
      </c>
      <c r="AK303" s="85"/>
      <c r="AL303">
        <v>5.5</v>
      </c>
      <c r="AM303">
        <v>5.5</v>
      </c>
      <c r="AQ303" s="28"/>
      <c r="BB303" s="85"/>
    </row>
    <row r="304" spans="1:54" ht="18.75" x14ac:dyDescent="0.3">
      <c r="A304" s="8">
        <f t="shared" ref="A304" si="57">B304*C304*D304/1000000000</f>
        <v>1.8749999999999999E-2</v>
      </c>
      <c r="B304">
        <v>25</v>
      </c>
      <c r="C304">
        <v>150</v>
      </c>
      <c r="D304">
        <v>5000</v>
      </c>
      <c r="E304" s="2" t="s">
        <v>11</v>
      </c>
      <c r="F304" s="28">
        <v>5.5</v>
      </c>
      <c r="G304" s="28">
        <f t="shared" ref="G304" si="58">F304/A304</f>
        <v>293.33333333333337</v>
      </c>
      <c r="H304" s="36">
        <f t="shared" si="42"/>
        <v>0</v>
      </c>
      <c r="I304" s="28">
        <f t="shared" si="45"/>
        <v>5.5</v>
      </c>
      <c r="J304" s="30">
        <f t="shared" si="35"/>
        <v>5.5</v>
      </c>
      <c r="K304" s="28"/>
      <c r="L304" s="41"/>
      <c r="M304" s="43"/>
      <c r="N304" s="41"/>
      <c r="O304" s="46"/>
      <c r="P304" s="32" t="str">
        <f t="shared" si="46"/>
        <v/>
      </c>
      <c r="AK304" s="85"/>
      <c r="AL304">
        <v>5.5</v>
      </c>
      <c r="AM304">
        <v>5.5</v>
      </c>
      <c r="AQ304" s="28"/>
      <c r="BB304" s="85"/>
    </row>
    <row r="305" spans="1:54" ht="18.75" x14ac:dyDescent="0.3">
      <c r="A305" s="8">
        <f t="shared" ref="A305" si="59">B305*C305*D305/1000000000</f>
        <v>2.2499999999999999E-2</v>
      </c>
      <c r="B305">
        <v>25</v>
      </c>
      <c r="C305">
        <v>150</v>
      </c>
      <c r="D305">
        <v>6000</v>
      </c>
      <c r="E305" s="2" t="s">
        <v>12</v>
      </c>
      <c r="F305" s="28">
        <v>3.17</v>
      </c>
      <c r="G305" s="28">
        <f t="shared" ref="G305" si="60">F305/A305</f>
        <v>140.88888888888889</v>
      </c>
      <c r="H305" s="36">
        <f t="shared" si="42"/>
        <v>0</v>
      </c>
      <c r="I305" s="28">
        <f t="shared" si="45"/>
        <v>3.17</v>
      </c>
      <c r="J305" s="30">
        <f t="shared" si="35"/>
        <v>3.17</v>
      </c>
      <c r="K305" s="28"/>
      <c r="L305" s="41"/>
      <c r="M305" s="43"/>
      <c r="N305" s="41"/>
      <c r="O305" s="46"/>
      <c r="P305" s="32" t="str">
        <f t="shared" si="46"/>
        <v/>
      </c>
      <c r="AK305" s="85"/>
      <c r="AL305">
        <v>3.17</v>
      </c>
      <c r="AM305">
        <v>3.17</v>
      </c>
      <c r="AQ305" s="28"/>
      <c r="BB305" s="85"/>
    </row>
    <row r="306" spans="1:54" ht="18.75" x14ac:dyDescent="0.3">
      <c r="A306" s="8">
        <f t="shared" ref="A306" si="61">B306*C306*D306/1000000000</f>
        <v>1.7999999999999999E-2</v>
      </c>
      <c r="B306">
        <v>25</v>
      </c>
      <c r="C306">
        <v>180</v>
      </c>
      <c r="D306">
        <v>4000</v>
      </c>
      <c r="E306" s="2" t="s">
        <v>13</v>
      </c>
      <c r="F306" s="28">
        <v>0</v>
      </c>
      <c r="G306" s="28">
        <f t="shared" ref="G306" si="62">F306/A306</f>
        <v>0</v>
      </c>
      <c r="H306" s="36">
        <f t="shared" si="42"/>
        <v>0</v>
      </c>
      <c r="I306" s="28">
        <f t="shared" si="45"/>
        <v>0</v>
      </c>
      <c r="J306" s="30">
        <f t="shared" si="35"/>
        <v>0</v>
      </c>
      <c r="K306" s="28"/>
      <c r="L306" s="41"/>
      <c r="M306" s="43"/>
      <c r="N306" s="41"/>
      <c r="O306" s="45"/>
      <c r="P306" s="32" t="str">
        <f t="shared" si="46"/>
        <v/>
      </c>
      <c r="AK306" s="85"/>
      <c r="AL306">
        <v>0</v>
      </c>
      <c r="AM306">
        <v>0</v>
      </c>
      <c r="AQ306" s="28"/>
      <c r="BB306" s="85"/>
    </row>
    <row r="307" spans="1:54" ht="18.75" x14ac:dyDescent="0.3">
      <c r="A307" s="8">
        <f t="shared" ref="A307" si="63">B307*C307*D307/1000000000</f>
        <v>2.2499999999999999E-2</v>
      </c>
      <c r="B307">
        <v>25</v>
      </c>
      <c r="C307">
        <v>180</v>
      </c>
      <c r="D307">
        <v>5000</v>
      </c>
      <c r="E307" s="2" t="s">
        <v>14</v>
      </c>
      <c r="F307" s="28">
        <v>0</v>
      </c>
      <c r="G307" s="28">
        <f t="shared" ref="G307" si="64">F307/A307</f>
        <v>0</v>
      </c>
      <c r="H307" s="36">
        <f t="shared" si="42"/>
        <v>0</v>
      </c>
      <c r="I307" s="28">
        <f t="shared" si="45"/>
        <v>0</v>
      </c>
      <c r="J307" s="30">
        <f t="shared" si="35"/>
        <v>0</v>
      </c>
      <c r="K307" s="28"/>
      <c r="L307" s="41"/>
      <c r="M307" s="43"/>
      <c r="N307" s="41"/>
      <c r="O307" s="45"/>
      <c r="P307" s="32" t="str">
        <f t="shared" si="46"/>
        <v/>
      </c>
      <c r="AK307" s="85"/>
      <c r="AL307">
        <v>0</v>
      </c>
      <c r="AM307">
        <v>0</v>
      </c>
      <c r="AQ307" s="28"/>
      <c r="BB307" s="85"/>
    </row>
    <row r="308" spans="1:54" ht="18.75" x14ac:dyDescent="0.3">
      <c r="A308" s="8">
        <f t="shared" ref="A308" si="65">B308*C308*D308/1000000000</f>
        <v>2.7E-2</v>
      </c>
      <c r="B308">
        <v>25</v>
      </c>
      <c r="C308">
        <v>180</v>
      </c>
      <c r="D308">
        <v>6000</v>
      </c>
      <c r="E308" s="2" t="s">
        <v>15</v>
      </c>
      <c r="F308" s="28">
        <v>0</v>
      </c>
      <c r="G308" s="28">
        <f t="shared" ref="G308" si="66">F308/A308</f>
        <v>0</v>
      </c>
      <c r="H308" s="36">
        <f t="shared" si="42"/>
        <v>0</v>
      </c>
      <c r="I308" s="28">
        <f t="shared" si="45"/>
        <v>0</v>
      </c>
      <c r="J308" s="30">
        <f t="shared" si="35"/>
        <v>0</v>
      </c>
      <c r="K308" s="28"/>
      <c r="L308" s="41"/>
      <c r="M308" s="43"/>
      <c r="N308" s="41"/>
      <c r="O308" s="45"/>
      <c r="P308" s="32" t="str">
        <f t="shared" si="46"/>
        <v/>
      </c>
      <c r="AK308" s="85"/>
      <c r="AL308">
        <v>0</v>
      </c>
      <c r="AM308">
        <v>0</v>
      </c>
      <c r="AQ308" s="28"/>
      <c r="BB308" s="85"/>
    </row>
    <row r="309" spans="1:54" ht="18.75" x14ac:dyDescent="0.3">
      <c r="A309" s="8">
        <f t="shared" ref="A309" si="67">B309*C309*D309/1000000000</f>
        <v>0.02</v>
      </c>
      <c r="B309">
        <v>25</v>
      </c>
      <c r="C309">
        <v>200</v>
      </c>
      <c r="D309">
        <v>4000</v>
      </c>
      <c r="E309" s="2" t="s">
        <v>16</v>
      </c>
      <c r="F309" s="28">
        <v>0</v>
      </c>
      <c r="G309" s="28">
        <f t="shared" ref="G309" si="68">F309/A309</f>
        <v>0</v>
      </c>
      <c r="H309" s="36">
        <f t="shared" si="42"/>
        <v>0</v>
      </c>
      <c r="I309" s="28">
        <f t="shared" si="45"/>
        <v>0</v>
      </c>
      <c r="J309" s="30">
        <f t="shared" si="35"/>
        <v>0</v>
      </c>
      <c r="K309" s="28"/>
      <c r="L309" s="41"/>
      <c r="M309" s="43"/>
      <c r="N309" s="41"/>
      <c r="O309" s="45"/>
      <c r="P309" s="32" t="str">
        <f t="shared" si="46"/>
        <v/>
      </c>
      <c r="AK309" s="85"/>
      <c r="AL309">
        <v>0</v>
      </c>
      <c r="AM309">
        <v>0</v>
      </c>
      <c r="AQ309" s="28"/>
      <c r="BB309" s="85"/>
    </row>
    <row r="310" spans="1:54" ht="18.75" x14ac:dyDescent="0.3">
      <c r="A310" s="8">
        <f t="shared" ref="A310" si="69">B310*C310*D310/1000000000</f>
        <v>2.5000000000000001E-2</v>
      </c>
      <c r="B310">
        <v>25</v>
      </c>
      <c r="C310">
        <v>200</v>
      </c>
      <c r="D310">
        <v>5000</v>
      </c>
      <c r="E310" s="2" t="s">
        <v>17</v>
      </c>
      <c r="F310" s="28">
        <v>0</v>
      </c>
      <c r="G310" s="28">
        <f t="shared" ref="G310" si="70">F310/A310</f>
        <v>0</v>
      </c>
      <c r="H310" s="36">
        <f t="shared" si="42"/>
        <v>0</v>
      </c>
      <c r="I310" s="28">
        <f t="shared" si="45"/>
        <v>0</v>
      </c>
      <c r="J310" s="30">
        <f t="shared" si="35"/>
        <v>0</v>
      </c>
      <c r="K310" s="28"/>
      <c r="L310" s="41"/>
      <c r="M310" s="43"/>
      <c r="N310" s="41"/>
      <c r="O310" s="45"/>
      <c r="P310" s="32" t="str">
        <f t="shared" si="46"/>
        <v/>
      </c>
      <c r="AK310" s="85"/>
      <c r="AL310">
        <v>0</v>
      </c>
      <c r="AM310">
        <v>0</v>
      </c>
      <c r="AQ310" s="28"/>
      <c r="BB310" s="85"/>
    </row>
    <row r="311" spans="1:54" ht="18.75" x14ac:dyDescent="0.3">
      <c r="A311" s="8">
        <f t="shared" ref="A311" si="71">B311*C311*D311/1000000000</f>
        <v>0.03</v>
      </c>
      <c r="B311">
        <v>25</v>
      </c>
      <c r="C311">
        <v>200</v>
      </c>
      <c r="D311">
        <v>6000</v>
      </c>
      <c r="E311" s="2" t="s">
        <v>18</v>
      </c>
      <c r="F311" s="28">
        <v>0.81</v>
      </c>
      <c r="G311" s="28">
        <f t="shared" ref="G311" si="72">F311/A311</f>
        <v>27.000000000000004</v>
      </c>
      <c r="H311" s="36">
        <f t="shared" si="42"/>
        <v>0</v>
      </c>
      <c r="I311" s="28">
        <f t="shared" si="45"/>
        <v>0.81</v>
      </c>
      <c r="J311" s="30">
        <f t="shared" si="35"/>
        <v>0.81</v>
      </c>
      <c r="K311" s="28"/>
      <c r="L311" s="41"/>
      <c r="M311" s="43"/>
      <c r="N311" s="41"/>
      <c r="O311" s="45"/>
      <c r="P311" s="32" t="str">
        <f t="shared" si="46"/>
        <v/>
      </c>
      <c r="AK311" s="85"/>
      <c r="AL311">
        <v>0.81</v>
      </c>
      <c r="AM311">
        <v>0.81</v>
      </c>
      <c r="AQ311" s="28"/>
      <c r="BB311" s="85"/>
    </row>
    <row r="312" spans="1:54" ht="18.75" x14ac:dyDescent="0.3">
      <c r="A312" s="8">
        <f t="shared" ref="A312" si="73">B312*C312*D312/1000000000</f>
        <v>1.2E-2</v>
      </c>
      <c r="B312">
        <v>30</v>
      </c>
      <c r="C312">
        <v>100</v>
      </c>
      <c r="D312">
        <v>4000</v>
      </c>
      <c r="E312" s="3" t="s">
        <v>19</v>
      </c>
      <c r="F312" s="28">
        <v>0</v>
      </c>
      <c r="G312" s="28">
        <f t="shared" ref="G312" si="74">F312/A312</f>
        <v>0</v>
      </c>
      <c r="H312" s="36">
        <f t="shared" si="42"/>
        <v>0</v>
      </c>
      <c r="I312" s="28">
        <f t="shared" si="45"/>
        <v>0</v>
      </c>
      <c r="J312" s="30">
        <f t="shared" si="35"/>
        <v>0</v>
      </c>
      <c r="K312" s="14"/>
      <c r="L312" s="41"/>
      <c r="M312" s="43"/>
      <c r="N312" s="41"/>
      <c r="O312" s="45"/>
      <c r="P312" s="32" t="str">
        <f t="shared" si="46"/>
        <v/>
      </c>
      <c r="AK312" s="85"/>
      <c r="AL312">
        <v>0</v>
      </c>
      <c r="AM312">
        <v>0</v>
      </c>
      <c r="AQ312" s="28"/>
      <c r="BB312" s="85"/>
    </row>
    <row r="313" spans="1:54" ht="18.75" x14ac:dyDescent="0.3">
      <c r="A313" s="8">
        <f t="shared" ref="A313" si="75">B313*C313*D313/1000000000</f>
        <v>1.4999999999999999E-2</v>
      </c>
      <c r="B313">
        <v>30</v>
      </c>
      <c r="C313">
        <v>100</v>
      </c>
      <c r="D313">
        <v>5000</v>
      </c>
      <c r="E313" s="3" t="s">
        <v>20</v>
      </c>
      <c r="F313" s="28">
        <v>0</v>
      </c>
      <c r="G313" s="28">
        <f t="shared" ref="G313" si="76">F313/A313</f>
        <v>0</v>
      </c>
      <c r="H313" s="36">
        <f t="shared" si="42"/>
        <v>0</v>
      </c>
      <c r="I313" s="28">
        <f t="shared" si="45"/>
        <v>0</v>
      </c>
      <c r="J313" s="30">
        <f t="shared" si="35"/>
        <v>0</v>
      </c>
      <c r="K313" s="14"/>
      <c r="L313" s="41"/>
      <c r="M313" s="43"/>
      <c r="N313" s="41"/>
      <c r="O313" s="45"/>
      <c r="P313" s="32" t="str">
        <f t="shared" si="46"/>
        <v/>
      </c>
      <c r="AK313" s="85"/>
      <c r="AL313">
        <v>0</v>
      </c>
      <c r="AM313">
        <v>0</v>
      </c>
      <c r="AQ313" s="28"/>
      <c r="BB313" s="85"/>
    </row>
    <row r="314" spans="1:54" ht="18.75" x14ac:dyDescent="0.3">
      <c r="A314" s="8">
        <f t="shared" ref="A314" si="77">B314*C314*D314/1000000000</f>
        <v>1.7999999999999999E-2</v>
      </c>
      <c r="B314">
        <v>30</v>
      </c>
      <c r="C314">
        <v>100</v>
      </c>
      <c r="D314">
        <v>6000</v>
      </c>
      <c r="E314" s="3" t="s">
        <v>21</v>
      </c>
      <c r="F314" s="28">
        <v>0</v>
      </c>
      <c r="G314" s="28">
        <f t="shared" ref="G314" si="78">F314/A314</f>
        <v>0</v>
      </c>
      <c r="H314" s="36">
        <f t="shared" si="42"/>
        <v>0</v>
      </c>
      <c r="I314" s="28">
        <f t="shared" si="45"/>
        <v>0</v>
      </c>
      <c r="J314" s="30">
        <f t="shared" si="35"/>
        <v>0</v>
      </c>
      <c r="K314" s="29"/>
      <c r="L314" s="41"/>
      <c r="M314" s="43"/>
      <c r="N314" s="41"/>
      <c r="O314" s="45"/>
      <c r="P314" s="32" t="str">
        <f t="shared" si="46"/>
        <v/>
      </c>
      <c r="AK314" s="85"/>
      <c r="AL314">
        <v>0</v>
      </c>
      <c r="AM314">
        <v>0</v>
      </c>
      <c r="AQ314" s="28"/>
      <c r="BB314" s="85"/>
    </row>
    <row r="315" spans="1:54" ht="18.75" x14ac:dyDescent="0.3">
      <c r="A315" s="8">
        <f t="shared" ref="A315" si="79">B315*C315*D315/1000000000</f>
        <v>1.44E-2</v>
      </c>
      <c r="B315">
        <v>30</v>
      </c>
      <c r="C315">
        <v>120</v>
      </c>
      <c r="D315">
        <v>4000</v>
      </c>
      <c r="E315" s="3" t="s">
        <v>22</v>
      </c>
      <c r="F315" s="28">
        <v>0</v>
      </c>
      <c r="G315" s="28">
        <f t="shared" ref="G315" si="80">F315/A315</f>
        <v>0</v>
      </c>
      <c r="H315" s="36">
        <f t="shared" si="42"/>
        <v>0</v>
      </c>
      <c r="I315" s="28">
        <f t="shared" si="45"/>
        <v>0</v>
      </c>
      <c r="J315" s="30">
        <f t="shared" si="35"/>
        <v>0</v>
      </c>
      <c r="K315" s="29"/>
      <c r="L315" s="41"/>
      <c r="M315" s="43"/>
      <c r="N315" s="41"/>
      <c r="O315" s="45"/>
      <c r="P315" s="32" t="str">
        <f t="shared" si="46"/>
        <v/>
      </c>
      <c r="AK315" s="85"/>
      <c r="AL315">
        <v>0</v>
      </c>
      <c r="AM315">
        <v>0</v>
      </c>
      <c r="AQ315" s="28"/>
      <c r="BB315" s="85"/>
    </row>
    <row r="316" spans="1:54" ht="18.75" x14ac:dyDescent="0.3">
      <c r="A316" s="8">
        <f t="shared" ref="A316" si="81">B316*C316*D316/1000000000</f>
        <v>1.7999999999999999E-2</v>
      </c>
      <c r="B316">
        <v>30</v>
      </c>
      <c r="C316">
        <v>120</v>
      </c>
      <c r="D316">
        <v>5000</v>
      </c>
      <c r="E316" s="3" t="s">
        <v>23</v>
      </c>
      <c r="F316" s="28">
        <v>0</v>
      </c>
      <c r="G316" s="28">
        <f t="shared" ref="G316" si="82">F316/A316</f>
        <v>0</v>
      </c>
      <c r="H316" s="36">
        <f t="shared" si="42"/>
        <v>0</v>
      </c>
      <c r="I316" s="28">
        <f t="shared" si="45"/>
        <v>0</v>
      </c>
      <c r="J316" s="30">
        <f t="shared" si="35"/>
        <v>0</v>
      </c>
      <c r="K316" s="29"/>
      <c r="L316" s="41"/>
      <c r="M316" s="43"/>
      <c r="N316" s="41"/>
      <c r="O316" s="45"/>
      <c r="P316" s="32" t="str">
        <f t="shared" si="46"/>
        <v/>
      </c>
      <c r="AK316" s="85"/>
      <c r="AL316">
        <v>0</v>
      </c>
      <c r="AM316">
        <v>0</v>
      </c>
      <c r="AQ316" s="28"/>
      <c r="BB316" s="85"/>
    </row>
    <row r="317" spans="1:54" ht="18.75" x14ac:dyDescent="0.3">
      <c r="A317" s="8">
        <f t="shared" ref="A317" si="83">B317*C317*D317/1000000000</f>
        <v>2.1600000000000001E-2</v>
      </c>
      <c r="B317">
        <v>30</v>
      </c>
      <c r="C317">
        <v>120</v>
      </c>
      <c r="D317">
        <v>6000</v>
      </c>
      <c r="E317" s="3" t="s">
        <v>24</v>
      </c>
      <c r="F317" s="28">
        <v>0</v>
      </c>
      <c r="G317" s="28">
        <f t="shared" ref="G317" si="84">F317/A317</f>
        <v>0</v>
      </c>
      <c r="H317" s="36">
        <f t="shared" si="42"/>
        <v>0</v>
      </c>
      <c r="I317" s="28">
        <f t="shared" si="45"/>
        <v>0</v>
      </c>
      <c r="J317" s="30">
        <f t="shared" si="35"/>
        <v>0</v>
      </c>
      <c r="K317" s="29"/>
      <c r="L317" s="41"/>
      <c r="M317" s="43"/>
      <c r="N317" s="41"/>
      <c r="O317" s="45"/>
      <c r="P317" s="32" t="str">
        <f t="shared" si="46"/>
        <v/>
      </c>
      <c r="AK317" s="85"/>
      <c r="AL317">
        <v>0</v>
      </c>
      <c r="AM317">
        <v>0</v>
      </c>
      <c r="AQ317" s="28"/>
      <c r="BB317" s="85"/>
    </row>
    <row r="318" spans="1:54" ht="18.75" x14ac:dyDescent="0.3">
      <c r="A318" s="8">
        <f t="shared" ref="A318" si="85">B318*C318*D318/1000000000</f>
        <v>1.7999999999999999E-2</v>
      </c>
      <c r="B318">
        <v>30</v>
      </c>
      <c r="C318">
        <v>150</v>
      </c>
      <c r="D318">
        <v>4000</v>
      </c>
      <c r="E318" s="3" t="s">
        <v>25</v>
      </c>
      <c r="F318" s="28">
        <v>0</v>
      </c>
      <c r="G318" s="28">
        <f t="shared" ref="G318" si="86">F318/A318</f>
        <v>0</v>
      </c>
      <c r="H318" s="36">
        <f t="shared" si="42"/>
        <v>0</v>
      </c>
      <c r="I318" s="28">
        <f t="shared" si="45"/>
        <v>0</v>
      </c>
      <c r="J318" s="30">
        <f t="shared" si="35"/>
        <v>0</v>
      </c>
      <c r="K318" s="29"/>
      <c r="L318" s="41"/>
      <c r="M318" s="43"/>
      <c r="N318" s="41"/>
      <c r="O318" s="45"/>
      <c r="P318" s="32" t="str">
        <f t="shared" si="46"/>
        <v/>
      </c>
      <c r="AK318" s="85"/>
      <c r="AL318">
        <v>0</v>
      </c>
      <c r="AM318">
        <v>0</v>
      </c>
      <c r="AQ318" s="28"/>
      <c r="BB318" s="85"/>
    </row>
    <row r="319" spans="1:54" ht="18.75" x14ac:dyDescent="0.3">
      <c r="A319" s="8">
        <f t="shared" ref="A319" si="87">B319*C319*D319/1000000000</f>
        <v>2.2499999999999999E-2</v>
      </c>
      <c r="B319">
        <v>30</v>
      </c>
      <c r="C319">
        <v>150</v>
      </c>
      <c r="D319">
        <v>5000</v>
      </c>
      <c r="E319" s="3" t="s">
        <v>26</v>
      </c>
      <c r="F319" s="28">
        <v>0</v>
      </c>
      <c r="G319" s="28">
        <f t="shared" ref="G319" si="88">F319/A319</f>
        <v>0</v>
      </c>
      <c r="H319" s="36">
        <f t="shared" si="42"/>
        <v>0</v>
      </c>
      <c r="I319" s="28">
        <f t="shared" si="45"/>
        <v>0</v>
      </c>
      <c r="J319" s="30">
        <f t="shared" si="35"/>
        <v>0</v>
      </c>
      <c r="K319" s="29"/>
      <c r="L319" s="41"/>
      <c r="M319" s="43"/>
      <c r="N319" s="41"/>
      <c r="O319" s="45"/>
      <c r="P319" s="32" t="str">
        <f t="shared" si="46"/>
        <v/>
      </c>
      <c r="AK319" s="85"/>
      <c r="AL319">
        <v>0</v>
      </c>
      <c r="AM319">
        <v>0</v>
      </c>
      <c r="AQ319" s="28"/>
      <c r="BB319" s="85"/>
    </row>
    <row r="320" spans="1:54" ht="18.75" x14ac:dyDescent="0.3">
      <c r="A320" s="8">
        <f t="shared" ref="A320" si="89">B320*C320*D320/1000000000</f>
        <v>2.7E-2</v>
      </c>
      <c r="B320">
        <v>30</v>
      </c>
      <c r="C320">
        <v>150</v>
      </c>
      <c r="D320">
        <v>6000</v>
      </c>
      <c r="E320" s="3" t="s">
        <v>27</v>
      </c>
      <c r="F320" s="28">
        <v>0</v>
      </c>
      <c r="G320" s="28">
        <f t="shared" ref="G320" si="90">F320/A320</f>
        <v>0</v>
      </c>
      <c r="H320" s="36">
        <f t="shared" si="42"/>
        <v>0</v>
      </c>
      <c r="I320" s="28">
        <f t="shared" si="45"/>
        <v>0</v>
      </c>
      <c r="J320" s="30">
        <f t="shared" si="35"/>
        <v>0</v>
      </c>
      <c r="K320" s="29"/>
      <c r="L320" s="41"/>
      <c r="M320" s="43"/>
      <c r="N320" s="41"/>
      <c r="O320" s="45"/>
      <c r="P320" s="32" t="str">
        <f t="shared" si="46"/>
        <v/>
      </c>
      <c r="AK320" s="85"/>
      <c r="AL320">
        <v>0</v>
      </c>
      <c r="AM320">
        <v>0</v>
      </c>
      <c r="AQ320" s="28"/>
      <c r="BB320" s="85"/>
    </row>
    <row r="321" spans="1:54" ht="18.75" x14ac:dyDescent="0.3">
      <c r="A321" s="8">
        <f t="shared" ref="A321" si="91">B321*C321*D321/1000000000</f>
        <v>2.1600000000000001E-2</v>
      </c>
      <c r="B321">
        <v>30</v>
      </c>
      <c r="C321">
        <v>180</v>
      </c>
      <c r="D321">
        <v>4000</v>
      </c>
      <c r="E321" s="3" t="s">
        <v>28</v>
      </c>
      <c r="F321" s="28">
        <v>0</v>
      </c>
      <c r="G321" s="28">
        <f t="shared" ref="G321" si="92">F321/A321</f>
        <v>0</v>
      </c>
      <c r="H321" s="36">
        <f t="shared" si="42"/>
        <v>0</v>
      </c>
      <c r="I321" s="28">
        <f t="shared" si="45"/>
        <v>0</v>
      </c>
      <c r="J321" s="30">
        <f t="shared" si="35"/>
        <v>0</v>
      </c>
      <c r="K321" s="29"/>
      <c r="L321" s="41"/>
      <c r="M321" s="43"/>
      <c r="N321" s="41"/>
      <c r="O321" s="45"/>
      <c r="P321" s="32" t="str">
        <f t="shared" si="46"/>
        <v/>
      </c>
      <c r="AK321" s="85"/>
      <c r="AL321">
        <v>0</v>
      </c>
      <c r="AM321">
        <v>0</v>
      </c>
      <c r="AQ321" s="28"/>
      <c r="BB321" s="85"/>
    </row>
    <row r="322" spans="1:54" ht="18.75" x14ac:dyDescent="0.3">
      <c r="A322" s="8">
        <f t="shared" ref="A322" si="93">B322*C322*D322/1000000000</f>
        <v>2.7E-2</v>
      </c>
      <c r="B322">
        <v>30</v>
      </c>
      <c r="C322">
        <v>180</v>
      </c>
      <c r="D322">
        <v>5000</v>
      </c>
      <c r="E322" s="3" t="s">
        <v>29</v>
      </c>
      <c r="F322" s="28">
        <v>0</v>
      </c>
      <c r="G322" s="28">
        <f t="shared" ref="G322" si="94">F322/A322</f>
        <v>0</v>
      </c>
      <c r="H322" s="36">
        <f t="shared" si="42"/>
        <v>0</v>
      </c>
      <c r="I322" s="28">
        <f t="shared" si="45"/>
        <v>0</v>
      </c>
      <c r="J322" s="30">
        <f t="shared" si="35"/>
        <v>0</v>
      </c>
      <c r="K322" s="29"/>
      <c r="L322" s="41"/>
      <c r="M322" s="43"/>
      <c r="N322" s="41"/>
      <c r="O322" s="45"/>
      <c r="P322" s="32" t="str">
        <f t="shared" si="46"/>
        <v/>
      </c>
      <c r="AK322" s="85"/>
      <c r="AL322">
        <v>0</v>
      </c>
      <c r="AM322">
        <v>0</v>
      </c>
      <c r="AQ322" s="28"/>
      <c r="BB322" s="85"/>
    </row>
    <row r="323" spans="1:54" ht="18.75" x14ac:dyDescent="0.3">
      <c r="A323" s="8">
        <f t="shared" ref="A323" si="95">B323*C323*D323/1000000000</f>
        <v>3.2399999999999998E-2</v>
      </c>
      <c r="B323">
        <v>30</v>
      </c>
      <c r="C323">
        <v>180</v>
      </c>
      <c r="D323">
        <v>6000</v>
      </c>
      <c r="E323" s="3" t="s">
        <v>30</v>
      </c>
      <c r="F323" s="28">
        <v>0</v>
      </c>
      <c r="G323" s="28">
        <f t="shared" ref="G323" si="96">F323/A323</f>
        <v>0</v>
      </c>
      <c r="H323" s="36">
        <f t="shared" si="42"/>
        <v>0</v>
      </c>
      <c r="I323" s="28">
        <f t="shared" si="45"/>
        <v>0</v>
      </c>
      <c r="J323" s="30">
        <f t="shared" si="35"/>
        <v>0</v>
      </c>
      <c r="K323" s="29"/>
      <c r="L323" s="41"/>
      <c r="M323" s="43"/>
      <c r="N323" s="41"/>
      <c r="O323" s="45"/>
      <c r="P323" s="32" t="str">
        <f t="shared" si="46"/>
        <v/>
      </c>
      <c r="AK323" s="85"/>
      <c r="AL323">
        <v>0</v>
      </c>
      <c r="AM323">
        <v>0</v>
      </c>
      <c r="AQ323" s="28"/>
      <c r="BB323" s="85"/>
    </row>
    <row r="324" spans="1:54" ht="18.75" x14ac:dyDescent="0.3">
      <c r="A324" s="8">
        <f t="shared" ref="A324" si="97">B324*C324*D324/1000000000</f>
        <v>2.4E-2</v>
      </c>
      <c r="B324">
        <v>30</v>
      </c>
      <c r="C324">
        <v>200</v>
      </c>
      <c r="D324">
        <v>4000</v>
      </c>
      <c r="E324" s="3" t="s">
        <v>31</v>
      </c>
      <c r="F324" s="28">
        <v>0</v>
      </c>
      <c r="G324" s="28">
        <f t="shared" ref="G324" si="98">F324/A324</f>
        <v>0</v>
      </c>
      <c r="H324" s="36">
        <f t="shared" si="42"/>
        <v>0</v>
      </c>
      <c r="I324" s="28">
        <f t="shared" si="45"/>
        <v>0</v>
      </c>
      <c r="J324" s="30">
        <f t="shared" ref="J324:J387" si="99">MIN(AL324:BA324)</f>
        <v>0</v>
      </c>
      <c r="K324" s="29"/>
      <c r="L324" s="41"/>
      <c r="M324" s="43"/>
      <c r="N324" s="41"/>
      <c r="O324" s="45"/>
      <c r="P324" s="32" t="str">
        <f t="shared" si="46"/>
        <v/>
      </c>
      <c r="AK324" s="85"/>
      <c r="AL324">
        <v>0</v>
      </c>
      <c r="AM324">
        <v>0</v>
      </c>
      <c r="AQ324" s="28"/>
      <c r="BB324" s="85"/>
    </row>
    <row r="325" spans="1:54" ht="18.75" x14ac:dyDescent="0.3">
      <c r="A325" s="8">
        <f t="shared" ref="A325" si="100">B325*C325*D325/1000000000</f>
        <v>0.03</v>
      </c>
      <c r="B325">
        <v>30</v>
      </c>
      <c r="C325">
        <v>200</v>
      </c>
      <c r="D325">
        <v>5000</v>
      </c>
      <c r="E325" s="3" t="s">
        <v>32</v>
      </c>
      <c r="F325" s="28">
        <v>0</v>
      </c>
      <c r="G325" s="28">
        <f t="shared" ref="G325" si="101">F325/A325</f>
        <v>0</v>
      </c>
      <c r="H325" s="36">
        <f t="shared" si="42"/>
        <v>0</v>
      </c>
      <c r="I325" s="28">
        <f t="shared" si="45"/>
        <v>0</v>
      </c>
      <c r="J325" s="30">
        <f t="shared" si="99"/>
        <v>0</v>
      </c>
      <c r="K325" s="29"/>
      <c r="L325" s="41"/>
      <c r="M325" s="43"/>
      <c r="N325" s="41"/>
      <c r="O325" s="45"/>
      <c r="P325" s="32" t="str">
        <f t="shared" si="46"/>
        <v/>
      </c>
      <c r="AK325" s="85"/>
      <c r="AL325">
        <v>0</v>
      </c>
      <c r="AM325">
        <v>0</v>
      </c>
      <c r="AQ325" s="28"/>
      <c r="BB325" s="85"/>
    </row>
    <row r="326" spans="1:54" ht="18.75" x14ac:dyDescent="0.3">
      <c r="A326" s="8">
        <f t="shared" ref="A326" si="102">B326*C326*D326/1000000000</f>
        <v>3.5999999999999997E-2</v>
      </c>
      <c r="B326">
        <v>30</v>
      </c>
      <c r="C326">
        <v>200</v>
      </c>
      <c r="D326">
        <v>6000</v>
      </c>
      <c r="E326" s="3" t="s">
        <v>33</v>
      </c>
      <c r="F326" s="28">
        <v>0</v>
      </c>
      <c r="G326" s="28">
        <f t="shared" ref="G326" si="103">F326/A326</f>
        <v>0</v>
      </c>
      <c r="H326" s="36">
        <f t="shared" si="42"/>
        <v>0</v>
      </c>
      <c r="I326" s="28">
        <f t="shared" si="45"/>
        <v>0</v>
      </c>
      <c r="J326" s="30">
        <f t="shared" si="99"/>
        <v>0</v>
      </c>
      <c r="K326" s="29"/>
      <c r="L326" s="41"/>
      <c r="M326" s="43"/>
      <c r="N326" s="41"/>
      <c r="O326" s="45"/>
      <c r="P326" s="32" t="str">
        <f t="shared" si="46"/>
        <v/>
      </c>
      <c r="AK326" s="85"/>
      <c r="AL326">
        <v>0</v>
      </c>
      <c r="AM326">
        <v>0</v>
      </c>
      <c r="AQ326" s="28"/>
      <c r="BB326" s="85"/>
    </row>
    <row r="327" spans="1:54" ht="18.75" x14ac:dyDescent="0.3">
      <c r="A327" s="8">
        <f t="shared" ref="A327" si="104">B327*C327*D327/1000000000</f>
        <v>1.6E-2</v>
      </c>
      <c r="B327">
        <v>40</v>
      </c>
      <c r="C327">
        <v>100</v>
      </c>
      <c r="D327">
        <v>4000</v>
      </c>
      <c r="E327" s="4" t="s">
        <v>34</v>
      </c>
      <c r="F327" s="28">
        <v>0</v>
      </c>
      <c r="G327" s="28">
        <f t="shared" ref="G327" si="105">F327/A327</f>
        <v>0</v>
      </c>
      <c r="H327" s="36">
        <f t="shared" si="42"/>
        <v>0</v>
      </c>
      <c r="I327" s="28">
        <f t="shared" si="45"/>
        <v>0</v>
      </c>
      <c r="J327" s="30">
        <f t="shared" si="99"/>
        <v>0</v>
      </c>
      <c r="K327" s="29"/>
      <c r="L327" s="41"/>
      <c r="M327" s="43"/>
      <c r="N327" s="41"/>
      <c r="O327" s="45"/>
      <c r="P327" s="32" t="str">
        <f t="shared" si="46"/>
        <v/>
      </c>
      <c r="AK327" s="85"/>
      <c r="AL327">
        <v>0</v>
      </c>
      <c r="AM327">
        <v>0</v>
      </c>
      <c r="AQ327" s="28"/>
      <c r="BB327" s="85"/>
    </row>
    <row r="328" spans="1:54" ht="18.75" x14ac:dyDescent="0.3">
      <c r="A328" s="8">
        <f t="shared" ref="A328" si="106">B328*C328*D328/1000000000</f>
        <v>0.02</v>
      </c>
      <c r="B328">
        <v>40</v>
      </c>
      <c r="C328">
        <v>100</v>
      </c>
      <c r="D328">
        <v>5000</v>
      </c>
      <c r="E328" s="4" t="s">
        <v>35</v>
      </c>
      <c r="F328" s="28">
        <v>0</v>
      </c>
      <c r="G328" s="28">
        <f t="shared" ref="G328" si="107">F328/A328</f>
        <v>0</v>
      </c>
      <c r="H328" s="36">
        <f t="shared" si="42"/>
        <v>0</v>
      </c>
      <c r="I328" s="28">
        <f t="shared" si="45"/>
        <v>0</v>
      </c>
      <c r="J328" s="30">
        <f t="shared" si="99"/>
        <v>0</v>
      </c>
      <c r="K328" s="29"/>
      <c r="L328" s="41"/>
      <c r="M328" s="43"/>
      <c r="N328" s="41"/>
      <c r="O328" s="45"/>
      <c r="P328" s="32" t="str">
        <f t="shared" si="46"/>
        <v/>
      </c>
      <c r="AK328" s="85"/>
      <c r="AL328">
        <v>0</v>
      </c>
      <c r="AM328">
        <v>0</v>
      </c>
      <c r="AQ328" s="28"/>
      <c r="BB328" s="85"/>
    </row>
    <row r="329" spans="1:54" ht="18.75" x14ac:dyDescent="0.3">
      <c r="A329" s="8">
        <f t="shared" ref="A329" si="108">B329*C329*D329/1000000000</f>
        <v>2.4E-2</v>
      </c>
      <c r="B329">
        <v>40</v>
      </c>
      <c r="C329">
        <v>100</v>
      </c>
      <c r="D329">
        <v>6000</v>
      </c>
      <c r="E329" s="4" t="s">
        <v>36</v>
      </c>
      <c r="F329" s="28">
        <v>0</v>
      </c>
      <c r="G329" s="28">
        <f t="shared" ref="G329" si="109">F329/A329</f>
        <v>0</v>
      </c>
      <c r="H329" s="36">
        <f t="shared" si="42"/>
        <v>0</v>
      </c>
      <c r="I329" s="28">
        <f t="shared" si="45"/>
        <v>0</v>
      </c>
      <c r="J329" s="30">
        <f t="shared" si="99"/>
        <v>0</v>
      </c>
      <c r="K329" s="29"/>
      <c r="L329" s="41"/>
      <c r="M329" s="43"/>
      <c r="N329" s="41"/>
      <c r="O329" s="45"/>
      <c r="P329" s="32" t="str">
        <f t="shared" si="46"/>
        <v/>
      </c>
      <c r="AK329" s="85"/>
      <c r="AL329">
        <v>0</v>
      </c>
      <c r="AM329">
        <v>0</v>
      </c>
      <c r="AQ329" s="28"/>
      <c r="BB329" s="85"/>
    </row>
    <row r="330" spans="1:54" ht="18.75" x14ac:dyDescent="0.3">
      <c r="A330" s="8">
        <f t="shared" ref="A330:A392" si="110">B330*C330*D330/1000000000</f>
        <v>1.9199999999999998E-2</v>
      </c>
      <c r="B330">
        <v>40</v>
      </c>
      <c r="C330">
        <v>120</v>
      </c>
      <c r="D330">
        <v>4000</v>
      </c>
      <c r="E330" s="4" t="s">
        <v>37</v>
      </c>
      <c r="F330" s="28">
        <v>0</v>
      </c>
      <c r="G330" s="28">
        <f t="shared" ref="G330:G392" si="111">F330/A330</f>
        <v>0</v>
      </c>
      <c r="H330" s="36">
        <f t="shared" si="42"/>
        <v>0</v>
      </c>
      <c r="I330" s="28">
        <f t="shared" si="45"/>
        <v>0</v>
      </c>
      <c r="J330" s="30">
        <f t="shared" si="99"/>
        <v>0</v>
      </c>
      <c r="K330" s="29"/>
      <c r="L330" s="41"/>
      <c r="M330" s="43"/>
      <c r="N330" s="41"/>
      <c r="O330" s="45"/>
      <c r="P330" s="32" t="str">
        <f t="shared" si="46"/>
        <v/>
      </c>
      <c r="AK330" s="85"/>
      <c r="AL330">
        <v>0</v>
      </c>
      <c r="AM330">
        <v>0</v>
      </c>
      <c r="AQ330" s="28"/>
      <c r="BB330" s="85"/>
    </row>
    <row r="331" spans="1:54" ht="18.75" x14ac:dyDescent="0.3">
      <c r="A331" s="8">
        <f t="shared" si="110"/>
        <v>2.4E-2</v>
      </c>
      <c r="B331">
        <v>40</v>
      </c>
      <c r="C331">
        <v>120</v>
      </c>
      <c r="D331">
        <v>5000</v>
      </c>
      <c r="E331" s="4" t="s">
        <v>38</v>
      </c>
      <c r="F331" s="28">
        <v>0</v>
      </c>
      <c r="G331" s="28">
        <f t="shared" si="111"/>
        <v>0</v>
      </c>
      <c r="H331" s="36">
        <f t="shared" si="42"/>
        <v>0</v>
      </c>
      <c r="I331" s="28">
        <f t="shared" si="45"/>
        <v>0</v>
      </c>
      <c r="J331" s="30">
        <f t="shared" si="99"/>
        <v>0</v>
      </c>
      <c r="K331" s="29"/>
      <c r="L331" s="41"/>
      <c r="M331" s="43"/>
      <c r="N331" s="41"/>
      <c r="O331" s="45"/>
      <c r="P331" s="32" t="str">
        <f t="shared" si="46"/>
        <v/>
      </c>
      <c r="AK331" s="85"/>
      <c r="AL331">
        <v>0</v>
      </c>
      <c r="AM331">
        <v>0</v>
      </c>
      <c r="AQ331" s="28"/>
      <c r="BB331" s="85"/>
    </row>
    <row r="332" spans="1:54" ht="18.75" x14ac:dyDescent="0.3">
      <c r="A332" s="8">
        <f t="shared" si="110"/>
        <v>2.8799999999999999E-2</v>
      </c>
      <c r="B332">
        <v>40</v>
      </c>
      <c r="C332">
        <v>120</v>
      </c>
      <c r="D332">
        <v>6000</v>
      </c>
      <c r="E332" s="4" t="s">
        <v>39</v>
      </c>
      <c r="F332" s="28">
        <v>0</v>
      </c>
      <c r="G332" s="28">
        <f t="shared" si="111"/>
        <v>0</v>
      </c>
      <c r="H332" s="36">
        <f t="shared" si="42"/>
        <v>0</v>
      </c>
      <c r="I332" s="28">
        <f t="shared" si="45"/>
        <v>0</v>
      </c>
      <c r="J332" s="30">
        <f t="shared" si="99"/>
        <v>0</v>
      </c>
      <c r="K332" s="29"/>
      <c r="L332" s="41"/>
      <c r="M332" s="43"/>
      <c r="N332" s="41"/>
      <c r="O332" s="45"/>
      <c r="P332" s="32" t="str">
        <f t="shared" si="46"/>
        <v/>
      </c>
      <c r="AK332" s="85"/>
      <c r="AL332">
        <v>0</v>
      </c>
      <c r="AM332">
        <v>0</v>
      </c>
      <c r="AQ332" s="28"/>
      <c r="BB332" s="85"/>
    </row>
    <row r="333" spans="1:54" ht="18.75" x14ac:dyDescent="0.3">
      <c r="A333" s="8">
        <f t="shared" si="110"/>
        <v>2.4E-2</v>
      </c>
      <c r="B333">
        <v>40</v>
      </c>
      <c r="C333">
        <v>150</v>
      </c>
      <c r="D333">
        <v>4000</v>
      </c>
      <c r="E333" s="4" t="s">
        <v>40</v>
      </c>
      <c r="F333" s="28">
        <v>0</v>
      </c>
      <c r="G333" s="28">
        <f t="shared" si="111"/>
        <v>0</v>
      </c>
      <c r="H333" s="36">
        <f t="shared" si="42"/>
        <v>0</v>
      </c>
      <c r="I333" s="28">
        <f t="shared" si="45"/>
        <v>0</v>
      </c>
      <c r="J333" s="30">
        <f t="shared" si="99"/>
        <v>0</v>
      </c>
      <c r="K333" s="29"/>
      <c r="L333" s="41"/>
      <c r="M333" s="43"/>
      <c r="N333" s="41"/>
      <c r="O333" s="45"/>
      <c r="P333" s="32" t="str">
        <f t="shared" si="46"/>
        <v/>
      </c>
      <c r="AK333" s="85"/>
      <c r="AL333">
        <v>0</v>
      </c>
      <c r="AM333">
        <v>0</v>
      </c>
      <c r="AQ333" s="28"/>
      <c r="BB333" s="85"/>
    </row>
    <row r="334" spans="1:54" ht="18.75" x14ac:dyDescent="0.3">
      <c r="A334" s="8">
        <f t="shared" si="110"/>
        <v>0.03</v>
      </c>
      <c r="B334">
        <v>40</v>
      </c>
      <c r="C334">
        <v>150</v>
      </c>
      <c r="D334">
        <v>5000</v>
      </c>
      <c r="E334" s="4" t="s">
        <v>41</v>
      </c>
      <c r="F334" s="28">
        <v>1.83</v>
      </c>
      <c r="G334" s="28">
        <f t="shared" si="111"/>
        <v>61.000000000000007</v>
      </c>
      <c r="H334" s="36">
        <f t="shared" si="42"/>
        <v>0</v>
      </c>
      <c r="I334" s="28">
        <f t="shared" si="45"/>
        <v>1.83</v>
      </c>
      <c r="J334" s="30">
        <f t="shared" si="99"/>
        <v>1.83</v>
      </c>
      <c r="K334" s="29"/>
      <c r="L334" s="41"/>
      <c r="M334" s="43"/>
      <c r="N334" s="41"/>
      <c r="O334" s="45"/>
      <c r="P334" s="32" t="str">
        <f t="shared" si="46"/>
        <v/>
      </c>
      <c r="AK334" s="85"/>
      <c r="AL334">
        <v>1.83</v>
      </c>
      <c r="AM334">
        <v>1.83</v>
      </c>
      <c r="AQ334" s="28"/>
      <c r="BB334" s="85"/>
    </row>
    <row r="335" spans="1:54" ht="18.75" x14ac:dyDescent="0.3">
      <c r="A335" s="8">
        <f t="shared" si="110"/>
        <v>3.5999999999999997E-2</v>
      </c>
      <c r="B335">
        <v>40</v>
      </c>
      <c r="C335">
        <v>150</v>
      </c>
      <c r="D335">
        <v>6000</v>
      </c>
      <c r="E335" s="4" t="s">
        <v>42</v>
      </c>
      <c r="F335" s="28">
        <v>6.69</v>
      </c>
      <c r="G335" s="28">
        <f t="shared" si="111"/>
        <v>185.83333333333337</v>
      </c>
      <c r="H335" s="36">
        <f t="shared" si="42"/>
        <v>0</v>
      </c>
      <c r="I335" s="28">
        <f t="shared" si="45"/>
        <v>6.69</v>
      </c>
      <c r="J335" s="30">
        <f t="shared" si="99"/>
        <v>6.69</v>
      </c>
      <c r="K335" s="29"/>
      <c r="L335" s="41"/>
      <c r="M335" s="43"/>
      <c r="N335" s="41"/>
      <c r="O335" s="45"/>
      <c r="P335" s="32" t="str">
        <f t="shared" si="46"/>
        <v/>
      </c>
      <c r="AK335" s="85"/>
      <c r="AL335">
        <v>6.69</v>
      </c>
      <c r="AM335">
        <v>6.69</v>
      </c>
      <c r="AQ335" s="28"/>
      <c r="BB335" s="85"/>
    </row>
    <row r="336" spans="1:54" ht="18.75" x14ac:dyDescent="0.3">
      <c r="A336" s="8">
        <f t="shared" si="110"/>
        <v>2.8799999999999999E-2</v>
      </c>
      <c r="B336">
        <v>40</v>
      </c>
      <c r="C336">
        <v>180</v>
      </c>
      <c r="D336">
        <v>4000</v>
      </c>
      <c r="E336" s="4" t="s">
        <v>43</v>
      </c>
      <c r="F336" s="28">
        <v>0</v>
      </c>
      <c r="G336" s="28">
        <f t="shared" si="111"/>
        <v>0</v>
      </c>
      <c r="H336" s="36">
        <f t="shared" si="42"/>
        <v>0</v>
      </c>
      <c r="I336" s="28">
        <f t="shared" si="45"/>
        <v>0</v>
      </c>
      <c r="J336" s="30">
        <f t="shared" si="99"/>
        <v>0</v>
      </c>
      <c r="K336" s="29"/>
      <c r="L336" s="41"/>
      <c r="M336" s="43"/>
      <c r="N336" s="41"/>
      <c r="O336" s="45"/>
      <c r="P336" s="32" t="str">
        <f t="shared" si="46"/>
        <v/>
      </c>
      <c r="AK336" s="85"/>
      <c r="AL336">
        <v>0</v>
      </c>
      <c r="AM336">
        <v>0</v>
      </c>
      <c r="AQ336" s="28"/>
      <c r="BB336" s="85"/>
    </row>
    <row r="337" spans="1:54" ht="18.75" x14ac:dyDescent="0.3">
      <c r="A337" s="8">
        <f t="shared" si="110"/>
        <v>3.5999999999999997E-2</v>
      </c>
      <c r="B337">
        <v>40</v>
      </c>
      <c r="C337">
        <v>180</v>
      </c>
      <c r="D337">
        <v>5000</v>
      </c>
      <c r="E337" s="4" t="s">
        <v>44</v>
      </c>
      <c r="F337" s="28">
        <v>0</v>
      </c>
      <c r="G337" s="28">
        <f t="shared" si="111"/>
        <v>0</v>
      </c>
      <c r="H337" s="36">
        <f t="shared" si="42"/>
        <v>0</v>
      </c>
      <c r="I337" s="28">
        <f t="shared" si="45"/>
        <v>0</v>
      </c>
      <c r="J337" s="30">
        <f t="shared" si="99"/>
        <v>0</v>
      </c>
      <c r="K337" s="29"/>
      <c r="L337" s="41"/>
      <c r="M337" s="43"/>
      <c r="N337" s="41"/>
      <c r="O337" s="45"/>
      <c r="P337" s="32" t="str">
        <f t="shared" si="46"/>
        <v/>
      </c>
      <c r="AK337" s="85"/>
      <c r="AL337">
        <v>0</v>
      </c>
      <c r="AM337">
        <v>0</v>
      </c>
      <c r="AQ337" s="28"/>
      <c r="BB337" s="85"/>
    </row>
    <row r="338" spans="1:54" ht="18.75" x14ac:dyDescent="0.3">
      <c r="A338" s="8">
        <f t="shared" si="110"/>
        <v>4.3200000000000002E-2</v>
      </c>
      <c r="B338">
        <v>40</v>
      </c>
      <c r="C338">
        <v>180</v>
      </c>
      <c r="D338">
        <v>6000</v>
      </c>
      <c r="E338" s="4" t="s">
        <v>45</v>
      </c>
      <c r="F338" s="28">
        <v>0</v>
      </c>
      <c r="G338" s="28">
        <f t="shared" si="111"/>
        <v>0</v>
      </c>
      <c r="H338" s="36">
        <f t="shared" si="42"/>
        <v>0</v>
      </c>
      <c r="I338" s="28">
        <f t="shared" si="45"/>
        <v>0</v>
      </c>
      <c r="J338" s="30">
        <f t="shared" si="99"/>
        <v>0</v>
      </c>
      <c r="K338" s="29"/>
      <c r="L338" s="41"/>
      <c r="M338" s="43"/>
      <c r="N338" s="41"/>
      <c r="O338" s="45"/>
      <c r="P338" s="32" t="str">
        <f t="shared" si="46"/>
        <v/>
      </c>
      <c r="AK338" s="85"/>
      <c r="AL338">
        <v>0</v>
      </c>
      <c r="AM338">
        <v>0</v>
      </c>
      <c r="AQ338" s="28"/>
      <c r="BB338" s="85"/>
    </row>
    <row r="339" spans="1:54" ht="18.75" x14ac:dyDescent="0.3">
      <c r="A339" s="8">
        <f t="shared" si="110"/>
        <v>3.2000000000000001E-2</v>
      </c>
      <c r="B339">
        <v>40</v>
      </c>
      <c r="C339">
        <v>200</v>
      </c>
      <c r="D339">
        <v>4000</v>
      </c>
      <c r="E339" s="4" t="s">
        <v>46</v>
      </c>
      <c r="F339" s="28">
        <v>0</v>
      </c>
      <c r="G339" s="28">
        <f t="shared" si="111"/>
        <v>0</v>
      </c>
      <c r="H339" s="36">
        <f t="shared" si="42"/>
        <v>0</v>
      </c>
      <c r="I339" s="28">
        <f t="shared" si="45"/>
        <v>0</v>
      </c>
      <c r="J339" s="30">
        <f t="shared" si="99"/>
        <v>0</v>
      </c>
      <c r="K339" s="29"/>
      <c r="L339" s="41"/>
      <c r="M339" s="43"/>
      <c r="N339" s="41"/>
      <c r="O339" s="45"/>
      <c r="P339" s="32" t="str">
        <f t="shared" si="46"/>
        <v/>
      </c>
      <c r="AK339" s="85"/>
      <c r="AL339">
        <v>0</v>
      </c>
      <c r="AM339">
        <v>0</v>
      </c>
      <c r="AQ339" s="28"/>
      <c r="BB339" s="85"/>
    </row>
    <row r="340" spans="1:54" ht="18.75" x14ac:dyDescent="0.3">
      <c r="A340" s="8">
        <f t="shared" si="110"/>
        <v>0.04</v>
      </c>
      <c r="B340">
        <v>40</v>
      </c>
      <c r="C340">
        <v>200</v>
      </c>
      <c r="D340">
        <v>5000</v>
      </c>
      <c r="E340" s="4" t="s">
        <v>47</v>
      </c>
      <c r="F340" s="28">
        <v>0</v>
      </c>
      <c r="G340" s="28">
        <f t="shared" si="111"/>
        <v>0</v>
      </c>
      <c r="H340" s="36">
        <f t="shared" si="42"/>
        <v>0</v>
      </c>
      <c r="I340" s="28">
        <f t="shared" si="45"/>
        <v>0</v>
      </c>
      <c r="J340" s="30">
        <f t="shared" si="99"/>
        <v>0</v>
      </c>
      <c r="K340" s="29"/>
      <c r="L340" s="41"/>
      <c r="M340" s="43"/>
      <c r="N340" s="41"/>
      <c r="O340" s="45"/>
      <c r="P340" s="32" t="str">
        <f t="shared" si="46"/>
        <v/>
      </c>
      <c r="AK340" s="85"/>
      <c r="AL340">
        <v>0</v>
      </c>
      <c r="AM340">
        <v>0</v>
      </c>
      <c r="AQ340" s="28"/>
      <c r="BB340" s="85"/>
    </row>
    <row r="341" spans="1:54" ht="18.75" x14ac:dyDescent="0.3">
      <c r="A341" s="8">
        <f t="shared" si="110"/>
        <v>4.8000000000000001E-2</v>
      </c>
      <c r="B341">
        <v>40</v>
      </c>
      <c r="C341">
        <v>200</v>
      </c>
      <c r="D341">
        <v>6000</v>
      </c>
      <c r="E341" s="4" t="s">
        <v>48</v>
      </c>
      <c r="F341" s="28">
        <v>5.3</v>
      </c>
      <c r="G341" s="28">
        <f t="shared" si="111"/>
        <v>110.41666666666666</v>
      </c>
      <c r="H341" s="36">
        <f t="shared" si="42"/>
        <v>0</v>
      </c>
      <c r="I341" s="28">
        <f t="shared" si="45"/>
        <v>5.3</v>
      </c>
      <c r="J341" s="30">
        <f t="shared" si="99"/>
        <v>5.3</v>
      </c>
      <c r="K341" s="29"/>
      <c r="L341" s="41"/>
      <c r="M341" s="43"/>
      <c r="N341" s="41"/>
      <c r="O341" s="45"/>
      <c r="P341" s="32" t="str">
        <f t="shared" si="46"/>
        <v/>
      </c>
      <c r="AK341" s="85"/>
      <c r="AL341">
        <v>5.3</v>
      </c>
      <c r="AM341">
        <v>5.3</v>
      </c>
      <c r="AQ341" s="28"/>
      <c r="BB341" s="85"/>
    </row>
    <row r="342" spans="1:54" ht="18.75" x14ac:dyDescent="0.3">
      <c r="A342" s="8">
        <f t="shared" si="110"/>
        <v>0.02</v>
      </c>
      <c r="B342">
        <v>50</v>
      </c>
      <c r="C342">
        <v>100</v>
      </c>
      <c r="D342">
        <v>4000</v>
      </c>
      <c r="E342" s="5" t="s">
        <v>49</v>
      </c>
      <c r="F342" s="28">
        <v>0</v>
      </c>
      <c r="G342" s="28">
        <f t="shared" si="111"/>
        <v>0</v>
      </c>
      <c r="H342" s="36">
        <f t="shared" si="42"/>
        <v>0</v>
      </c>
      <c r="I342" s="28">
        <f t="shared" si="45"/>
        <v>0</v>
      </c>
      <c r="J342" s="30">
        <f t="shared" si="99"/>
        <v>0</v>
      </c>
      <c r="K342" s="29"/>
      <c r="L342" s="41"/>
      <c r="M342" s="43"/>
      <c r="N342" s="41"/>
      <c r="O342" s="45"/>
      <c r="P342" s="32" t="str">
        <f t="shared" si="46"/>
        <v/>
      </c>
      <c r="AK342" s="85"/>
      <c r="AL342">
        <v>0</v>
      </c>
      <c r="AM342">
        <v>0</v>
      </c>
      <c r="AQ342" s="28"/>
      <c r="BB342" s="85"/>
    </row>
    <row r="343" spans="1:54" ht="18.75" x14ac:dyDescent="0.3">
      <c r="A343" s="8">
        <f t="shared" si="110"/>
        <v>2.5000000000000001E-2</v>
      </c>
      <c r="B343">
        <v>50</v>
      </c>
      <c r="C343">
        <v>100</v>
      </c>
      <c r="D343">
        <v>5000</v>
      </c>
      <c r="E343" s="5" t="s">
        <v>50</v>
      </c>
      <c r="F343" s="28">
        <v>0</v>
      </c>
      <c r="G343" s="28">
        <f t="shared" si="111"/>
        <v>0</v>
      </c>
      <c r="H343" s="36">
        <f t="shared" si="42"/>
        <v>0</v>
      </c>
      <c r="I343" s="28">
        <f t="shared" si="45"/>
        <v>0</v>
      </c>
      <c r="J343" s="30">
        <f t="shared" si="99"/>
        <v>0</v>
      </c>
      <c r="K343" s="29"/>
      <c r="L343" s="41"/>
      <c r="M343" s="43"/>
      <c r="N343" s="41"/>
      <c r="O343" s="45"/>
      <c r="P343" s="32" t="str">
        <f t="shared" si="46"/>
        <v/>
      </c>
      <c r="AK343" s="85"/>
      <c r="AL343">
        <v>0</v>
      </c>
      <c r="AM343">
        <v>0</v>
      </c>
      <c r="AQ343" s="28"/>
      <c r="BB343" s="85"/>
    </row>
    <row r="344" spans="1:54" ht="18.75" x14ac:dyDescent="0.3">
      <c r="A344" s="8">
        <f t="shared" si="110"/>
        <v>0.03</v>
      </c>
      <c r="B344">
        <v>50</v>
      </c>
      <c r="C344">
        <v>100</v>
      </c>
      <c r="D344">
        <v>6000</v>
      </c>
      <c r="E344" s="5" t="s">
        <v>51</v>
      </c>
      <c r="F344" s="28">
        <v>0</v>
      </c>
      <c r="G344" s="28">
        <f t="shared" si="111"/>
        <v>0</v>
      </c>
      <c r="H344" s="36">
        <f t="shared" si="42"/>
        <v>0</v>
      </c>
      <c r="I344" s="28">
        <f t="shared" si="45"/>
        <v>0</v>
      </c>
      <c r="J344" s="30">
        <f t="shared" si="99"/>
        <v>0</v>
      </c>
      <c r="K344" s="29"/>
      <c r="L344" s="41"/>
      <c r="M344" s="43"/>
      <c r="N344" s="41"/>
      <c r="O344" s="45"/>
      <c r="P344" s="32" t="str">
        <f t="shared" si="46"/>
        <v/>
      </c>
      <c r="AK344" s="85"/>
      <c r="AL344">
        <v>0</v>
      </c>
      <c r="AM344">
        <v>0</v>
      </c>
      <c r="AQ344" s="28"/>
      <c r="BB344" s="85"/>
    </row>
    <row r="345" spans="1:54" ht="18.75" x14ac:dyDescent="0.3">
      <c r="A345" s="8">
        <f t="shared" si="110"/>
        <v>2.4E-2</v>
      </c>
      <c r="B345">
        <v>50</v>
      </c>
      <c r="C345">
        <v>120</v>
      </c>
      <c r="D345">
        <v>4000</v>
      </c>
      <c r="E345" s="5" t="s">
        <v>52</v>
      </c>
      <c r="F345" s="28">
        <v>0</v>
      </c>
      <c r="G345" s="28">
        <f t="shared" si="111"/>
        <v>0</v>
      </c>
      <c r="H345" s="36">
        <f t="shared" si="42"/>
        <v>0</v>
      </c>
      <c r="I345" s="28">
        <f t="shared" si="45"/>
        <v>0</v>
      </c>
      <c r="J345" s="30">
        <f t="shared" si="99"/>
        <v>0</v>
      </c>
      <c r="K345" s="29"/>
      <c r="L345" s="41"/>
      <c r="M345" s="43"/>
      <c r="N345" s="41"/>
      <c r="O345" s="45"/>
      <c r="P345" s="32" t="str">
        <f t="shared" si="46"/>
        <v/>
      </c>
      <c r="AK345" s="85"/>
      <c r="AL345">
        <v>0</v>
      </c>
      <c r="AM345">
        <v>0</v>
      </c>
      <c r="AQ345" s="28"/>
      <c r="BB345" s="85"/>
    </row>
    <row r="346" spans="1:54" ht="18.75" x14ac:dyDescent="0.3">
      <c r="A346" s="8">
        <f t="shared" si="110"/>
        <v>0.03</v>
      </c>
      <c r="B346">
        <v>50</v>
      </c>
      <c r="C346">
        <v>120</v>
      </c>
      <c r="D346">
        <v>5000</v>
      </c>
      <c r="E346" s="5" t="s">
        <v>53</v>
      </c>
      <c r="F346" s="28">
        <v>0</v>
      </c>
      <c r="G346" s="28">
        <f t="shared" si="111"/>
        <v>0</v>
      </c>
      <c r="H346" s="36">
        <f t="shared" si="42"/>
        <v>0</v>
      </c>
      <c r="I346" s="28">
        <f t="shared" si="45"/>
        <v>0</v>
      </c>
      <c r="J346" s="30">
        <f t="shared" si="99"/>
        <v>0</v>
      </c>
      <c r="K346" s="29"/>
      <c r="L346" s="41"/>
      <c r="M346" s="43"/>
      <c r="N346" s="41"/>
      <c r="O346" s="45"/>
      <c r="P346" s="32" t="str">
        <f t="shared" si="46"/>
        <v/>
      </c>
      <c r="AK346" s="85"/>
      <c r="AL346">
        <v>0</v>
      </c>
      <c r="AM346">
        <v>0</v>
      </c>
      <c r="AQ346" s="28"/>
      <c r="BB346" s="85"/>
    </row>
    <row r="347" spans="1:54" ht="18.75" x14ac:dyDescent="0.3">
      <c r="A347" s="8">
        <f t="shared" si="110"/>
        <v>3.5999999999999997E-2</v>
      </c>
      <c r="B347">
        <v>50</v>
      </c>
      <c r="C347">
        <v>120</v>
      </c>
      <c r="D347">
        <v>6000</v>
      </c>
      <c r="E347" s="5" t="s">
        <v>54</v>
      </c>
      <c r="F347" s="28">
        <v>0</v>
      </c>
      <c r="G347" s="28">
        <f t="shared" si="111"/>
        <v>0</v>
      </c>
      <c r="H347" s="36">
        <f t="shared" si="42"/>
        <v>0</v>
      </c>
      <c r="I347" s="28">
        <f t="shared" si="45"/>
        <v>0</v>
      </c>
      <c r="J347" s="30">
        <f t="shared" si="99"/>
        <v>0</v>
      </c>
      <c r="K347" s="29"/>
      <c r="L347" s="41"/>
      <c r="M347" s="43"/>
      <c r="N347" s="41"/>
      <c r="O347" s="45"/>
      <c r="P347" s="32" t="str">
        <f t="shared" si="46"/>
        <v/>
      </c>
      <c r="AK347" s="85"/>
      <c r="AL347">
        <v>0</v>
      </c>
      <c r="AM347">
        <v>0</v>
      </c>
      <c r="AQ347" s="28"/>
      <c r="BB347" s="85"/>
    </row>
    <row r="348" spans="1:54" ht="18.75" x14ac:dyDescent="0.3">
      <c r="A348" s="8">
        <f t="shared" si="110"/>
        <v>0.03</v>
      </c>
      <c r="B348">
        <v>50</v>
      </c>
      <c r="C348">
        <v>150</v>
      </c>
      <c r="D348">
        <v>4000</v>
      </c>
      <c r="E348" s="5" t="s">
        <v>55</v>
      </c>
      <c r="F348" s="28">
        <v>0.84</v>
      </c>
      <c r="G348" s="28">
        <f t="shared" si="111"/>
        <v>28</v>
      </c>
      <c r="H348" s="36">
        <f t="shared" si="42"/>
        <v>0</v>
      </c>
      <c r="I348" s="28">
        <f t="shared" si="45"/>
        <v>0.84</v>
      </c>
      <c r="J348" s="30">
        <f t="shared" si="99"/>
        <v>0.84</v>
      </c>
      <c r="K348" s="29"/>
      <c r="L348" s="41"/>
      <c r="M348" s="43"/>
      <c r="N348" s="41"/>
      <c r="O348" s="45"/>
      <c r="P348" s="32" t="str">
        <f t="shared" si="46"/>
        <v/>
      </c>
      <c r="AK348" s="85"/>
      <c r="AL348">
        <v>0.84</v>
      </c>
      <c r="AM348">
        <v>0.84</v>
      </c>
      <c r="AQ348" s="28"/>
      <c r="BB348" s="85"/>
    </row>
    <row r="349" spans="1:54" ht="18.75" x14ac:dyDescent="0.3">
      <c r="A349" s="8">
        <f t="shared" si="110"/>
        <v>3.7499999999999999E-2</v>
      </c>
      <c r="B349">
        <v>50</v>
      </c>
      <c r="C349">
        <v>150</v>
      </c>
      <c r="D349">
        <v>5000</v>
      </c>
      <c r="E349" s="5" t="s">
        <v>56</v>
      </c>
      <c r="F349" s="28">
        <v>13.8</v>
      </c>
      <c r="G349" s="28">
        <f t="shared" si="111"/>
        <v>368.00000000000006</v>
      </c>
      <c r="H349" s="36">
        <f t="shared" si="42"/>
        <v>0</v>
      </c>
      <c r="I349" s="28">
        <f t="shared" si="45"/>
        <v>13.8</v>
      </c>
      <c r="J349" s="30">
        <f t="shared" si="99"/>
        <v>13.8</v>
      </c>
      <c r="K349" s="29"/>
      <c r="L349" s="41"/>
      <c r="M349" s="43"/>
      <c r="N349" s="41"/>
      <c r="O349" s="45"/>
      <c r="P349" s="32" t="str">
        <f t="shared" si="46"/>
        <v/>
      </c>
      <c r="AK349" s="85"/>
      <c r="AL349">
        <v>13.8</v>
      </c>
      <c r="AM349">
        <v>13.8</v>
      </c>
      <c r="AQ349" s="28"/>
      <c r="BB349" s="85"/>
    </row>
    <row r="350" spans="1:54" ht="18.75" x14ac:dyDescent="0.3">
      <c r="A350" s="8">
        <f t="shared" si="110"/>
        <v>4.4999999999999998E-2</v>
      </c>
      <c r="B350">
        <v>50</v>
      </c>
      <c r="C350">
        <v>150</v>
      </c>
      <c r="D350">
        <v>6000</v>
      </c>
      <c r="E350" s="5" t="s">
        <v>57</v>
      </c>
      <c r="F350" s="28">
        <v>26</v>
      </c>
      <c r="G350" s="28">
        <f t="shared" si="111"/>
        <v>577.77777777777783</v>
      </c>
      <c r="H350" s="36">
        <f t="shared" si="42"/>
        <v>0</v>
      </c>
      <c r="I350" s="28">
        <f t="shared" si="45"/>
        <v>26</v>
      </c>
      <c r="J350" s="30">
        <f t="shared" si="99"/>
        <v>26</v>
      </c>
      <c r="K350" s="29"/>
      <c r="L350" s="41"/>
      <c r="M350" s="43"/>
      <c r="N350" s="41"/>
      <c r="O350" s="45"/>
      <c r="P350" s="32" t="str">
        <f t="shared" si="46"/>
        <v/>
      </c>
      <c r="AK350" s="85"/>
      <c r="AL350">
        <v>26</v>
      </c>
      <c r="AM350">
        <v>26</v>
      </c>
      <c r="AQ350" s="28"/>
      <c r="BB350" s="85"/>
    </row>
    <row r="351" spans="1:54" ht="18.75" x14ac:dyDescent="0.3">
      <c r="A351" s="8">
        <f t="shared" si="110"/>
        <v>3.5999999999999997E-2</v>
      </c>
      <c r="B351">
        <v>50</v>
      </c>
      <c r="C351">
        <v>180</v>
      </c>
      <c r="D351">
        <v>4000</v>
      </c>
      <c r="E351" s="5" t="s">
        <v>58</v>
      </c>
      <c r="F351" s="28">
        <v>0</v>
      </c>
      <c r="G351" s="28">
        <f t="shared" si="111"/>
        <v>0</v>
      </c>
      <c r="H351" s="36">
        <f t="shared" si="42"/>
        <v>0</v>
      </c>
      <c r="I351" s="28">
        <f t="shared" si="45"/>
        <v>0</v>
      </c>
      <c r="J351" s="30">
        <f t="shared" si="99"/>
        <v>0</v>
      </c>
      <c r="K351" s="29"/>
      <c r="L351" s="41"/>
      <c r="M351" s="43"/>
      <c r="N351" s="41"/>
      <c r="O351" s="45"/>
      <c r="P351" s="32" t="str">
        <f t="shared" si="46"/>
        <v/>
      </c>
      <c r="AK351" s="85"/>
      <c r="AL351">
        <v>0</v>
      </c>
      <c r="AM351">
        <v>0</v>
      </c>
      <c r="AQ351" s="28"/>
      <c r="BB351" s="85"/>
    </row>
    <row r="352" spans="1:54" ht="18.75" x14ac:dyDescent="0.3">
      <c r="A352" s="8">
        <f t="shared" si="110"/>
        <v>4.4999999999999998E-2</v>
      </c>
      <c r="B352">
        <v>50</v>
      </c>
      <c r="C352">
        <v>180</v>
      </c>
      <c r="D352">
        <v>5000</v>
      </c>
      <c r="E352" s="5" t="s">
        <v>59</v>
      </c>
      <c r="F352" s="28">
        <v>0</v>
      </c>
      <c r="G352" s="28">
        <f t="shared" si="111"/>
        <v>0</v>
      </c>
      <c r="H352" s="36">
        <f t="shared" si="42"/>
        <v>0</v>
      </c>
      <c r="I352" s="28">
        <f t="shared" si="45"/>
        <v>0</v>
      </c>
      <c r="J352" s="30">
        <f t="shared" si="99"/>
        <v>0</v>
      </c>
      <c r="K352" s="29"/>
      <c r="L352" s="41"/>
      <c r="M352" s="43"/>
      <c r="N352" s="41"/>
      <c r="O352" s="45"/>
      <c r="P352" s="32" t="str">
        <f t="shared" si="46"/>
        <v/>
      </c>
      <c r="AK352" s="85"/>
      <c r="AL352">
        <v>0</v>
      </c>
      <c r="AM352">
        <v>0</v>
      </c>
      <c r="AQ352" s="28"/>
      <c r="BB352" s="85"/>
    </row>
    <row r="353" spans="1:54" ht="18.75" x14ac:dyDescent="0.3">
      <c r="A353" s="8">
        <f t="shared" si="110"/>
        <v>5.3999999999999999E-2</v>
      </c>
      <c r="B353">
        <v>50</v>
      </c>
      <c r="C353">
        <v>180</v>
      </c>
      <c r="D353">
        <v>6000</v>
      </c>
      <c r="E353" s="5" t="s">
        <v>60</v>
      </c>
      <c r="F353" s="28">
        <v>0</v>
      </c>
      <c r="G353" s="28">
        <f t="shared" si="111"/>
        <v>0</v>
      </c>
      <c r="H353" s="36">
        <f t="shared" si="42"/>
        <v>0</v>
      </c>
      <c r="I353" s="28">
        <f t="shared" si="45"/>
        <v>0</v>
      </c>
      <c r="J353" s="30">
        <f t="shared" si="99"/>
        <v>0</v>
      </c>
      <c r="K353" s="29"/>
      <c r="L353" s="41"/>
      <c r="M353" s="43"/>
      <c r="N353" s="41"/>
      <c r="O353" s="45"/>
      <c r="P353" s="32" t="str">
        <f t="shared" si="46"/>
        <v/>
      </c>
      <c r="AK353" s="85"/>
      <c r="AL353">
        <v>0</v>
      </c>
      <c r="AM353">
        <v>0</v>
      </c>
      <c r="AQ353" s="28"/>
      <c r="BB353" s="85"/>
    </row>
    <row r="354" spans="1:54" ht="18.75" x14ac:dyDescent="0.3">
      <c r="A354" s="8">
        <f t="shared" si="110"/>
        <v>0.04</v>
      </c>
      <c r="B354">
        <v>50</v>
      </c>
      <c r="C354">
        <v>200</v>
      </c>
      <c r="D354">
        <v>4000</v>
      </c>
      <c r="E354" s="5" t="s">
        <v>61</v>
      </c>
      <c r="F354" s="28">
        <v>0</v>
      </c>
      <c r="G354" s="28">
        <f t="shared" si="111"/>
        <v>0</v>
      </c>
      <c r="H354" s="36">
        <f t="shared" si="42"/>
        <v>0</v>
      </c>
      <c r="I354" s="28">
        <f t="shared" si="45"/>
        <v>0</v>
      </c>
      <c r="J354" s="30">
        <f t="shared" si="99"/>
        <v>0</v>
      </c>
      <c r="K354" s="29"/>
      <c r="L354" s="41"/>
      <c r="M354" s="43"/>
      <c r="N354" s="41"/>
      <c r="O354" s="45"/>
      <c r="P354" s="32" t="str">
        <f t="shared" si="46"/>
        <v/>
      </c>
      <c r="AK354" s="85"/>
      <c r="AL354">
        <v>0</v>
      </c>
      <c r="AM354">
        <v>0</v>
      </c>
      <c r="AQ354" s="28"/>
      <c r="BB354" s="85"/>
    </row>
    <row r="355" spans="1:54" ht="18.75" x14ac:dyDescent="0.3">
      <c r="A355" s="8">
        <f t="shared" si="110"/>
        <v>0.05</v>
      </c>
      <c r="B355">
        <v>50</v>
      </c>
      <c r="C355">
        <v>200</v>
      </c>
      <c r="D355">
        <v>5000</v>
      </c>
      <c r="E355" s="5" t="s">
        <v>62</v>
      </c>
      <c r="F355" s="28">
        <v>0</v>
      </c>
      <c r="G355" s="28">
        <f t="shared" si="111"/>
        <v>0</v>
      </c>
      <c r="H355" s="36">
        <f t="shared" si="42"/>
        <v>0</v>
      </c>
      <c r="I355" s="28">
        <f t="shared" si="45"/>
        <v>0</v>
      </c>
      <c r="J355" s="30">
        <f t="shared" si="99"/>
        <v>0</v>
      </c>
      <c r="K355" s="29"/>
      <c r="L355" s="41"/>
      <c r="M355" s="43"/>
      <c r="N355" s="41"/>
      <c r="O355" s="45"/>
      <c r="P355" s="32" t="str">
        <f t="shared" si="46"/>
        <v/>
      </c>
      <c r="AK355" s="85"/>
      <c r="AL355">
        <v>0</v>
      </c>
      <c r="AM355">
        <v>0</v>
      </c>
      <c r="AQ355" s="28"/>
      <c r="BB355" s="85"/>
    </row>
    <row r="356" spans="1:54" ht="18.75" x14ac:dyDescent="0.3">
      <c r="A356" s="8">
        <f t="shared" si="110"/>
        <v>0.06</v>
      </c>
      <c r="B356">
        <v>50</v>
      </c>
      <c r="C356">
        <v>200</v>
      </c>
      <c r="D356">
        <v>6000</v>
      </c>
      <c r="E356" s="5" t="s">
        <v>63</v>
      </c>
      <c r="F356" s="28">
        <v>5.86</v>
      </c>
      <c r="G356" s="28">
        <f t="shared" si="111"/>
        <v>97.666666666666671</v>
      </c>
      <c r="H356" s="36">
        <f t="shared" si="42"/>
        <v>0</v>
      </c>
      <c r="I356" s="28">
        <f t="shared" si="45"/>
        <v>5.86</v>
      </c>
      <c r="J356" s="30">
        <f t="shared" si="99"/>
        <v>5.86</v>
      </c>
      <c r="K356" s="29"/>
      <c r="L356" s="41"/>
      <c r="M356" s="43"/>
      <c r="N356" s="41"/>
      <c r="O356" s="45"/>
      <c r="P356" s="32" t="str">
        <f t="shared" si="46"/>
        <v/>
      </c>
      <c r="AK356" s="85"/>
      <c r="AL356">
        <v>5.86</v>
      </c>
      <c r="AM356">
        <v>5.86</v>
      </c>
      <c r="AQ356" s="28"/>
      <c r="BB356" s="85"/>
    </row>
    <row r="357" spans="1:54" ht="18.75" x14ac:dyDescent="0.3">
      <c r="A357" s="8">
        <f t="shared" si="110"/>
        <v>0.04</v>
      </c>
      <c r="B357">
        <v>100</v>
      </c>
      <c r="C357">
        <v>100</v>
      </c>
      <c r="D357">
        <v>4000</v>
      </c>
      <c r="E357" s="6" t="s">
        <v>64</v>
      </c>
      <c r="F357" s="28">
        <v>0</v>
      </c>
      <c r="G357" s="28">
        <f t="shared" si="111"/>
        <v>0</v>
      </c>
      <c r="H357" s="36">
        <f t="shared" si="42"/>
        <v>0</v>
      </c>
      <c r="I357" s="28">
        <f t="shared" si="45"/>
        <v>0</v>
      </c>
      <c r="J357" s="30">
        <f t="shared" si="99"/>
        <v>0</v>
      </c>
      <c r="K357" s="29"/>
      <c r="L357" s="41"/>
      <c r="M357" s="43"/>
      <c r="N357" s="41"/>
      <c r="O357" s="45"/>
      <c r="P357" s="32" t="str">
        <f t="shared" si="46"/>
        <v/>
      </c>
      <c r="AK357" s="85"/>
      <c r="AL357">
        <v>0</v>
      </c>
      <c r="AM357">
        <v>0</v>
      </c>
      <c r="AQ357" s="28"/>
      <c r="BB357" s="85"/>
    </row>
    <row r="358" spans="1:54" ht="18.75" x14ac:dyDescent="0.3">
      <c r="A358" s="8">
        <f t="shared" si="110"/>
        <v>0.05</v>
      </c>
      <c r="B358">
        <v>100</v>
      </c>
      <c r="C358">
        <v>100</v>
      </c>
      <c r="D358">
        <v>5000</v>
      </c>
      <c r="E358" s="6" t="s">
        <v>65</v>
      </c>
      <c r="F358" s="28">
        <v>0</v>
      </c>
      <c r="G358" s="28">
        <f t="shared" si="111"/>
        <v>0</v>
      </c>
      <c r="H358" s="36">
        <f t="shared" si="42"/>
        <v>0</v>
      </c>
      <c r="I358" s="28">
        <f t="shared" si="45"/>
        <v>0</v>
      </c>
      <c r="J358" s="30">
        <f t="shared" si="99"/>
        <v>0</v>
      </c>
      <c r="K358" s="29"/>
      <c r="L358" s="41"/>
      <c r="M358" s="43"/>
      <c r="N358" s="41"/>
      <c r="O358" s="45"/>
      <c r="P358" s="32" t="str">
        <f t="shared" si="46"/>
        <v/>
      </c>
      <c r="AK358" s="85"/>
      <c r="AL358">
        <v>0</v>
      </c>
      <c r="AM358">
        <v>0</v>
      </c>
      <c r="AQ358" s="28"/>
      <c r="BB358" s="85"/>
    </row>
    <row r="359" spans="1:54" ht="18.75" x14ac:dyDescent="0.3">
      <c r="A359" s="8">
        <f t="shared" si="110"/>
        <v>0.06</v>
      </c>
      <c r="B359">
        <v>100</v>
      </c>
      <c r="C359">
        <v>100</v>
      </c>
      <c r="D359">
        <v>6000</v>
      </c>
      <c r="E359" s="6" t="s">
        <v>66</v>
      </c>
      <c r="F359" s="28">
        <v>0</v>
      </c>
      <c r="G359" s="28">
        <f t="shared" si="111"/>
        <v>0</v>
      </c>
      <c r="H359" s="36">
        <f t="shared" si="42"/>
        <v>0</v>
      </c>
      <c r="I359" s="28">
        <f t="shared" si="45"/>
        <v>0</v>
      </c>
      <c r="J359" s="30">
        <f t="shared" si="99"/>
        <v>0</v>
      </c>
      <c r="K359" s="29"/>
      <c r="L359" s="41"/>
      <c r="M359" s="43"/>
      <c r="N359" s="41"/>
      <c r="O359" s="45"/>
      <c r="P359" s="32" t="str">
        <f t="shared" si="46"/>
        <v/>
      </c>
      <c r="AK359" s="85"/>
      <c r="AL359">
        <v>0</v>
      </c>
      <c r="AM359">
        <v>0</v>
      </c>
      <c r="AQ359" s="28"/>
      <c r="BB359" s="85"/>
    </row>
    <row r="360" spans="1:54" ht="18.75" x14ac:dyDescent="0.3">
      <c r="A360" s="8">
        <f t="shared" si="110"/>
        <v>4.8000000000000001E-2</v>
      </c>
      <c r="B360">
        <v>100</v>
      </c>
      <c r="C360">
        <v>120</v>
      </c>
      <c r="D360">
        <v>4000</v>
      </c>
      <c r="E360" s="6" t="s">
        <v>67</v>
      </c>
      <c r="F360" s="28">
        <v>0</v>
      </c>
      <c r="G360" s="28">
        <f t="shared" si="111"/>
        <v>0</v>
      </c>
      <c r="H360" s="36">
        <f t="shared" si="42"/>
        <v>0</v>
      </c>
      <c r="I360" s="28">
        <f t="shared" si="45"/>
        <v>0</v>
      </c>
      <c r="J360" s="30">
        <f t="shared" si="99"/>
        <v>0</v>
      </c>
      <c r="K360" s="29"/>
      <c r="L360" s="41"/>
      <c r="M360" s="43"/>
      <c r="N360" s="41"/>
      <c r="O360" s="45"/>
      <c r="P360" s="32" t="str">
        <f t="shared" si="46"/>
        <v/>
      </c>
      <c r="AK360" s="85"/>
      <c r="AL360">
        <v>0</v>
      </c>
      <c r="AM360">
        <v>0</v>
      </c>
      <c r="AQ360" s="28"/>
      <c r="BB360" s="85"/>
    </row>
    <row r="361" spans="1:54" ht="18.75" x14ac:dyDescent="0.3">
      <c r="A361" s="8">
        <f t="shared" si="110"/>
        <v>0.06</v>
      </c>
      <c r="B361">
        <v>100</v>
      </c>
      <c r="C361">
        <v>120</v>
      </c>
      <c r="D361">
        <v>5000</v>
      </c>
      <c r="E361" s="6" t="s">
        <v>68</v>
      </c>
      <c r="F361" s="28">
        <v>0</v>
      </c>
      <c r="G361" s="28">
        <f t="shared" si="111"/>
        <v>0</v>
      </c>
      <c r="H361" s="36">
        <f t="shared" ref="H361:H392" si="112">A361*VLOOKUP(P361,$V$7:$AB$18,7,0)</f>
        <v>0</v>
      </c>
      <c r="I361" s="28">
        <f t="shared" si="45"/>
        <v>0</v>
      </c>
      <c r="J361" s="30">
        <f t="shared" si="99"/>
        <v>0</v>
      </c>
      <c r="K361" s="29"/>
      <c r="L361" s="41"/>
      <c r="M361" s="43"/>
      <c r="N361" s="41"/>
      <c r="O361" s="45"/>
      <c r="P361" s="32" t="str">
        <f t="shared" si="46"/>
        <v/>
      </c>
      <c r="AK361" s="85"/>
      <c r="AL361">
        <v>0</v>
      </c>
      <c r="AM361">
        <v>0</v>
      </c>
      <c r="AQ361" s="28"/>
      <c r="BB361" s="85"/>
    </row>
    <row r="362" spans="1:54" ht="18.75" x14ac:dyDescent="0.3">
      <c r="A362" s="8">
        <f t="shared" si="110"/>
        <v>7.1999999999999995E-2</v>
      </c>
      <c r="B362">
        <v>100</v>
      </c>
      <c r="C362">
        <v>120</v>
      </c>
      <c r="D362">
        <v>6000</v>
      </c>
      <c r="E362" s="6" t="s">
        <v>69</v>
      </c>
      <c r="F362" s="28">
        <v>0</v>
      </c>
      <c r="G362" s="28">
        <f t="shared" si="111"/>
        <v>0</v>
      </c>
      <c r="H362" s="36">
        <f t="shared" si="112"/>
        <v>0</v>
      </c>
      <c r="I362" s="28">
        <f t="shared" ref="I362:I392" si="113">F362-H362</f>
        <v>0</v>
      </c>
      <c r="J362" s="30">
        <f t="shared" si="99"/>
        <v>0</v>
      </c>
      <c r="K362" s="29"/>
      <c r="L362" s="41"/>
      <c r="M362" s="43"/>
      <c r="N362" s="41"/>
      <c r="O362" s="45"/>
      <c r="P362" s="32" t="str">
        <f t="shared" ref="P362:P392" si="114">IF(M362=1,"Кедр "&amp;""&amp;E362,"")</f>
        <v/>
      </c>
      <c r="AK362" s="85"/>
      <c r="AL362">
        <v>0</v>
      </c>
      <c r="AM362">
        <v>0</v>
      </c>
      <c r="AQ362" s="28"/>
      <c r="BB362" s="85"/>
    </row>
    <row r="363" spans="1:54" ht="18.75" x14ac:dyDescent="0.3">
      <c r="A363" s="8">
        <f t="shared" si="110"/>
        <v>0.06</v>
      </c>
      <c r="B363">
        <v>100</v>
      </c>
      <c r="C363">
        <v>150</v>
      </c>
      <c r="D363">
        <v>4000</v>
      </c>
      <c r="E363" s="6" t="s">
        <v>70</v>
      </c>
      <c r="F363" s="28">
        <v>0</v>
      </c>
      <c r="G363" s="28">
        <f t="shared" si="111"/>
        <v>0</v>
      </c>
      <c r="H363" s="36">
        <f t="shared" si="112"/>
        <v>0</v>
      </c>
      <c r="I363" s="28">
        <f t="shared" si="113"/>
        <v>0</v>
      </c>
      <c r="J363" s="30">
        <f t="shared" si="99"/>
        <v>0</v>
      </c>
      <c r="K363" s="29"/>
      <c r="L363" s="41"/>
      <c r="M363" s="43"/>
      <c r="N363" s="41"/>
      <c r="O363" s="45"/>
      <c r="P363" s="32" t="str">
        <f t="shared" si="114"/>
        <v/>
      </c>
      <c r="AK363" s="85"/>
      <c r="AL363">
        <v>0</v>
      </c>
      <c r="AM363">
        <v>0</v>
      </c>
      <c r="AQ363" s="28"/>
      <c r="BB363" s="85"/>
    </row>
    <row r="364" spans="1:54" ht="18.75" x14ac:dyDescent="0.3">
      <c r="A364" s="8">
        <f t="shared" si="110"/>
        <v>7.4999999999999997E-2</v>
      </c>
      <c r="B364">
        <v>100</v>
      </c>
      <c r="C364">
        <v>150</v>
      </c>
      <c r="D364">
        <v>5000</v>
      </c>
      <c r="E364" s="6" t="s">
        <v>71</v>
      </c>
      <c r="F364" s="28">
        <v>0</v>
      </c>
      <c r="G364" s="28">
        <f t="shared" si="111"/>
        <v>0</v>
      </c>
      <c r="H364" s="36">
        <f t="shared" si="112"/>
        <v>0</v>
      </c>
      <c r="I364" s="28">
        <f t="shared" si="113"/>
        <v>0</v>
      </c>
      <c r="J364" s="30">
        <f t="shared" si="99"/>
        <v>0</v>
      </c>
      <c r="K364" s="29"/>
      <c r="L364" s="41"/>
      <c r="M364" s="43"/>
      <c r="N364" s="41"/>
      <c r="O364" s="45"/>
      <c r="P364" s="32" t="str">
        <f t="shared" si="114"/>
        <v/>
      </c>
      <c r="AK364" s="85"/>
      <c r="AL364">
        <v>0</v>
      </c>
      <c r="AM364">
        <v>0</v>
      </c>
      <c r="AQ364" s="28"/>
      <c r="BB364" s="85"/>
    </row>
    <row r="365" spans="1:54" ht="18.75" x14ac:dyDescent="0.3">
      <c r="A365" s="8">
        <f t="shared" si="110"/>
        <v>0.09</v>
      </c>
      <c r="B365">
        <v>100</v>
      </c>
      <c r="C365">
        <v>150</v>
      </c>
      <c r="D365">
        <v>6000</v>
      </c>
      <c r="E365" s="6" t="s">
        <v>72</v>
      </c>
      <c r="F365" s="28">
        <v>0</v>
      </c>
      <c r="G365" s="28">
        <f t="shared" si="111"/>
        <v>0</v>
      </c>
      <c r="H365" s="36">
        <f t="shared" si="112"/>
        <v>0</v>
      </c>
      <c r="I365" s="28">
        <f t="shared" si="113"/>
        <v>0</v>
      </c>
      <c r="J365" s="30">
        <f t="shared" si="99"/>
        <v>0</v>
      </c>
      <c r="K365" s="29"/>
      <c r="L365" s="41"/>
      <c r="M365" s="43"/>
      <c r="N365" s="41"/>
      <c r="O365" s="45"/>
      <c r="P365" s="32" t="str">
        <f t="shared" si="114"/>
        <v/>
      </c>
      <c r="AK365" s="85"/>
      <c r="AL365">
        <v>0</v>
      </c>
      <c r="AM365">
        <v>0</v>
      </c>
      <c r="AQ365" s="28"/>
      <c r="BB365" s="85"/>
    </row>
    <row r="366" spans="1:54" ht="18.75" x14ac:dyDescent="0.3">
      <c r="A366" s="8">
        <f t="shared" si="110"/>
        <v>7.1999999999999995E-2</v>
      </c>
      <c r="B366">
        <v>100</v>
      </c>
      <c r="C366">
        <v>180</v>
      </c>
      <c r="D366">
        <v>4000</v>
      </c>
      <c r="E366" s="6" t="s">
        <v>73</v>
      </c>
      <c r="F366" s="28">
        <v>0</v>
      </c>
      <c r="G366" s="28">
        <f t="shared" si="111"/>
        <v>0</v>
      </c>
      <c r="H366" s="36">
        <f t="shared" si="112"/>
        <v>0</v>
      </c>
      <c r="I366" s="28">
        <f t="shared" si="113"/>
        <v>0</v>
      </c>
      <c r="J366" s="30">
        <f t="shared" si="99"/>
        <v>0</v>
      </c>
      <c r="K366" s="29"/>
      <c r="L366" s="41"/>
      <c r="M366" s="43"/>
      <c r="N366" s="41"/>
      <c r="O366" s="45"/>
      <c r="P366" s="32" t="str">
        <f t="shared" si="114"/>
        <v/>
      </c>
      <c r="AK366" s="85"/>
      <c r="AL366">
        <v>0</v>
      </c>
      <c r="AM366">
        <v>0</v>
      </c>
      <c r="AQ366" s="28"/>
      <c r="BB366" s="85"/>
    </row>
    <row r="367" spans="1:54" ht="18.75" x14ac:dyDescent="0.3">
      <c r="A367" s="8">
        <f t="shared" si="110"/>
        <v>0.09</v>
      </c>
      <c r="B367">
        <v>100</v>
      </c>
      <c r="C367">
        <v>180</v>
      </c>
      <c r="D367">
        <v>5000</v>
      </c>
      <c r="E367" s="6" t="s">
        <v>74</v>
      </c>
      <c r="F367" s="28">
        <v>0</v>
      </c>
      <c r="G367" s="28">
        <f t="shared" si="111"/>
        <v>0</v>
      </c>
      <c r="H367" s="36">
        <f t="shared" si="112"/>
        <v>0</v>
      </c>
      <c r="I367" s="28">
        <f t="shared" si="113"/>
        <v>0</v>
      </c>
      <c r="J367" s="30">
        <f t="shared" si="99"/>
        <v>0</v>
      </c>
      <c r="K367" s="29"/>
      <c r="L367" s="41"/>
      <c r="M367" s="43"/>
      <c r="N367" s="41"/>
      <c r="O367" s="45"/>
      <c r="P367" s="32" t="str">
        <f t="shared" si="114"/>
        <v/>
      </c>
      <c r="AK367" s="85"/>
      <c r="AL367">
        <v>0</v>
      </c>
      <c r="AM367">
        <v>0</v>
      </c>
      <c r="AQ367" s="28"/>
      <c r="BB367" s="85"/>
    </row>
    <row r="368" spans="1:54" ht="18.75" x14ac:dyDescent="0.3">
      <c r="A368" s="8">
        <f t="shared" si="110"/>
        <v>0.108</v>
      </c>
      <c r="B368">
        <v>100</v>
      </c>
      <c r="C368">
        <v>180</v>
      </c>
      <c r="D368">
        <v>6000</v>
      </c>
      <c r="E368" s="6" t="s">
        <v>75</v>
      </c>
      <c r="F368" s="28">
        <v>0</v>
      </c>
      <c r="G368" s="28">
        <f t="shared" si="111"/>
        <v>0</v>
      </c>
      <c r="H368" s="36">
        <f t="shared" si="112"/>
        <v>0</v>
      </c>
      <c r="I368" s="28">
        <f t="shared" si="113"/>
        <v>0</v>
      </c>
      <c r="J368" s="30">
        <f t="shared" si="99"/>
        <v>0</v>
      </c>
      <c r="K368" s="29"/>
      <c r="L368" s="41"/>
      <c r="M368" s="43"/>
      <c r="N368" s="41"/>
      <c r="O368" s="45"/>
      <c r="P368" s="32" t="str">
        <f t="shared" si="114"/>
        <v/>
      </c>
      <c r="AK368" s="85"/>
      <c r="AL368">
        <v>0</v>
      </c>
      <c r="AM368">
        <v>0</v>
      </c>
      <c r="AQ368" s="28"/>
      <c r="BB368" s="85"/>
    </row>
    <row r="369" spans="1:54" ht="18.75" x14ac:dyDescent="0.3">
      <c r="A369" s="8">
        <f t="shared" si="110"/>
        <v>0.08</v>
      </c>
      <c r="B369">
        <v>100</v>
      </c>
      <c r="C369">
        <v>200</v>
      </c>
      <c r="D369">
        <v>4000</v>
      </c>
      <c r="E369" s="6" t="s">
        <v>76</v>
      </c>
      <c r="F369" s="28">
        <v>0</v>
      </c>
      <c r="G369" s="28">
        <f t="shared" si="111"/>
        <v>0</v>
      </c>
      <c r="H369" s="36">
        <f t="shared" si="112"/>
        <v>0</v>
      </c>
      <c r="I369" s="28">
        <f t="shared" si="113"/>
        <v>0</v>
      </c>
      <c r="J369" s="30">
        <f t="shared" si="99"/>
        <v>0</v>
      </c>
      <c r="K369" s="29"/>
      <c r="L369" s="41"/>
      <c r="M369" s="43"/>
      <c r="N369" s="41"/>
      <c r="O369" s="45"/>
      <c r="P369" s="32" t="str">
        <f t="shared" si="114"/>
        <v/>
      </c>
      <c r="AK369" s="85"/>
      <c r="AL369">
        <v>0</v>
      </c>
      <c r="AM369">
        <v>0</v>
      </c>
      <c r="AQ369" s="28"/>
      <c r="BB369" s="85"/>
    </row>
    <row r="370" spans="1:54" ht="18.75" x14ac:dyDescent="0.3">
      <c r="A370" s="8">
        <f t="shared" si="110"/>
        <v>0.1</v>
      </c>
      <c r="B370">
        <v>100</v>
      </c>
      <c r="C370">
        <v>200</v>
      </c>
      <c r="D370">
        <v>5000</v>
      </c>
      <c r="E370" s="6" t="s">
        <v>77</v>
      </c>
      <c r="F370" s="28">
        <v>0</v>
      </c>
      <c r="G370" s="28">
        <f t="shared" si="111"/>
        <v>0</v>
      </c>
      <c r="H370" s="36">
        <f t="shared" si="112"/>
        <v>0</v>
      </c>
      <c r="I370" s="28">
        <f t="shared" si="113"/>
        <v>0</v>
      </c>
      <c r="J370" s="30">
        <f t="shared" si="99"/>
        <v>0</v>
      </c>
      <c r="K370" s="29"/>
      <c r="L370" s="41"/>
      <c r="M370" s="43"/>
      <c r="N370" s="41"/>
      <c r="O370" s="45"/>
      <c r="P370" s="32" t="str">
        <f t="shared" si="114"/>
        <v/>
      </c>
      <c r="AK370" s="85"/>
      <c r="AL370">
        <v>0</v>
      </c>
      <c r="AM370">
        <v>0</v>
      </c>
      <c r="AQ370" s="28"/>
      <c r="BB370" s="85"/>
    </row>
    <row r="371" spans="1:54" ht="18.75" x14ac:dyDescent="0.3">
      <c r="A371" s="8">
        <f t="shared" si="110"/>
        <v>0.12</v>
      </c>
      <c r="B371">
        <v>100</v>
      </c>
      <c r="C371">
        <v>200</v>
      </c>
      <c r="D371">
        <v>6000</v>
      </c>
      <c r="E371" s="6" t="s">
        <v>78</v>
      </c>
      <c r="F371" s="28">
        <v>0</v>
      </c>
      <c r="G371" s="28">
        <f t="shared" si="111"/>
        <v>0</v>
      </c>
      <c r="H371" s="36">
        <f t="shared" si="112"/>
        <v>0</v>
      </c>
      <c r="I371" s="28">
        <f t="shared" si="113"/>
        <v>0</v>
      </c>
      <c r="J371" s="30">
        <f t="shared" si="99"/>
        <v>0</v>
      </c>
      <c r="K371" s="29"/>
      <c r="L371" s="41"/>
      <c r="M371" s="43"/>
      <c r="N371" s="41"/>
      <c r="O371" s="45"/>
      <c r="P371" s="32" t="str">
        <f t="shared" si="114"/>
        <v/>
      </c>
      <c r="AK371" s="85"/>
      <c r="AL371">
        <v>0</v>
      </c>
      <c r="AM371">
        <v>0</v>
      </c>
      <c r="AQ371" s="28"/>
      <c r="BB371" s="85"/>
    </row>
    <row r="372" spans="1:54" ht="18.75" x14ac:dyDescent="0.3">
      <c r="A372" s="8">
        <f t="shared" si="110"/>
        <v>7.1999999999999995E-2</v>
      </c>
      <c r="B372">
        <v>150</v>
      </c>
      <c r="C372">
        <v>120</v>
      </c>
      <c r="D372">
        <v>4000</v>
      </c>
      <c r="E372" s="7" t="s">
        <v>79</v>
      </c>
      <c r="F372" s="28">
        <v>0</v>
      </c>
      <c r="G372" s="28">
        <f t="shared" si="111"/>
        <v>0</v>
      </c>
      <c r="H372" s="36">
        <f t="shared" si="112"/>
        <v>0</v>
      </c>
      <c r="I372" s="28">
        <f t="shared" si="113"/>
        <v>0</v>
      </c>
      <c r="J372" s="30">
        <f t="shared" si="99"/>
        <v>0</v>
      </c>
      <c r="K372" s="29"/>
      <c r="L372" s="41"/>
      <c r="M372" s="43"/>
      <c r="N372" s="41"/>
      <c r="O372" s="45"/>
      <c r="P372" s="32" t="str">
        <f t="shared" si="114"/>
        <v/>
      </c>
      <c r="AK372" s="85"/>
      <c r="AL372">
        <v>0</v>
      </c>
      <c r="AM372">
        <v>0</v>
      </c>
      <c r="AQ372" s="28"/>
      <c r="BB372" s="85"/>
    </row>
    <row r="373" spans="1:54" ht="18.75" x14ac:dyDescent="0.3">
      <c r="A373" s="8">
        <f t="shared" si="110"/>
        <v>0.09</v>
      </c>
      <c r="B373">
        <v>150</v>
      </c>
      <c r="C373">
        <v>120</v>
      </c>
      <c r="D373">
        <v>5000</v>
      </c>
      <c r="E373" s="7" t="s">
        <v>80</v>
      </c>
      <c r="F373" s="28">
        <v>0</v>
      </c>
      <c r="G373" s="28">
        <f t="shared" si="111"/>
        <v>0</v>
      </c>
      <c r="H373" s="36">
        <f t="shared" si="112"/>
        <v>0</v>
      </c>
      <c r="I373" s="28">
        <f t="shared" si="113"/>
        <v>0</v>
      </c>
      <c r="J373" s="30">
        <f t="shared" si="99"/>
        <v>0</v>
      </c>
      <c r="K373" s="29"/>
      <c r="L373" s="41"/>
      <c r="M373" s="43"/>
      <c r="N373" s="41"/>
      <c r="O373" s="45"/>
      <c r="P373" s="32" t="str">
        <f t="shared" si="114"/>
        <v/>
      </c>
      <c r="AK373" s="85"/>
      <c r="AL373">
        <v>0</v>
      </c>
      <c r="AM373">
        <v>0</v>
      </c>
      <c r="AQ373" s="28"/>
      <c r="BB373" s="85"/>
    </row>
    <row r="374" spans="1:54" ht="18.75" x14ac:dyDescent="0.3">
      <c r="A374" s="8">
        <f t="shared" si="110"/>
        <v>0.108</v>
      </c>
      <c r="B374">
        <v>150</v>
      </c>
      <c r="C374">
        <v>120</v>
      </c>
      <c r="D374">
        <v>6000</v>
      </c>
      <c r="E374" s="7" t="s">
        <v>81</v>
      </c>
      <c r="F374" s="28">
        <v>0</v>
      </c>
      <c r="G374" s="28">
        <f t="shared" si="111"/>
        <v>0</v>
      </c>
      <c r="H374" s="36">
        <f t="shared" si="112"/>
        <v>0</v>
      </c>
      <c r="I374" s="28">
        <f t="shared" si="113"/>
        <v>0</v>
      </c>
      <c r="J374" s="30">
        <f t="shared" si="99"/>
        <v>0</v>
      </c>
      <c r="K374" s="29"/>
      <c r="L374" s="41"/>
      <c r="M374" s="43"/>
      <c r="N374" s="41"/>
      <c r="O374" s="45"/>
      <c r="P374" s="32" t="str">
        <f t="shared" si="114"/>
        <v/>
      </c>
      <c r="AK374" s="85"/>
      <c r="AL374">
        <v>0</v>
      </c>
      <c r="AM374">
        <v>0</v>
      </c>
      <c r="AQ374" s="28"/>
      <c r="BB374" s="85"/>
    </row>
    <row r="375" spans="1:54" ht="18.75" x14ac:dyDescent="0.3">
      <c r="A375" s="8">
        <f t="shared" si="110"/>
        <v>0.09</v>
      </c>
      <c r="B375">
        <v>150</v>
      </c>
      <c r="C375">
        <v>150</v>
      </c>
      <c r="D375">
        <v>4000</v>
      </c>
      <c r="E375" s="7" t="s">
        <v>82</v>
      </c>
      <c r="F375" s="28">
        <v>0</v>
      </c>
      <c r="G375" s="28">
        <f t="shared" si="111"/>
        <v>0</v>
      </c>
      <c r="H375" s="36">
        <f t="shared" si="112"/>
        <v>0</v>
      </c>
      <c r="I375" s="28">
        <f t="shared" si="113"/>
        <v>0</v>
      </c>
      <c r="J375" s="30">
        <f t="shared" si="99"/>
        <v>0</v>
      </c>
      <c r="K375" s="29"/>
      <c r="L375" s="41"/>
      <c r="M375" s="43"/>
      <c r="N375" s="41"/>
      <c r="O375" s="45"/>
      <c r="P375" s="32" t="str">
        <f t="shared" si="114"/>
        <v/>
      </c>
      <c r="AK375" s="85"/>
      <c r="AL375">
        <v>0</v>
      </c>
      <c r="AM375">
        <v>0</v>
      </c>
      <c r="AQ375" s="28"/>
      <c r="BB375" s="85"/>
    </row>
    <row r="376" spans="1:54" ht="18.75" x14ac:dyDescent="0.3">
      <c r="A376" s="8">
        <f t="shared" si="110"/>
        <v>0.1125</v>
      </c>
      <c r="B376">
        <v>150</v>
      </c>
      <c r="C376">
        <v>150</v>
      </c>
      <c r="D376">
        <v>5000</v>
      </c>
      <c r="E376" s="7" t="s">
        <v>83</v>
      </c>
      <c r="F376" s="28">
        <v>0</v>
      </c>
      <c r="G376" s="28">
        <f t="shared" si="111"/>
        <v>0</v>
      </c>
      <c r="H376" s="36">
        <f t="shared" si="112"/>
        <v>0</v>
      </c>
      <c r="I376" s="28">
        <f t="shared" si="113"/>
        <v>0</v>
      </c>
      <c r="J376" s="30">
        <f t="shared" si="99"/>
        <v>0</v>
      </c>
      <c r="K376" s="29"/>
      <c r="L376" s="41"/>
      <c r="M376" s="43"/>
      <c r="N376" s="41"/>
      <c r="O376" s="45"/>
      <c r="P376" s="32" t="str">
        <f t="shared" si="114"/>
        <v/>
      </c>
      <c r="AK376" s="85"/>
      <c r="AL376">
        <v>0</v>
      </c>
      <c r="AM376">
        <v>0</v>
      </c>
      <c r="AQ376" s="28"/>
      <c r="BB376" s="85"/>
    </row>
    <row r="377" spans="1:54" ht="18.75" x14ac:dyDescent="0.3">
      <c r="A377" s="8">
        <f t="shared" si="110"/>
        <v>0.13500000000000001</v>
      </c>
      <c r="B377">
        <v>150</v>
      </c>
      <c r="C377">
        <v>150</v>
      </c>
      <c r="D377">
        <v>6000</v>
      </c>
      <c r="E377" s="7" t="s">
        <v>84</v>
      </c>
      <c r="F377" s="28">
        <v>0</v>
      </c>
      <c r="G377" s="28">
        <f t="shared" si="111"/>
        <v>0</v>
      </c>
      <c r="H377" s="36">
        <f t="shared" si="112"/>
        <v>0</v>
      </c>
      <c r="I377" s="28">
        <f t="shared" si="113"/>
        <v>0</v>
      </c>
      <c r="J377" s="30">
        <f t="shared" si="99"/>
        <v>0</v>
      </c>
      <c r="K377" s="29"/>
      <c r="L377" s="41"/>
      <c r="M377" s="43"/>
      <c r="N377" s="41"/>
      <c r="O377" s="45"/>
      <c r="P377" s="32" t="str">
        <f t="shared" si="114"/>
        <v/>
      </c>
      <c r="AK377" s="85"/>
      <c r="AL377">
        <v>0</v>
      </c>
      <c r="AM377">
        <v>0</v>
      </c>
      <c r="AQ377" s="28"/>
      <c r="BB377" s="85"/>
    </row>
    <row r="378" spans="1:54" ht="18.75" x14ac:dyDescent="0.3">
      <c r="A378" s="8">
        <f t="shared" si="110"/>
        <v>0.108</v>
      </c>
      <c r="B378">
        <v>150</v>
      </c>
      <c r="C378">
        <v>180</v>
      </c>
      <c r="D378">
        <v>4000</v>
      </c>
      <c r="E378" s="7" t="s">
        <v>85</v>
      </c>
      <c r="F378" s="28">
        <v>0</v>
      </c>
      <c r="G378" s="28">
        <f t="shared" si="111"/>
        <v>0</v>
      </c>
      <c r="H378" s="36">
        <f t="shared" si="112"/>
        <v>0</v>
      </c>
      <c r="I378" s="28">
        <f t="shared" si="113"/>
        <v>0</v>
      </c>
      <c r="J378" s="30">
        <f t="shared" si="99"/>
        <v>0</v>
      </c>
      <c r="K378" s="29"/>
      <c r="L378" s="41"/>
      <c r="M378" s="43"/>
      <c r="N378" s="41"/>
      <c r="O378" s="45"/>
      <c r="P378" s="32" t="str">
        <f t="shared" si="114"/>
        <v/>
      </c>
      <c r="AK378" s="85"/>
      <c r="AL378">
        <v>0</v>
      </c>
      <c r="AM378">
        <v>0</v>
      </c>
      <c r="AQ378" s="28"/>
      <c r="BB378" s="85"/>
    </row>
    <row r="379" spans="1:54" ht="18.75" x14ac:dyDescent="0.3">
      <c r="A379" s="8">
        <f t="shared" si="110"/>
        <v>0.13500000000000001</v>
      </c>
      <c r="B379">
        <v>150</v>
      </c>
      <c r="C379">
        <v>180</v>
      </c>
      <c r="D379">
        <v>5000</v>
      </c>
      <c r="E379" s="7" t="s">
        <v>86</v>
      </c>
      <c r="F379" s="28">
        <v>0</v>
      </c>
      <c r="G379" s="28">
        <f t="shared" si="111"/>
        <v>0</v>
      </c>
      <c r="H379" s="36">
        <f t="shared" si="112"/>
        <v>0</v>
      </c>
      <c r="I379" s="28">
        <f t="shared" si="113"/>
        <v>0</v>
      </c>
      <c r="J379" s="30">
        <f t="shared" si="99"/>
        <v>0</v>
      </c>
      <c r="K379" s="29"/>
      <c r="L379" s="41"/>
      <c r="M379" s="43"/>
      <c r="N379" s="41"/>
      <c r="O379" s="45"/>
      <c r="P379" s="32" t="str">
        <f t="shared" si="114"/>
        <v/>
      </c>
      <c r="AK379" s="85"/>
      <c r="AL379">
        <v>0</v>
      </c>
      <c r="AM379">
        <v>0</v>
      </c>
      <c r="AQ379" s="28"/>
      <c r="BB379" s="85"/>
    </row>
    <row r="380" spans="1:54" ht="18.75" x14ac:dyDescent="0.3">
      <c r="A380" s="8">
        <f t="shared" si="110"/>
        <v>0.16200000000000001</v>
      </c>
      <c r="B380">
        <v>150</v>
      </c>
      <c r="C380">
        <v>180</v>
      </c>
      <c r="D380">
        <v>6000</v>
      </c>
      <c r="E380" s="7" t="s">
        <v>87</v>
      </c>
      <c r="F380" s="28">
        <v>0</v>
      </c>
      <c r="G380" s="28">
        <f t="shared" si="111"/>
        <v>0</v>
      </c>
      <c r="H380" s="36">
        <f t="shared" si="112"/>
        <v>0</v>
      </c>
      <c r="I380" s="28">
        <f t="shared" si="113"/>
        <v>0</v>
      </c>
      <c r="J380" s="30">
        <f t="shared" si="99"/>
        <v>0</v>
      </c>
      <c r="K380" s="29"/>
      <c r="L380" s="41"/>
      <c r="M380" s="43"/>
      <c r="N380" s="41"/>
      <c r="O380" s="45"/>
      <c r="P380" s="32" t="str">
        <f t="shared" si="114"/>
        <v/>
      </c>
      <c r="AK380" s="85"/>
      <c r="AL380">
        <v>0</v>
      </c>
      <c r="AM380">
        <v>0</v>
      </c>
      <c r="AQ380" s="28"/>
      <c r="BB380" s="85"/>
    </row>
    <row r="381" spans="1:54" ht="18.75" x14ac:dyDescent="0.3">
      <c r="A381" s="8">
        <f t="shared" si="110"/>
        <v>0.12</v>
      </c>
      <c r="B381">
        <v>150</v>
      </c>
      <c r="C381">
        <v>200</v>
      </c>
      <c r="D381">
        <v>4000</v>
      </c>
      <c r="E381" s="7" t="s">
        <v>88</v>
      </c>
      <c r="F381" s="28">
        <v>0</v>
      </c>
      <c r="G381" s="28">
        <f t="shared" si="111"/>
        <v>0</v>
      </c>
      <c r="H381" s="36">
        <f t="shared" si="112"/>
        <v>0</v>
      </c>
      <c r="I381" s="28">
        <f t="shared" si="113"/>
        <v>0</v>
      </c>
      <c r="J381" s="30">
        <f t="shared" si="99"/>
        <v>0</v>
      </c>
      <c r="K381" s="29"/>
      <c r="L381" s="41"/>
      <c r="M381" s="43"/>
      <c r="N381" s="41"/>
      <c r="O381" s="45"/>
      <c r="P381" s="32" t="str">
        <f t="shared" si="114"/>
        <v/>
      </c>
      <c r="AK381" s="85"/>
      <c r="AL381">
        <v>0</v>
      </c>
      <c r="AM381">
        <v>0</v>
      </c>
      <c r="AQ381" s="28"/>
      <c r="BB381" s="85"/>
    </row>
    <row r="382" spans="1:54" ht="18.75" x14ac:dyDescent="0.3">
      <c r="A382" s="8">
        <f t="shared" si="110"/>
        <v>0.15</v>
      </c>
      <c r="B382">
        <v>150</v>
      </c>
      <c r="C382">
        <v>200</v>
      </c>
      <c r="D382">
        <v>5000</v>
      </c>
      <c r="E382" s="7" t="s">
        <v>89</v>
      </c>
      <c r="F382" s="28">
        <v>0</v>
      </c>
      <c r="G382" s="28">
        <f t="shared" si="111"/>
        <v>0</v>
      </c>
      <c r="H382" s="36">
        <f t="shared" si="112"/>
        <v>0</v>
      </c>
      <c r="I382" s="28">
        <f t="shared" si="113"/>
        <v>0</v>
      </c>
      <c r="J382" s="30">
        <f t="shared" si="99"/>
        <v>0</v>
      </c>
      <c r="K382" s="29"/>
      <c r="L382" s="41"/>
      <c r="M382" s="43"/>
      <c r="N382" s="41"/>
      <c r="O382" s="45"/>
      <c r="P382" s="32" t="str">
        <f t="shared" si="114"/>
        <v/>
      </c>
      <c r="AK382" s="85"/>
      <c r="AL382">
        <v>0</v>
      </c>
      <c r="AM382">
        <v>0</v>
      </c>
      <c r="AQ382" s="28"/>
      <c r="BB382" s="85"/>
    </row>
    <row r="383" spans="1:54" ht="18.75" x14ac:dyDescent="0.3">
      <c r="A383" s="8">
        <f t="shared" si="110"/>
        <v>0.18</v>
      </c>
      <c r="B383">
        <v>150</v>
      </c>
      <c r="C383">
        <v>200</v>
      </c>
      <c r="D383">
        <v>6000</v>
      </c>
      <c r="E383" s="7" t="s">
        <v>90</v>
      </c>
      <c r="F383" s="28">
        <v>4.32</v>
      </c>
      <c r="G383" s="28">
        <f t="shared" si="111"/>
        <v>24.000000000000004</v>
      </c>
      <c r="H383" s="36">
        <f t="shared" si="112"/>
        <v>0</v>
      </c>
      <c r="I383" s="28">
        <f t="shared" si="113"/>
        <v>4.32</v>
      </c>
      <c r="J383" s="30">
        <f t="shared" si="99"/>
        <v>4.32</v>
      </c>
      <c r="K383" s="29"/>
      <c r="L383" s="41"/>
      <c r="M383" s="43"/>
      <c r="N383" s="41"/>
      <c r="O383" s="45"/>
      <c r="P383" s="32" t="str">
        <f t="shared" si="114"/>
        <v/>
      </c>
      <c r="AK383" s="85"/>
      <c r="AL383">
        <v>4.32</v>
      </c>
      <c r="AM383">
        <v>4.32</v>
      </c>
      <c r="AQ383" s="28"/>
      <c r="BB383" s="85"/>
    </row>
    <row r="384" spans="1:54" ht="18.75" x14ac:dyDescent="0.3">
      <c r="A384" s="8">
        <f t="shared" si="110"/>
        <v>9.6000000000000002E-2</v>
      </c>
      <c r="B384">
        <v>200</v>
      </c>
      <c r="C384">
        <v>120</v>
      </c>
      <c r="D384">
        <v>4000</v>
      </c>
      <c r="E384" s="6" t="s">
        <v>91</v>
      </c>
      <c r="F384" s="28">
        <v>0</v>
      </c>
      <c r="G384" s="28">
        <f t="shared" si="111"/>
        <v>0</v>
      </c>
      <c r="H384" s="36">
        <f t="shared" si="112"/>
        <v>0</v>
      </c>
      <c r="I384" s="28">
        <f t="shared" si="113"/>
        <v>0</v>
      </c>
      <c r="J384" s="30">
        <f t="shared" si="99"/>
        <v>0</v>
      </c>
      <c r="K384" s="29"/>
      <c r="L384" s="41"/>
      <c r="M384" s="43"/>
      <c r="N384" s="41"/>
      <c r="O384" s="45"/>
      <c r="P384" s="32" t="str">
        <f t="shared" si="114"/>
        <v/>
      </c>
      <c r="AK384" s="85"/>
      <c r="AL384">
        <v>0</v>
      </c>
      <c r="AM384">
        <v>0</v>
      </c>
      <c r="AQ384" s="28"/>
      <c r="BB384" s="85"/>
    </row>
    <row r="385" spans="1:54" ht="18.75" x14ac:dyDescent="0.3">
      <c r="A385" s="8">
        <f t="shared" si="110"/>
        <v>0.12</v>
      </c>
      <c r="B385">
        <v>200</v>
      </c>
      <c r="C385">
        <v>120</v>
      </c>
      <c r="D385">
        <v>5000</v>
      </c>
      <c r="E385" s="6" t="s">
        <v>92</v>
      </c>
      <c r="F385" s="28">
        <v>0</v>
      </c>
      <c r="G385" s="28">
        <f t="shared" si="111"/>
        <v>0</v>
      </c>
      <c r="H385" s="36">
        <f t="shared" si="112"/>
        <v>0</v>
      </c>
      <c r="I385" s="28">
        <f t="shared" si="113"/>
        <v>0</v>
      </c>
      <c r="J385" s="30">
        <f t="shared" si="99"/>
        <v>0</v>
      </c>
      <c r="K385" s="29"/>
      <c r="L385" s="41"/>
      <c r="M385" s="43"/>
      <c r="N385" s="41"/>
      <c r="O385" s="45"/>
      <c r="P385" s="32" t="str">
        <f t="shared" si="114"/>
        <v/>
      </c>
      <c r="AK385" s="85"/>
      <c r="AL385">
        <v>0</v>
      </c>
      <c r="AM385">
        <v>0</v>
      </c>
      <c r="AQ385" s="28"/>
      <c r="BB385" s="85"/>
    </row>
    <row r="386" spans="1:54" ht="18.75" x14ac:dyDescent="0.3">
      <c r="A386" s="8">
        <f t="shared" si="110"/>
        <v>0.14399999999999999</v>
      </c>
      <c r="B386">
        <v>200</v>
      </c>
      <c r="C386">
        <v>120</v>
      </c>
      <c r="D386">
        <v>6000</v>
      </c>
      <c r="E386" s="6" t="s">
        <v>93</v>
      </c>
      <c r="F386" s="28">
        <v>0</v>
      </c>
      <c r="G386" s="28">
        <f t="shared" si="111"/>
        <v>0</v>
      </c>
      <c r="H386" s="36">
        <f t="shared" si="112"/>
        <v>0</v>
      </c>
      <c r="I386" s="28">
        <f t="shared" si="113"/>
        <v>0</v>
      </c>
      <c r="J386" s="30">
        <f t="shared" si="99"/>
        <v>0</v>
      </c>
      <c r="K386" s="29"/>
      <c r="L386" s="41"/>
      <c r="M386" s="43"/>
      <c r="N386" s="41"/>
      <c r="O386" s="45"/>
      <c r="P386" s="32" t="str">
        <f t="shared" si="114"/>
        <v/>
      </c>
      <c r="AK386" s="85"/>
      <c r="AL386">
        <v>0</v>
      </c>
      <c r="AM386">
        <v>0</v>
      </c>
      <c r="AQ386" s="28"/>
      <c r="BB386" s="85"/>
    </row>
    <row r="387" spans="1:54" ht="18.75" x14ac:dyDescent="0.3">
      <c r="A387" s="8">
        <f t="shared" si="110"/>
        <v>0.14399999999999999</v>
      </c>
      <c r="B387">
        <v>200</v>
      </c>
      <c r="C387">
        <v>180</v>
      </c>
      <c r="D387">
        <v>4000</v>
      </c>
      <c r="E387" s="6" t="s">
        <v>94</v>
      </c>
      <c r="F387" s="28">
        <v>0</v>
      </c>
      <c r="G387" s="28">
        <f t="shared" si="111"/>
        <v>0</v>
      </c>
      <c r="H387" s="36">
        <f t="shared" si="112"/>
        <v>0</v>
      </c>
      <c r="I387" s="28">
        <f t="shared" si="113"/>
        <v>0</v>
      </c>
      <c r="J387" s="30">
        <f t="shared" si="99"/>
        <v>0</v>
      </c>
      <c r="K387" s="29"/>
      <c r="L387" s="41"/>
      <c r="M387" s="43"/>
      <c r="N387" s="41"/>
      <c r="O387" s="45"/>
      <c r="P387" s="32" t="str">
        <f t="shared" si="114"/>
        <v/>
      </c>
      <c r="AK387" s="85"/>
      <c r="AL387">
        <v>0</v>
      </c>
      <c r="AM387">
        <v>0</v>
      </c>
      <c r="AQ387" s="28"/>
      <c r="BB387" s="85"/>
    </row>
    <row r="388" spans="1:54" ht="18.75" x14ac:dyDescent="0.3">
      <c r="A388" s="8">
        <f t="shared" si="110"/>
        <v>0.18</v>
      </c>
      <c r="B388">
        <v>200</v>
      </c>
      <c r="C388">
        <v>180</v>
      </c>
      <c r="D388">
        <v>5000</v>
      </c>
      <c r="E388" s="6" t="s">
        <v>95</v>
      </c>
      <c r="F388" s="28">
        <v>0</v>
      </c>
      <c r="G388" s="28">
        <f t="shared" si="111"/>
        <v>0</v>
      </c>
      <c r="H388" s="36">
        <f t="shared" si="112"/>
        <v>0</v>
      </c>
      <c r="I388" s="28">
        <f t="shared" si="113"/>
        <v>0</v>
      </c>
      <c r="J388" s="30">
        <f t="shared" ref="J388:J392" si="115">MIN(AL388:BA388)</f>
        <v>0</v>
      </c>
      <c r="K388" s="29"/>
      <c r="L388" s="41"/>
      <c r="M388" s="43"/>
      <c r="N388" s="41"/>
      <c r="O388" s="45"/>
      <c r="P388" s="32" t="str">
        <f t="shared" si="114"/>
        <v/>
      </c>
      <c r="AK388" s="85"/>
      <c r="AL388">
        <v>0</v>
      </c>
      <c r="AM388">
        <v>0</v>
      </c>
      <c r="AQ388" s="28"/>
      <c r="BB388" s="85"/>
    </row>
    <row r="389" spans="1:54" ht="18.75" x14ac:dyDescent="0.3">
      <c r="A389" s="8">
        <f t="shared" si="110"/>
        <v>0.216</v>
      </c>
      <c r="B389">
        <v>200</v>
      </c>
      <c r="C389">
        <v>180</v>
      </c>
      <c r="D389">
        <v>6000</v>
      </c>
      <c r="E389" s="6" t="s">
        <v>96</v>
      </c>
      <c r="F389" s="28">
        <v>0</v>
      </c>
      <c r="G389" s="28">
        <f t="shared" si="111"/>
        <v>0</v>
      </c>
      <c r="H389" s="36">
        <f t="shared" si="112"/>
        <v>0</v>
      </c>
      <c r="I389" s="28">
        <f t="shared" si="113"/>
        <v>0</v>
      </c>
      <c r="J389" s="30">
        <f t="shared" si="115"/>
        <v>0</v>
      </c>
      <c r="K389" s="29"/>
      <c r="L389" s="41"/>
      <c r="M389" s="43"/>
      <c r="N389" s="41"/>
      <c r="O389" s="45"/>
      <c r="P389" s="32" t="str">
        <f t="shared" si="114"/>
        <v/>
      </c>
      <c r="AK389" s="85"/>
      <c r="AL389">
        <v>0</v>
      </c>
      <c r="AM389">
        <v>0</v>
      </c>
      <c r="AQ389" s="28"/>
      <c r="BB389" s="85"/>
    </row>
    <row r="390" spans="1:54" ht="18.75" x14ac:dyDescent="0.3">
      <c r="A390" s="8">
        <f t="shared" si="110"/>
        <v>0.16</v>
      </c>
      <c r="B390">
        <v>200</v>
      </c>
      <c r="C390">
        <v>200</v>
      </c>
      <c r="D390">
        <v>4000</v>
      </c>
      <c r="E390" s="6" t="s">
        <v>97</v>
      </c>
      <c r="F390" s="28">
        <v>0</v>
      </c>
      <c r="G390" s="28">
        <f t="shared" si="111"/>
        <v>0</v>
      </c>
      <c r="H390" s="36">
        <f t="shared" si="112"/>
        <v>0</v>
      </c>
      <c r="I390" s="28">
        <f t="shared" si="113"/>
        <v>0</v>
      </c>
      <c r="J390" s="30">
        <f t="shared" si="115"/>
        <v>0</v>
      </c>
      <c r="K390" s="29"/>
      <c r="L390" s="41"/>
      <c r="M390" s="43"/>
      <c r="N390" s="41"/>
      <c r="O390" s="45"/>
      <c r="P390" s="32" t="str">
        <f t="shared" si="114"/>
        <v/>
      </c>
      <c r="AK390" s="85"/>
      <c r="AL390">
        <v>0</v>
      </c>
      <c r="AM390">
        <v>0</v>
      </c>
      <c r="AQ390" s="28"/>
      <c r="BB390" s="85"/>
    </row>
    <row r="391" spans="1:54" ht="18.75" x14ac:dyDescent="0.3">
      <c r="A391" s="8">
        <f t="shared" si="110"/>
        <v>0.2</v>
      </c>
      <c r="B391">
        <v>200</v>
      </c>
      <c r="C391">
        <v>200</v>
      </c>
      <c r="D391">
        <v>5000</v>
      </c>
      <c r="E391" s="6" t="s">
        <v>98</v>
      </c>
      <c r="F391" s="28">
        <v>0</v>
      </c>
      <c r="G391" s="28">
        <f t="shared" si="111"/>
        <v>0</v>
      </c>
      <c r="H391" s="36">
        <f t="shared" si="112"/>
        <v>0</v>
      </c>
      <c r="I391" s="28">
        <f t="shared" si="113"/>
        <v>0</v>
      </c>
      <c r="J391" s="30">
        <f t="shared" si="115"/>
        <v>0</v>
      </c>
      <c r="K391" s="29"/>
      <c r="L391" s="41"/>
      <c r="M391" s="43"/>
      <c r="N391" s="41"/>
      <c r="O391" s="45"/>
      <c r="P391" s="32" t="str">
        <f t="shared" si="114"/>
        <v/>
      </c>
      <c r="AK391" s="85"/>
      <c r="AL391">
        <v>0</v>
      </c>
      <c r="AM391">
        <v>0</v>
      </c>
      <c r="AQ391" s="28"/>
      <c r="BB391" s="85"/>
    </row>
    <row r="392" spans="1:54" ht="18.75" x14ac:dyDescent="0.3">
      <c r="A392" s="8">
        <f t="shared" si="110"/>
        <v>0.24</v>
      </c>
      <c r="B392">
        <v>200</v>
      </c>
      <c r="C392">
        <v>200</v>
      </c>
      <c r="D392">
        <v>6000</v>
      </c>
      <c r="E392" s="6" t="s">
        <v>99</v>
      </c>
      <c r="F392" s="28">
        <v>11.76</v>
      </c>
      <c r="G392" s="28">
        <f t="shared" si="111"/>
        <v>49</v>
      </c>
      <c r="H392" s="36">
        <f t="shared" si="112"/>
        <v>0</v>
      </c>
      <c r="I392" s="28">
        <f t="shared" si="113"/>
        <v>11.76</v>
      </c>
      <c r="J392" s="30">
        <f t="shared" si="115"/>
        <v>11.76</v>
      </c>
      <c r="K392" s="29"/>
      <c r="L392" s="41"/>
      <c r="M392" s="43"/>
      <c r="N392" s="41"/>
      <c r="O392" s="45"/>
      <c r="P392" s="32" t="str">
        <f t="shared" si="114"/>
        <v/>
      </c>
      <c r="AK392" s="85"/>
      <c r="AL392">
        <v>11.76</v>
      </c>
      <c r="AM392">
        <v>11.76</v>
      </c>
      <c r="AQ392" s="28"/>
      <c r="BB392" s="85"/>
    </row>
    <row r="393" spans="1:54" x14ac:dyDescent="0.25">
      <c r="A393" s="12"/>
      <c r="B393" s="12"/>
      <c r="C393" s="12"/>
      <c r="D393" s="12"/>
      <c r="E393" s="12"/>
      <c r="F393" s="12"/>
      <c r="G393" s="12"/>
      <c r="H393" s="37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</row>
    <row r="394" spans="1:54" x14ac:dyDescent="0.25">
      <c r="A394" s="12"/>
      <c r="B394" s="12"/>
      <c r="C394" s="12"/>
      <c r="D394" s="12"/>
      <c r="E394" s="12"/>
      <c r="F394" s="12"/>
      <c r="G394" s="12"/>
      <c r="H394" s="37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</row>
    <row r="395" spans="1:54" x14ac:dyDescent="0.25">
      <c r="A395" s="12"/>
      <c r="B395" s="12"/>
      <c r="C395" s="12"/>
      <c r="D395" s="12"/>
      <c r="E395" s="12"/>
      <c r="F395" s="12"/>
      <c r="G395" s="12"/>
      <c r="H395" s="37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</row>
    <row r="396" spans="1:54" x14ac:dyDescent="0.25">
      <c r="A396" s="12"/>
      <c r="B396" s="12"/>
      <c r="C396" s="12"/>
      <c r="D396" s="12"/>
      <c r="E396" s="12"/>
      <c r="F396" s="12"/>
      <c r="G396" s="12"/>
      <c r="H396" s="37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</row>
    <row r="397" spans="1:54" x14ac:dyDescent="0.25">
      <c r="A397" s="12"/>
      <c r="B397" s="12"/>
      <c r="C397" s="12"/>
      <c r="D397" s="12"/>
      <c r="E397" s="12"/>
      <c r="F397" s="12"/>
      <c r="G397" s="12"/>
      <c r="H397" s="37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</row>
  </sheetData>
  <mergeCells count="78">
    <mergeCell ref="Q2:S3"/>
    <mergeCell ref="Q1:S1"/>
    <mergeCell ref="Q4:S5"/>
    <mergeCell ref="AZ1:AZ2"/>
    <mergeCell ref="BA1:BA2"/>
    <mergeCell ref="E99:G99"/>
    <mergeCell ref="E197:G197"/>
    <mergeCell ref="E295:G295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Q11:R12"/>
    <mergeCell ref="Q9:R10"/>
    <mergeCell ref="Q7:R8"/>
    <mergeCell ref="S7:S8"/>
    <mergeCell ref="S9:S10"/>
    <mergeCell ref="S11:S12"/>
    <mergeCell ref="V17:AA17"/>
    <mergeCell ref="AC17:AE17"/>
    <mergeCell ref="V18:AA18"/>
    <mergeCell ref="AC18:AE18"/>
    <mergeCell ref="U19:AE20"/>
    <mergeCell ref="U22:V22"/>
    <mergeCell ref="AB23:AC23"/>
    <mergeCell ref="W23:X23"/>
    <mergeCell ref="AF19:AG20"/>
    <mergeCell ref="V15:AA15"/>
    <mergeCell ref="AC15:AE15"/>
    <mergeCell ref="AF15:AG15"/>
    <mergeCell ref="V16:AA16"/>
    <mergeCell ref="AC16:AE16"/>
    <mergeCell ref="AF17:AG17"/>
    <mergeCell ref="AF18:AG18"/>
    <mergeCell ref="V12:AA12"/>
    <mergeCell ref="AC12:AE12"/>
    <mergeCell ref="AF12:AG12"/>
    <mergeCell ref="AF16:AG16"/>
    <mergeCell ref="V13:AA13"/>
    <mergeCell ref="AC13:AE13"/>
    <mergeCell ref="AF13:AG13"/>
    <mergeCell ref="V14:AA14"/>
    <mergeCell ref="AC14:AE14"/>
    <mergeCell ref="AF14:AG14"/>
    <mergeCell ref="V10:AA10"/>
    <mergeCell ref="AC10:AE10"/>
    <mergeCell ref="AF10:AG10"/>
    <mergeCell ref="V11:AA11"/>
    <mergeCell ref="AC11:AE11"/>
    <mergeCell ref="AF11:AG11"/>
    <mergeCell ref="V8:AA8"/>
    <mergeCell ref="AC8:AE8"/>
    <mergeCell ref="AF8:AG8"/>
    <mergeCell ref="V9:AA9"/>
    <mergeCell ref="AC9:AE9"/>
    <mergeCell ref="AF9:AG9"/>
    <mergeCell ref="V7:AA7"/>
    <mergeCell ref="AC7:AE7"/>
    <mergeCell ref="AF7:AG7"/>
    <mergeCell ref="E1:K1"/>
    <mergeCell ref="U2:AG2"/>
    <mergeCell ref="U3:AG3"/>
    <mergeCell ref="U5:AG5"/>
    <mergeCell ref="V6:AA6"/>
    <mergeCell ref="AC6:AE6"/>
    <mergeCell ref="AF6:AG6"/>
    <mergeCell ref="L1:N2"/>
    <mergeCell ref="O2:P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2" sqref="B2:G2"/>
    </sheetView>
  </sheetViews>
  <sheetFormatPr defaultRowHeight="15" x14ac:dyDescent="0.25"/>
  <sheetData>
    <row r="1" spans="1:14" ht="30" x14ac:dyDescent="0.25">
      <c r="A1" s="24" t="s">
        <v>103</v>
      </c>
      <c r="B1" s="62" t="s">
        <v>104</v>
      </c>
      <c r="C1" s="63"/>
      <c r="D1" s="63"/>
      <c r="E1" s="63"/>
      <c r="F1" s="63"/>
      <c r="G1" s="63"/>
      <c r="H1" s="16" t="s">
        <v>105</v>
      </c>
      <c r="I1" s="62" t="s">
        <v>106</v>
      </c>
      <c r="J1" s="63"/>
      <c r="K1" s="63"/>
      <c r="L1" s="64" t="s">
        <v>107</v>
      </c>
      <c r="M1" s="65"/>
      <c r="N1" s="17"/>
    </row>
    <row r="2" spans="1:14" ht="15.75" x14ac:dyDescent="0.25">
      <c r="A2" s="18" t="e">
        <f>IF(B2&lt;&gt;"",MAX($A$1:A1)+1,"")</f>
        <v>#VALUE!</v>
      </c>
      <c r="B2" s="49" t="e">
        <f>Лист1!V7:AA7</f>
        <v>#VALUE!</v>
      </c>
      <c r="C2" s="50"/>
      <c r="D2" s="50"/>
      <c r="E2" s="50"/>
      <c r="F2" s="50"/>
      <c r="G2" s="50"/>
      <c r="H2" s="19"/>
      <c r="I2" s="51"/>
      <c r="J2" s="52"/>
      <c r="K2" s="52"/>
      <c r="L2" s="53">
        <f>Лист1!AF6</f>
        <v>0</v>
      </c>
      <c r="M2" s="54"/>
      <c r="N2" s="17"/>
    </row>
    <row r="3" spans="1:14" ht="15.75" x14ac:dyDescent="0.25">
      <c r="A3" s="18" t="str">
        <f>IF(B3&lt;&gt;"",MAX($A$1:A2)+1,"")</f>
        <v/>
      </c>
      <c r="B3" s="49"/>
      <c r="C3" s="50"/>
      <c r="D3" s="50"/>
      <c r="E3" s="50"/>
      <c r="F3" s="50"/>
      <c r="G3" s="50"/>
      <c r="H3" s="19"/>
      <c r="I3" s="51"/>
      <c r="J3" s="52"/>
      <c r="K3" s="52"/>
      <c r="L3" s="53">
        <f>Лист1!AF7</f>
        <v>0</v>
      </c>
      <c r="M3" s="54"/>
      <c r="N3" s="17"/>
    </row>
    <row r="4" spans="1:14" ht="15.75" x14ac:dyDescent="0.25">
      <c r="A4" s="18" t="str">
        <f>IF(B4&lt;&gt;"",MAX($A$1:A3)+1,"")</f>
        <v/>
      </c>
      <c r="B4" s="49"/>
      <c r="C4" s="50"/>
      <c r="D4" s="50"/>
      <c r="E4" s="50"/>
      <c r="F4" s="50"/>
      <c r="G4" s="50"/>
      <c r="H4" s="19"/>
      <c r="I4" s="51"/>
      <c r="J4" s="52"/>
      <c r="K4" s="52"/>
      <c r="L4" s="53">
        <f>Лист1!AF8</f>
        <v>0</v>
      </c>
      <c r="M4" s="54"/>
      <c r="N4" s="17"/>
    </row>
    <row r="5" spans="1:14" ht="15.75" x14ac:dyDescent="0.25">
      <c r="A5" s="18" t="str">
        <f>IF(B5&lt;&gt;"",MAX($A$1:A4)+1,"")</f>
        <v/>
      </c>
      <c r="B5" s="49"/>
      <c r="C5" s="50"/>
      <c r="D5" s="50"/>
      <c r="E5" s="50"/>
      <c r="F5" s="50"/>
      <c r="G5" s="50"/>
      <c r="H5" s="19"/>
      <c r="I5" s="51"/>
      <c r="J5" s="52"/>
      <c r="K5" s="52"/>
      <c r="L5" s="53">
        <f>Лист1!AF9</f>
        <v>0</v>
      </c>
      <c r="M5" s="54"/>
      <c r="N5" s="17"/>
    </row>
    <row r="6" spans="1:14" ht="15.75" x14ac:dyDescent="0.25">
      <c r="A6" s="18" t="str">
        <f>IF(B6&lt;&gt;"",MAX($A$1:A5)+1,"")</f>
        <v/>
      </c>
      <c r="B6" s="49"/>
      <c r="C6" s="50"/>
      <c r="D6" s="50"/>
      <c r="E6" s="50"/>
      <c r="F6" s="50"/>
      <c r="G6" s="50"/>
      <c r="H6" s="19"/>
      <c r="I6" s="51"/>
      <c r="J6" s="52"/>
      <c r="K6" s="52"/>
      <c r="L6" s="53">
        <f>Лист1!AF10</f>
        <v>0</v>
      </c>
      <c r="M6" s="54"/>
      <c r="N6" s="17"/>
    </row>
    <row r="7" spans="1:14" ht="15.75" x14ac:dyDescent="0.25">
      <c r="A7" s="18" t="str">
        <f>IF(B7&lt;&gt;"",MAX($A$1:A6)+1,"")</f>
        <v/>
      </c>
      <c r="B7" s="49"/>
      <c r="C7" s="50"/>
      <c r="D7" s="50"/>
      <c r="E7" s="50"/>
      <c r="F7" s="50"/>
      <c r="G7" s="50"/>
      <c r="H7" s="19"/>
      <c r="I7" s="51"/>
      <c r="J7" s="52"/>
      <c r="K7" s="52"/>
      <c r="L7" s="53">
        <f>Лист1!AF11</f>
        <v>0</v>
      </c>
      <c r="M7" s="54"/>
      <c r="N7" s="17"/>
    </row>
    <row r="8" spans="1:14" ht="15.75" x14ac:dyDescent="0.25">
      <c r="A8" s="18" t="str">
        <f>IF(B8&lt;&gt;"",MAX($A$1:A7)+1,"")</f>
        <v/>
      </c>
      <c r="B8" s="49"/>
      <c r="C8" s="50"/>
      <c r="D8" s="50"/>
      <c r="E8" s="50"/>
      <c r="F8" s="50"/>
      <c r="G8" s="50"/>
      <c r="H8" s="19"/>
      <c r="I8" s="51"/>
      <c r="J8" s="52"/>
      <c r="K8" s="52"/>
      <c r="L8" s="53">
        <f>Лист1!AF12</f>
        <v>0</v>
      </c>
      <c r="M8" s="54"/>
      <c r="N8" s="17"/>
    </row>
    <row r="9" spans="1:14" ht="15.75" x14ac:dyDescent="0.25">
      <c r="A9" s="18" t="str">
        <f>IF(B9&lt;&gt;"",MAX($A$1:A8)+1,"")</f>
        <v/>
      </c>
      <c r="B9" s="49"/>
      <c r="C9" s="50"/>
      <c r="D9" s="50"/>
      <c r="E9" s="50"/>
      <c r="F9" s="50"/>
      <c r="G9" s="50"/>
      <c r="H9" s="19"/>
      <c r="I9" s="51"/>
      <c r="J9" s="52"/>
      <c r="K9" s="52"/>
      <c r="L9" s="53">
        <f>Лист1!AF13</f>
        <v>0</v>
      </c>
      <c r="M9" s="54"/>
      <c r="N9" s="17"/>
    </row>
    <row r="10" spans="1:14" ht="15.75" x14ac:dyDescent="0.25">
      <c r="A10" s="18" t="str">
        <f>IF(B10&lt;&gt;"",MAX($A$1:A9)+1,"")</f>
        <v/>
      </c>
      <c r="B10" s="49"/>
      <c r="C10" s="50"/>
      <c r="D10" s="50"/>
      <c r="E10" s="50"/>
      <c r="F10" s="50"/>
      <c r="G10" s="50"/>
      <c r="H10" s="19"/>
      <c r="I10" s="51"/>
      <c r="J10" s="52"/>
      <c r="K10" s="52"/>
      <c r="L10" s="53">
        <f>Лист1!AF14</f>
        <v>0</v>
      </c>
      <c r="M10" s="54"/>
      <c r="N10" s="17"/>
    </row>
    <row r="11" spans="1:14" ht="15.75" x14ac:dyDescent="0.25">
      <c r="A11" s="18" t="str">
        <f>IF(B11&lt;&gt;"",MAX($A$1:A10)+1,"")</f>
        <v/>
      </c>
      <c r="B11" s="49"/>
      <c r="C11" s="50"/>
      <c r="D11" s="50"/>
      <c r="E11" s="50"/>
      <c r="F11" s="50"/>
      <c r="G11" s="50"/>
      <c r="H11" s="19"/>
      <c r="I11" s="51"/>
      <c r="J11" s="52"/>
      <c r="K11" s="52"/>
      <c r="L11" s="53">
        <f>Лист1!AF15</f>
        <v>0</v>
      </c>
      <c r="M11" s="54"/>
      <c r="N11" s="17"/>
    </row>
    <row r="12" spans="1:14" ht="15.75" x14ac:dyDescent="0.25">
      <c r="A12" s="18" t="str">
        <f>IF(B12&lt;&gt;"",MAX($A$1:A11)+1,"")</f>
        <v/>
      </c>
      <c r="B12" s="49"/>
      <c r="C12" s="50"/>
      <c r="D12" s="50"/>
      <c r="E12" s="50"/>
      <c r="F12" s="50"/>
      <c r="G12" s="50"/>
      <c r="H12" s="19"/>
      <c r="I12" s="51"/>
      <c r="J12" s="52"/>
      <c r="K12" s="52"/>
      <c r="L12" s="53">
        <f>Лист1!AF16</f>
        <v>0</v>
      </c>
      <c r="M12" s="54"/>
      <c r="N12" s="17"/>
    </row>
    <row r="13" spans="1:14" ht="15.75" x14ac:dyDescent="0.25">
      <c r="A13" s="18" t="str">
        <f>IF(B13&lt;&gt;"",MAX($A$1:A12)+1,"")</f>
        <v/>
      </c>
      <c r="B13" s="49"/>
      <c r="C13" s="50"/>
      <c r="D13" s="50"/>
      <c r="E13" s="50"/>
      <c r="F13" s="50"/>
      <c r="G13" s="50"/>
      <c r="H13" s="19"/>
      <c r="I13" s="51"/>
      <c r="J13" s="52"/>
      <c r="K13" s="52"/>
      <c r="L13" s="53">
        <f>Лист1!AF17</f>
        <v>0</v>
      </c>
      <c r="M13" s="54"/>
      <c r="N13" s="17"/>
    </row>
  </sheetData>
  <mergeCells count="39">
    <mergeCell ref="B1:G1"/>
    <mergeCell ref="I1:K1"/>
    <mergeCell ref="L1:M1"/>
    <mergeCell ref="B2:G2"/>
    <mergeCell ref="I2:K2"/>
    <mergeCell ref="L2:M2"/>
    <mergeCell ref="B3:G3"/>
    <mergeCell ref="I3:K3"/>
    <mergeCell ref="L3:M3"/>
    <mergeCell ref="B4:G4"/>
    <mergeCell ref="I4:K4"/>
    <mergeCell ref="L4:M4"/>
    <mergeCell ref="B5:G5"/>
    <mergeCell ref="I5:K5"/>
    <mergeCell ref="L5:M5"/>
    <mergeCell ref="B6:G6"/>
    <mergeCell ref="I6:K6"/>
    <mergeCell ref="L6:M6"/>
    <mergeCell ref="B7:G7"/>
    <mergeCell ref="I7:K7"/>
    <mergeCell ref="L7:M7"/>
    <mergeCell ref="B8:G8"/>
    <mergeCell ref="I8:K8"/>
    <mergeCell ref="L8:M8"/>
    <mergeCell ref="B9:G9"/>
    <mergeCell ref="I9:K9"/>
    <mergeCell ref="L9:M9"/>
    <mergeCell ref="B10:G10"/>
    <mergeCell ref="I10:K10"/>
    <mergeCell ref="L10:M10"/>
    <mergeCell ref="B13:G13"/>
    <mergeCell ref="I13:K13"/>
    <mergeCell ref="L13:M13"/>
    <mergeCell ref="B11:G11"/>
    <mergeCell ref="I11:K11"/>
    <mergeCell ref="L11:M11"/>
    <mergeCell ref="B12:G12"/>
    <mergeCell ref="I12:K12"/>
    <mergeCell ref="L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Лист1</vt:lpstr>
      <vt:lpstr>Лист!Область_печати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Степан</cp:lastModifiedBy>
  <cp:revision/>
  <cp:lastPrinted>2020-05-05T13:28:03Z</cp:lastPrinted>
  <dcterms:created xsi:type="dcterms:W3CDTF">2018-06-24T19:05:26Z</dcterms:created>
  <dcterms:modified xsi:type="dcterms:W3CDTF">2020-05-08T07:29:22Z</dcterms:modified>
  <cp:category/>
  <cp:contentStatus/>
</cp:coreProperties>
</file>