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O4" i="1" l="1"/>
  <c r="O5" i="1"/>
  <c r="O6" i="1"/>
  <c r="R4" i="1"/>
  <c r="R5" i="1"/>
  <c r="R6" i="1"/>
  <c r="L4" i="1" l="1"/>
  <c r="M4" i="1" s="1"/>
  <c r="P4" i="1"/>
  <c r="L5" i="1"/>
  <c r="M5" i="1" s="1"/>
  <c r="P5" i="1"/>
  <c r="L6" i="1"/>
  <c r="M6" i="1" s="1"/>
  <c r="P6" i="1"/>
</calcChain>
</file>

<file path=xl/sharedStrings.xml><?xml version="1.0" encoding="utf-8"?>
<sst xmlns="http://schemas.openxmlformats.org/spreadsheetml/2006/main" count="122" uniqueCount="93">
  <si>
    <t xml:space="preserve">ИЭ =&gt; ТПЭ, ТЭПИН </t>
  </si>
  <si>
    <t xml:space="preserve"> ТПЭ, ТЭПИН =&gt;  ИЭ</t>
  </si>
  <si>
    <t>№ ИД по ТТ</t>
  </si>
  <si>
    <t>Наименование ИД</t>
  </si>
  <si>
    <t>Прим.</t>
  </si>
  <si>
    <t>Срок выдачи по ТТ</t>
  </si>
  <si>
    <t>Срок выдачи по договору с Поставщиком</t>
  </si>
  <si>
    <t>Срок выдачи по договору с Заказчиком</t>
  </si>
  <si>
    <t>Статус по ИД</t>
  </si>
  <si>
    <t>Дата письма</t>
  </si>
  <si>
    <t>№ ТТ</t>
  </si>
  <si>
    <t>Наименование оборудования</t>
  </si>
  <si>
    <t>Откл, дн.3</t>
  </si>
  <si>
    <t>Откл, дн.4</t>
  </si>
  <si>
    <t>Дата письма7</t>
  </si>
  <si>
    <t>Дата письма23</t>
  </si>
  <si>
    <t>Дата письма25</t>
  </si>
  <si>
    <t>Дата письма27</t>
  </si>
  <si>
    <t>Дата письма29</t>
  </si>
  <si>
    <t>№ письма</t>
  </si>
  <si>
    <t>Дата письма2</t>
  </si>
  <si>
    <t>№ письма2</t>
  </si>
  <si>
    <t>№ письма3</t>
  </si>
  <si>
    <t>Дата письма4</t>
  </si>
  <si>
    <t>№ письма4</t>
  </si>
  <si>
    <t>Дата письма5</t>
  </si>
  <si>
    <t>№ письма5</t>
  </si>
  <si>
    <t>Дата письма6</t>
  </si>
  <si>
    <t>№ письма6</t>
  </si>
  <si>
    <t>Команда</t>
  </si>
  <si>
    <t>Статусы по ИД</t>
  </si>
  <si>
    <t>Не выдано</t>
  </si>
  <si>
    <t>На рассмотрении в ИЭ</t>
  </si>
  <si>
    <t>На рассмотрении в ТЭПИН</t>
  </si>
  <si>
    <t>Выданы замечания</t>
  </si>
  <si>
    <t>Принято</t>
  </si>
  <si>
    <t>Не актуально</t>
  </si>
  <si>
    <t>ПОСТАВКА1_ТПЭ_Ударная ПГУ-ТЭС_Большая_5401180219</t>
  </si>
  <si>
    <t>Технические условия на поставку КУ</t>
  </si>
  <si>
    <t>Сводная таблица результатов теплогидравлических/тепловых расчетов котла-утилизатора</t>
  </si>
  <si>
    <t>Сводная таблица результатов гидравлических расчетов котла-утилизатора</t>
  </si>
  <si>
    <t>Котел-утилизатор</t>
  </si>
  <si>
    <t>41N18D-10UHG-202-TD изм.1</t>
  </si>
  <si>
    <t>02.01/2234/19</t>
  </si>
  <si>
    <t xml:space="preserve">02.01/2727/19 </t>
  </si>
  <si>
    <t>принято в работу письмом 41-21/ 2776ф</t>
  </si>
  <si>
    <t>02.01/4981/19</t>
  </si>
  <si>
    <t>41-01/5425ф</t>
  </si>
  <si>
    <t xml:space="preserve">02.01/3453/19 </t>
  </si>
  <si>
    <t>02.01/2815/19</t>
  </si>
  <si>
    <t>02.01/2727/19</t>
  </si>
  <si>
    <t>41-21/3356ф (принято на стадии Проект в связи с указанием в Аннотации о возможных изменениях после выбора насосного оборудования)</t>
  </si>
  <si>
    <t>ТРЕ17/004665</t>
  </si>
  <si>
    <t>41-21/4123ф (принято на стадии РД)</t>
  </si>
  <si>
    <t>Дата письма28</t>
  </si>
  <si>
    <t xml:space="preserve"> 41-21/3392ф (принято в работу для стадии РД)</t>
  </si>
  <si>
    <t>ТРЕ17/003812 (замечания ТПЭ о корректировке гидр.расчета)</t>
  </si>
  <si>
    <t>Принято в работу</t>
  </si>
  <si>
    <t>Документального подтверждения о принятии ИД в работу или достаточности ИД от ТЭПИН не получено</t>
  </si>
  <si>
    <t>Устранение замечаний</t>
  </si>
  <si>
    <t>В разработке</t>
  </si>
  <si>
    <t>Не подошел срок выдачи</t>
  </si>
  <si>
    <t>Приняты в работу (масс. характ.)</t>
  </si>
  <si>
    <t>Подтверждения ТЭПИН не получено в письме 41-21/4247ф от 25.10.2019 по данному пункту</t>
  </si>
  <si>
    <t>Не выдается на стадии РД</t>
  </si>
  <si>
    <t>В связи с полученным письмом ТЭПИН №41-21/3831ф от 01.10.2019 с разъяснениями  с причинами отклонений пунктов от требований ТТ изм.1 к нашим замечаниям (письма 03.02/3184/19 от 19.09.2019, 03.02/3229/19 от 24.09.2019), ТЭПИН выдан ОЛ №41-21/4069ф от 16.10.2019 и отклонения согласованы ТПЭ №TPE27-004385 от 24.10.2019</t>
  </si>
  <si>
    <t>№ письма7</t>
  </si>
  <si>
    <t>№ письма8</t>
  </si>
  <si>
    <t>Дата письма8</t>
  </si>
  <si>
    <t>№ письма9</t>
  </si>
  <si>
    <t>Дата письма9</t>
  </si>
  <si>
    <t>№ письма22</t>
  </si>
  <si>
    <t>№ письма25</t>
  </si>
  <si>
    <t>Дата письма26</t>
  </si>
  <si>
    <t>№ письма26</t>
  </si>
  <si>
    <t>Дата письма10</t>
  </si>
  <si>
    <t>№ письма23</t>
  </si>
  <si>
    <t>Дата письма24</t>
  </si>
  <si>
    <t>№ письма24</t>
  </si>
  <si>
    <t>№ письма27</t>
  </si>
  <si>
    <t>№ письма28</t>
  </si>
  <si>
    <t>Частично принято</t>
  </si>
  <si>
    <t>02.01/1117/20</t>
  </si>
  <si>
    <t>02.01/1117/20 (доп. Разъяснения)</t>
  </si>
  <si>
    <t>41-21/1005ф (принято)</t>
  </si>
  <si>
    <t xml:space="preserve">02.01/2267/20 </t>
  </si>
  <si>
    <t>41-21/1746ф ( ТУ -замечания, Тех.описание - принято для сведения)</t>
  </si>
  <si>
    <t>ИЭ =&gt; ТПЭ, ТЭПИН
1ая ред.
№ письма</t>
  </si>
  <si>
    <t>ИЭ =&gt; ТПЭ, ТЭПИН
1ая ред.2
Дата письма</t>
  </si>
  <si>
    <t>ИЭ =&gt; ТПЭ, ТЭПИН
Текущая ред.
№ письма</t>
  </si>
  <si>
    <t>ИЭ =&gt; ТПЭ, ТЭПИН
Текущая ред.2
Дата письма</t>
  </si>
  <si>
    <t>ТПЭ, ТЭПИН =&gt;  ИЭ
Текущая ред.
№ письма</t>
  </si>
  <si>
    <t>ТПЭ, ТЭПИН =&gt;  ИЭ
Текущая ред.2
Дата письма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</si>
</sst>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wrapText="1"/>
    </xf>
    <xf numFmtId="0" fontId="6" fillId="4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3" fillId="8" borderId="0" xfId="3"/>
    <xf numFmtId="0" fontId="12" fillId="7" borderId="0" xfId="2"/>
    <xf numFmtId="0" fontId="11" fillId="6" borderId="0" xfId="1"/>
    <xf numFmtId="0" fontId="16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1" fillId="0" borderId="0" xfId="0" applyNumberFormat="1" applyFont="1" applyBorder="1" applyAlignment="1">
      <alignment wrapText="1"/>
    </xf>
    <xf numFmtId="14" fontId="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wrapText="1"/>
    </xf>
    <xf numFmtId="14" fontId="4" fillId="0" borderId="0" xfId="0" applyNumberFormat="1" applyFont="1" applyBorder="1" applyAlignment="1">
      <alignment wrapText="1"/>
    </xf>
    <xf numFmtId="14" fontId="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4" fontId="16" fillId="0" borderId="0" xfId="0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90" wrapText="1"/>
    </xf>
    <xf numFmtId="14" fontId="8" fillId="4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 textRotation="90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textRotation="90" wrapText="1"/>
    </xf>
    <xf numFmtId="0" fontId="7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textRotation="90" wrapText="1"/>
    </xf>
    <xf numFmtId="0" fontId="6" fillId="3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1" fontId="10" fillId="9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</cellXfs>
  <cellStyles count="5">
    <cellStyle name="Гиперссылка" xfId="4" builtinId="8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</font>
      <alignment vertical="center" textRotation="0" wrapText="1" indent="0" justifyLastLine="0" shrinkToFit="0" readingOrder="0"/>
    </dxf>
    <dxf>
      <alignment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Таблица4" displayName="Таблица4" ref="A3:AX6" totalsRowShown="0" headerRowDxfId="51" dataDxfId="50">
  <autoFilter ref="A3:AX6"/>
  <sortState ref="A4:BL245">
    <sortCondition ref="B3:B245"/>
  </sortState>
  <tableColumns count="50">
    <tableColumn id="62" name="Команда" dataDxfId="49"/>
    <tableColumn id="2" name="№ ТТ" dataDxfId="48"/>
    <tableColumn id="3" name="Наименование оборудования" dataDxfId="47"/>
    <tableColumn id="4" name="№ ИД по ТТ" dataDxfId="46"/>
    <tableColumn id="5" name="Наименование ИД" dataDxfId="45"/>
    <tableColumn id="7" name="Статус по ИД" dataDxfId="44"/>
    <tableColumn id="8" name="Прим." dataDxfId="43"/>
    <tableColumn id="9" name="Срок выдачи по ТТ" dataDxfId="42"/>
    <tableColumn id="10" name="Срок выдачи по договору с Поставщиком" dataDxfId="41"/>
    <tableColumn id="11" name="Срок выдачи по договору с Заказчиком" dataDxfId="40"/>
    <tableColumn id="1" name="ИЭ =&gt; ТПЭ, ТЭПИН_x000a_1ая ред._x000a_№ письма" dataDxfId="39"/>
    <tableColumn id="16" name="ИЭ =&gt; ТПЭ, ТЭПИН_x000a_1ая ред.2_x000a_Дата письма" dataDxfId="38">
      <calculatedColumnFormula>IF(T4&lt;&gt;0,T4,"")</calculatedColumnFormula>
    </tableColumn>
    <tableColumn id="17" name="Откл, дн.3" dataDxfId="37">
      <calculatedColumnFormula>IF(L4="",TODAY()-H4,L4-H4)</calculatedColumnFormula>
    </tableColumn>
    <tableColumn id="6" name="ИЭ =&gt; ТПЭ, ТЭПИН_x000a_Текущая ред._x000a_№ письма" dataDxfId="0">
      <calculatedColumnFormula>INDEX(Таблица4[[#This Row],[№ письма]:[Дата письма29]],MATCH(Таблица4[[#This Row],[ИЭ =&gt; ТПЭ, ТЭПИН
Текущая ред.2
Дата письма]],Таблица4[[#This Row],[№ письма]:[Дата письма29]],0)-1)</calculatedColumnFormula>
    </tableColumn>
    <tableColumn id="18" name="ИЭ =&gt; ТПЭ, ТЭПИН_x000a_Текущая ред.2_x000a_Дата письма" dataDxfId="36">
      <calculatedColumnFormula>IF(MAX(T4,X4,AB4,AF4,AJ4,AN4,AR4,AV4)&lt;&gt;0, MAX(T4,X4,AB4,AF4,AJ4,AN4,AR4,AV4),IF(MAX(T4,X4,AB4,AF4,AJ4,AN4,AR4,AV4)=0,""))</calculatedColumnFormula>
    </tableColumn>
    <tableColumn id="19" name="Откл, дн.4" dataDxfId="35">
      <calculatedColumnFormula>IF(O4="",TODAY()-H4,O4-H4)</calculatedColumnFormula>
    </tableColumn>
    <tableColumn id="12" name="ТПЭ, ТЭПИН =&gt;  ИЭ_x000a_Текущая ред._x000a_№ письма" dataDxfId="34"/>
    <tableColumn id="20" name="ТПЭ, ТЭПИН =&gt;  ИЭ_x000a_Текущая ред.2_x000a_Дата письма" dataDxfId="33">
      <calculatedColumnFormula>IF(MAX(V4,Z4,AD4,AH4,AL4,AP4,AT4,AX4)&lt;&gt;0, MAX(V4,Z4,AD4,AH4,AL4,AP4,AT4,AX4),IF(MAX(V4,Z4,AD4,AH4,AL4,AP4,AT4,AX4)=0,""))</calculatedColumnFormula>
    </tableColumn>
    <tableColumn id="24" name="№ письма" dataDxfId="32"/>
    <tableColumn id="25" name="Дата письма" dataDxfId="31"/>
    <tableColumn id="26" name="№ письма2" dataDxfId="30"/>
    <tableColumn id="27" name="Дата письма2" dataDxfId="29"/>
    <tableColumn id="32" name="№ письма3" dataDxfId="28"/>
    <tableColumn id="33" name="Дата письма4" dataDxfId="27"/>
    <tableColumn id="34" name="№ письма22" dataDxfId="26"/>
    <tableColumn id="35" name="Дата письма23" dataDxfId="25"/>
    <tableColumn id="40" name="№ письма4" dataDxfId="24"/>
    <tableColumn id="41" name="Дата письма5" dataDxfId="23"/>
    <tableColumn id="42" name="№ письма23" dataDxfId="22"/>
    <tableColumn id="43" name="Дата письма24" dataDxfId="21"/>
    <tableColumn id="81" name="№ письма5" dataDxfId="20"/>
    <tableColumn id="82" name="Дата письма6" dataDxfId="19"/>
    <tableColumn id="83" name="№ письма24" dataDxfId="18"/>
    <tableColumn id="84" name="Дата письма25" dataDxfId="17"/>
    <tableColumn id="48" name="№ письма6" dataDxfId="16"/>
    <tableColumn id="49" name="Дата письма7" dataDxfId="15"/>
    <tableColumn id="50" name="№ письма25" dataDxfId="14"/>
    <tableColumn id="51" name="Дата письма26" dataDxfId="13"/>
    <tableColumn id="73" name="№ письма7" dataDxfId="12"/>
    <tableColumn id="74" name="Дата письма8" dataDxfId="11"/>
    <tableColumn id="75" name="№ письма26" dataDxfId="10"/>
    <tableColumn id="76" name="Дата письма27" dataDxfId="9"/>
    <tableColumn id="56" name="№ письма8" dataDxfId="8"/>
    <tableColumn id="57" name="Дата письма9" dataDxfId="7"/>
    <tableColumn id="58" name="№ письма27" dataDxfId="6"/>
    <tableColumn id="59" name="Дата письма28" dataDxfId="5"/>
    <tableColumn id="90" name="№ письма9" dataDxfId="4"/>
    <tableColumn id="91" name="Дата письма10" dataDxfId="3"/>
    <tableColumn id="92" name="№ письма28" dataDxfId="2"/>
    <tableColumn id="93" name="Дата письма29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6"/>
  <sheetViews>
    <sheetView tabSelected="1" zoomScaleNormal="100"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N4" sqref="N4"/>
    </sheetView>
  </sheetViews>
  <sheetFormatPr defaultRowHeight="15" x14ac:dyDescent="0.25"/>
  <cols>
    <col min="1" max="1" width="9.85546875" style="1" hidden="1" customWidth="1"/>
    <col min="2" max="2" width="23" style="7" hidden="1" customWidth="1"/>
    <col min="3" max="3" width="19" style="7" hidden="1" customWidth="1"/>
    <col min="4" max="4" width="6.28515625" style="7" customWidth="1"/>
    <col min="5" max="5" width="35.28515625" style="8" customWidth="1"/>
    <col min="6" max="6" width="14.140625" style="1" customWidth="1"/>
    <col min="7" max="7" width="20.7109375" style="1" customWidth="1"/>
    <col min="8" max="8" width="11.5703125" style="28" customWidth="1"/>
    <col min="9" max="9" width="13.28515625" style="1" customWidth="1"/>
    <col min="10" max="11" width="12.5703125" style="1" customWidth="1"/>
    <col min="12" max="12" width="12.5703125" style="29" customWidth="1"/>
    <col min="13" max="14" width="12.5703125" style="30" customWidth="1"/>
    <col min="15" max="18" width="12.5703125" style="1" customWidth="1"/>
    <col min="19" max="20" width="12.5703125" style="27" customWidth="1"/>
    <col min="21" max="50" width="12.5703125" style="1" customWidth="1"/>
    <col min="51" max="16384" width="9.140625" style="1"/>
  </cols>
  <sheetData>
    <row r="1" spans="1:192" s="2" customFormat="1" ht="30.75" customHeight="1" x14ac:dyDescent="0.25">
      <c r="A1" s="23"/>
      <c r="B1" s="7"/>
      <c r="C1" s="7"/>
      <c r="D1" s="7"/>
      <c r="E1" s="8"/>
      <c r="F1" s="1"/>
      <c r="G1" s="24"/>
      <c r="H1" s="21"/>
      <c r="J1" s="31"/>
      <c r="K1" s="31"/>
      <c r="L1" s="4"/>
      <c r="M1" s="20"/>
      <c r="N1" s="20"/>
      <c r="O1" s="3"/>
      <c r="R1" s="31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J1" s="4"/>
    </row>
    <row r="2" spans="1:192" s="2" customFormat="1" x14ac:dyDescent="0.25">
      <c r="A2" s="1"/>
      <c r="B2" s="7"/>
      <c r="C2" s="7"/>
      <c r="D2" s="7"/>
      <c r="E2" s="8"/>
      <c r="F2" s="1"/>
      <c r="H2" s="25"/>
      <c r="J2" s="31"/>
      <c r="K2" s="31"/>
      <c r="L2" s="4"/>
      <c r="M2" s="20"/>
      <c r="N2" s="20"/>
      <c r="O2" s="31"/>
      <c r="R2" s="31"/>
      <c r="S2" s="49" t="s">
        <v>0</v>
      </c>
      <c r="T2" s="49"/>
      <c r="U2" s="48" t="s">
        <v>1</v>
      </c>
      <c r="V2" s="48"/>
      <c r="W2" s="49" t="s">
        <v>0</v>
      </c>
      <c r="X2" s="49"/>
      <c r="Y2" s="48" t="s">
        <v>1</v>
      </c>
      <c r="Z2" s="48"/>
      <c r="AA2" s="49" t="s">
        <v>0</v>
      </c>
      <c r="AB2" s="49"/>
      <c r="AC2" s="48" t="s">
        <v>1</v>
      </c>
      <c r="AD2" s="48"/>
      <c r="AE2" s="49" t="s">
        <v>0</v>
      </c>
      <c r="AF2" s="49"/>
      <c r="AG2" s="48" t="s">
        <v>1</v>
      </c>
      <c r="AH2" s="48"/>
      <c r="AI2" s="49" t="s">
        <v>0</v>
      </c>
      <c r="AJ2" s="49"/>
      <c r="AK2" s="48" t="s">
        <v>1</v>
      </c>
      <c r="AL2" s="48"/>
      <c r="AM2" s="49" t="s">
        <v>0</v>
      </c>
      <c r="AN2" s="49"/>
      <c r="AO2" s="48" t="s">
        <v>1</v>
      </c>
      <c r="AP2" s="48"/>
      <c r="AQ2" s="49" t="s">
        <v>0</v>
      </c>
      <c r="AR2" s="49"/>
      <c r="AS2" s="48" t="s">
        <v>1</v>
      </c>
      <c r="AT2" s="48"/>
      <c r="AU2" s="49" t="s">
        <v>0</v>
      </c>
      <c r="AV2" s="49"/>
      <c r="AW2" s="48" t="s">
        <v>1</v>
      </c>
      <c r="AX2" s="48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J2" s="4"/>
    </row>
    <row r="3" spans="1:192" ht="91.5" x14ac:dyDescent="0.25">
      <c r="A3" s="35" t="s">
        <v>29</v>
      </c>
      <c r="B3" s="35" t="s">
        <v>10</v>
      </c>
      <c r="C3" s="35" t="s">
        <v>11</v>
      </c>
      <c r="D3" s="36" t="s">
        <v>2</v>
      </c>
      <c r="E3" s="35" t="s">
        <v>3</v>
      </c>
      <c r="F3" s="35" t="s">
        <v>8</v>
      </c>
      <c r="G3" s="35" t="s">
        <v>4</v>
      </c>
      <c r="H3" s="37" t="s">
        <v>5</v>
      </c>
      <c r="I3" s="38" t="s">
        <v>6</v>
      </c>
      <c r="J3" s="39" t="s">
        <v>7</v>
      </c>
      <c r="K3" s="40" t="s">
        <v>87</v>
      </c>
      <c r="L3" s="40" t="s">
        <v>88</v>
      </c>
      <c r="M3" s="41" t="s">
        <v>12</v>
      </c>
      <c r="N3" s="42" t="s">
        <v>89</v>
      </c>
      <c r="O3" s="42" t="s">
        <v>90</v>
      </c>
      <c r="P3" s="43" t="s">
        <v>13</v>
      </c>
      <c r="Q3" s="44" t="s">
        <v>91</v>
      </c>
      <c r="R3" s="44" t="s">
        <v>92</v>
      </c>
      <c r="S3" s="5" t="s">
        <v>19</v>
      </c>
      <c r="T3" s="5" t="s">
        <v>9</v>
      </c>
      <c r="U3" s="45" t="s">
        <v>21</v>
      </c>
      <c r="V3" s="45" t="s">
        <v>20</v>
      </c>
      <c r="W3" s="5" t="s">
        <v>22</v>
      </c>
      <c r="X3" s="5" t="s">
        <v>23</v>
      </c>
      <c r="Y3" s="45" t="s">
        <v>71</v>
      </c>
      <c r="Z3" s="45" t="s">
        <v>15</v>
      </c>
      <c r="AA3" s="5" t="s">
        <v>24</v>
      </c>
      <c r="AB3" s="5" t="s">
        <v>25</v>
      </c>
      <c r="AC3" s="45" t="s">
        <v>76</v>
      </c>
      <c r="AD3" s="45" t="s">
        <v>77</v>
      </c>
      <c r="AE3" s="5" t="s">
        <v>26</v>
      </c>
      <c r="AF3" s="5" t="s">
        <v>27</v>
      </c>
      <c r="AG3" s="45" t="s">
        <v>78</v>
      </c>
      <c r="AH3" s="45" t="s">
        <v>16</v>
      </c>
      <c r="AI3" s="5" t="s">
        <v>28</v>
      </c>
      <c r="AJ3" s="5" t="s">
        <v>14</v>
      </c>
      <c r="AK3" s="45" t="s">
        <v>72</v>
      </c>
      <c r="AL3" s="45" t="s">
        <v>73</v>
      </c>
      <c r="AM3" s="5" t="s">
        <v>66</v>
      </c>
      <c r="AN3" s="5" t="s">
        <v>68</v>
      </c>
      <c r="AO3" s="45" t="s">
        <v>74</v>
      </c>
      <c r="AP3" s="45" t="s">
        <v>17</v>
      </c>
      <c r="AQ3" s="5" t="s">
        <v>67</v>
      </c>
      <c r="AR3" s="5" t="s">
        <v>70</v>
      </c>
      <c r="AS3" s="45" t="s">
        <v>79</v>
      </c>
      <c r="AT3" s="45" t="s">
        <v>54</v>
      </c>
      <c r="AU3" s="5" t="s">
        <v>69</v>
      </c>
      <c r="AV3" s="5" t="s">
        <v>75</v>
      </c>
      <c r="AW3" s="45" t="s">
        <v>80</v>
      </c>
      <c r="AX3" s="45" t="s">
        <v>18</v>
      </c>
    </row>
    <row r="4" spans="1:192" s="27" customFormat="1" ht="67.5" x14ac:dyDescent="0.2">
      <c r="A4" s="26" t="s">
        <v>37</v>
      </c>
      <c r="B4" s="6" t="s">
        <v>42</v>
      </c>
      <c r="C4" s="6" t="s">
        <v>41</v>
      </c>
      <c r="D4" s="12">
        <v>1</v>
      </c>
      <c r="E4" s="32" t="s">
        <v>38</v>
      </c>
      <c r="F4" s="15" t="s">
        <v>34</v>
      </c>
      <c r="G4" s="26"/>
      <c r="H4" s="13">
        <v>43900</v>
      </c>
      <c r="I4" s="6"/>
      <c r="J4" s="6"/>
      <c r="K4" s="46"/>
      <c r="L4" s="13">
        <f>IF(T4&lt;&gt;0,T4,"")</f>
        <v>43936</v>
      </c>
      <c r="M4" s="14">
        <f ca="1">IF(L4="",TODAY()-H4,L4-H4)</f>
        <v>36</v>
      </c>
      <c r="N4" s="47" t="str">
        <f>INDEX(Таблица4[[#This Row],[№ письма]:[Дата письма29]],MATCH(Таблица4[[#This Row],[ИЭ =&gt; ТПЭ, ТЭПИН
Текущая ред.2
Дата письма]],Таблица4[[#This Row],[№ письма]:[Дата письма29]],0)-1)</f>
        <v xml:space="preserve">02.01/2267/20 </v>
      </c>
      <c r="O4" s="13">
        <f>IF(MAX(T4,X4,AB4,AF4,AJ4,AN4,AR4,AV4)&lt;&gt;0, MAX(T4,X4,AB4,AF4,AJ4,AN4,AR4,AV4),IF(MAX(T4,X4,AB4,AF4,AJ4,AN4,AR4,AV4)=0,""))</f>
        <v>43936</v>
      </c>
      <c r="P4" s="14">
        <f ca="1">IF(O4="",TODAY()-H4,O4-H4)</f>
        <v>36</v>
      </c>
      <c r="Q4" s="47"/>
      <c r="R4" s="13">
        <f t="shared" ref="R4:R6" si="0">IF(MAX(V4,Z4,AD4,AH4,AL4,AP4,AT4,AX4)&lt;&gt;0, MAX(V4,Z4,AD4,AH4,AL4,AP4,AT4,AX4),IF(MAX(V4,Z4,AD4,AH4,AL4,AP4,AT4,AX4)=0,""))</f>
        <v>43945</v>
      </c>
      <c r="S4" s="12" t="s">
        <v>85</v>
      </c>
      <c r="T4" s="13">
        <v>43936</v>
      </c>
      <c r="U4" s="12" t="s">
        <v>86</v>
      </c>
      <c r="V4" s="13">
        <v>43945</v>
      </c>
      <c r="W4" s="33"/>
      <c r="X4" s="6"/>
      <c r="Y4" s="34"/>
      <c r="Z4" s="6"/>
      <c r="AA4" s="34"/>
      <c r="AB4" s="6"/>
      <c r="AC4" s="34"/>
      <c r="AD4" s="6"/>
      <c r="AE4" s="6"/>
      <c r="AF4" s="6"/>
      <c r="AG4" s="6"/>
      <c r="AH4" s="6"/>
      <c r="AI4" s="34"/>
      <c r="AJ4" s="6"/>
      <c r="AK4" s="34"/>
      <c r="AL4" s="6"/>
      <c r="AM4" s="6"/>
      <c r="AN4" s="6"/>
      <c r="AO4" s="6"/>
      <c r="AP4" s="6"/>
      <c r="AQ4" s="34"/>
      <c r="AR4" s="6"/>
      <c r="AS4" s="34"/>
      <c r="AT4" s="6"/>
      <c r="AU4" s="6"/>
      <c r="AV4" s="6"/>
      <c r="AW4" s="6"/>
      <c r="AX4" s="6"/>
    </row>
    <row r="5" spans="1:192" s="27" customFormat="1" ht="123.75" x14ac:dyDescent="0.2">
      <c r="A5" s="26" t="s">
        <v>37</v>
      </c>
      <c r="B5" s="6" t="s">
        <v>42</v>
      </c>
      <c r="C5" s="6" t="s">
        <v>41</v>
      </c>
      <c r="D5" s="12">
        <v>2</v>
      </c>
      <c r="E5" s="32" t="s">
        <v>39</v>
      </c>
      <c r="F5" s="15" t="s">
        <v>35</v>
      </c>
      <c r="G5" s="26"/>
      <c r="H5" s="13">
        <v>43641</v>
      </c>
      <c r="I5" s="6"/>
      <c r="J5" s="6"/>
      <c r="K5" s="46"/>
      <c r="L5" s="13">
        <f>IF(T5&lt;&gt;0,T5,"")</f>
        <v>43663</v>
      </c>
      <c r="M5" s="14">
        <f ca="1">IF(L5="",TODAY()-H5,L5-H5)</f>
        <v>22</v>
      </c>
      <c r="N5" s="47" t="str">
        <f>INDEX(Таблица4[[#This Row],[№ письма]:[Дата письма29]],MATCH(Таблица4[[#This Row],[ИЭ =&gt; ТПЭ, ТЭПИН
Текущая ред.2
Дата письма]],Таблица4[[#This Row],[№ письма]:[Дата письма29]],0)-1)</f>
        <v>02.01/1117/20 (доп. Разъяснения)</v>
      </c>
      <c r="O5" s="13">
        <f>IF(MAX(T5,X5,AB5,AF5,AJ5,AN5,AR5,AV5)&lt;&gt;0, MAX(T5,X5,AB5,AF5,AJ5,AN5,AR5,AV5),IF(MAX(T5,X5,AB5,AF5,AJ5,AN5,AR5,AV5)=0,""))</f>
        <v>43887</v>
      </c>
      <c r="P5" s="14">
        <f ca="1">IF(O5="",TODAY()-H5,O5-H5)</f>
        <v>246</v>
      </c>
      <c r="Q5" s="47"/>
      <c r="R5" s="13">
        <f t="shared" si="0"/>
        <v>43901</v>
      </c>
      <c r="S5" s="15" t="s">
        <v>43</v>
      </c>
      <c r="T5" s="13">
        <v>43663</v>
      </c>
      <c r="U5" s="15" t="s">
        <v>45</v>
      </c>
      <c r="V5" s="13">
        <v>43669</v>
      </c>
      <c r="W5" s="12" t="s">
        <v>44</v>
      </c>
      <c r="X5" s="13">
        <v>43699</v>
      </c>
      <c r="Y5" s="16" t="s">
        <v>51</v>
      </c>
      <c r="Z5" s="13">
        <v>43705</v>
      </c>
      <c r="AA5" s="16" t="s">
        <v>46</v>
      </c>
      <c r="AB5" s="13">
        <v>43823</v>
      </c>
      <c r="AC5" s="16" t="s">
        <v>47</v>
      </c>
      <c r="AD5" s="13">
        <v>43830</v>
      </c>
      <c r="AE5" s="6" t="s">
        <v>83</v>
      </c>
      <c r="AF5" s="13">
        <v>43887</v>
      </c>
      <c r="AG5" s="6" t="s">
        <v>84</v>
      </c>
      <c r="AH5" s="13">
        <v>43901</v>
      </c>
      <c r="AI5" s="17"/>
      <c r="AJ5" s="6"/>
      <c r="AK5" s="17"/>
      <c r="AL5" s="6"/>
      <c r="AM5" s="6"/>
      <c r="AN5" s="6"/>
      <c r="AO5" s="6"/>
      <c r="AP5" s="6"/>
      <c r="AQ5" s="17"/>
      <c r="AR5" s="6"/>
      <c r="AS5" s="17"/>
      <c r="AT5" s="6"/>
      <c r="AU5" s="6"/>
      <c r="AV5" s="6"/>
      <c r="AW5" s="6"/>
      <c r="AX5" s="6"/>
    </row>
    <row r="6" spans="1:192" s="27" customFormat="1" ht="123.75" x14ac:dyDescent="0.2">
      <c r="A6" s="26" t="s">
        <v>37</v>
      </c>
      <c r="B6" s="6" t="s">
        <v>42</v>
      </c>
      <c r="C6" s="6" t="s">
        <v>41</v>
      </c>
      <c r="D6" s="12">
        <v>3</v>
      </c>
      <c r="E6" s="32" t="s">
        <v>40</v>
      </c>
      <c r="F6" s="15" t="s">
        <v>35</v>
      </c>
      <c r="G6" s="26"/>
      <c r="H6" s="13">
        <v>43641</v>
      </c>
      <c r="I6" s="6"/>
      <c r="J6" s="6"/>
      <c r="K6" s="46"/>
      <c r="L6" s="13">
        <f>IF(T6&lt;&gt;0,T6,"")</f>
        <v>43663</v>
      </c>
      <c r="M6" s="14">
        <f ca="1">IF(L6="",TODAY()-H6,L6-H6)</f>
        <v>22</v>
      </c>
      <c r="N6" s="47" t="str">
        <f>INDEX(Таблица4[[#This Row],[№ письма]:[Дата письма29]],MATCH(Таблица4[[#This Row],[ИЭ =&gt; ТПЭ, ТЭПИН
Текущая ред.2
Дата письма]],Таблица4[[#This Row],[№ письма]:[Дата письма29]],0)-1)</f>
        <v>02.01/1117/20</v>
      </c>
      <c r="O6" s="13">
        <f>IF(MAX(T6,X6,AB6,AF6,AJ6,AN6,AR6,AV6)&lt;&gt;0, MAX(T6,X6,AB6,AF6,AJ6,AN6,AR6,AV6),IF(MAX(T6,X6,AB6,AF6,AJ6,AN6,AR6,AV6)=0,""))</f>
        <v>43887</v>
      </c>
      <c r="P6" s="14">
        <f ca="1">IF(O6="",TODAY()-H6,O6-H6)</f>
        <v>246</v>
      </c>
      <c r="Q6" s="47"/>
      <c r="R6" s="13">
        <f t="shared" si="0"/>
        <v>43901</v>
      </c>
      <c r="S6" s="15" t="s">
        <v>43</v>
      </c>
      <c r="T6" s="13">
        <v>43663</v>
      </c>
      <c r="U6" s="15" t="s">
        <v>45</v>
      </c>
      <c r="V6" s="13">
        <v>43669</v>
      </c>
      <c r="W6" s="33" t="s">
        <v>50</v>
      </c>
      <c r="X6" s="13">
        <v>43699</v>
      </c>
      <c r="Y6" s="22" t="s">
        <v>51</v>
      </c>
      <c r="Z6" s="13">
        <v>43705</v>
      </c>
      <c r="AA6" s="22" t="s">
        <v>49</v>
      </c>
      <c r="AB6" s="13">
        <v>43705</v>
      </c>
      <c r="AC6" s="22" t="s">
        <v>55</v>
      </c>
      <c r="AD6" s="13">
        <v>43707</v>
      </c>
      <c r="AE6" s="6"/>
      <c r="AF6" s="6"/>
      <c r="AG6" s="22" t="s">
        <v>56</v>
      </c>
      <c r="AH6" s="13">
        <v>43728</v>
      </c>
      <c r="AI6" s="16" t="s">
        <v>48</v>
      </c>
      <c r="AJ6" s="13">
        <v>43746</v>
      </c>
      <c r="AK6" s="33" t="s">
        <v>53</v>
      </c>
      <c r="AL6" s="13">
        <v>43756</v>
      </c>
      <c r="AM6" s="6"/>
      <c r="AN6" s="6"/>
      <c r="AO6" s="6" t="s">
        <v>52</v>
      </c>
      <c r="AP6" s="13">
        <v>43780</v>
      </c>
      <c r="AQ6" s="16" t="s">
        <v>46</v>
      </c>
      <c r="AR6" s="13">
        <v>43823</v>
      </c>
      <c r="AS6" s="16" t="s">
        <v>47</v>
      </c>
      <c r="AT6" s="13">
        <v>43830</v>
      </c>
      <c r="AU6" s="6" t="s">
        <v>82</v>
      </c>
      <c r="AV6" s="13">
        <v>43887</v>
      </c>
      <c r="AW6" s="6" t="s">
        <v>84</v>
      </c>
      <c r="AX6" s="13">
        <v>43901</v>
      </c>
    </row>
  </sheetData>
  <mergeCells count="23">
    <mergeCell ref="AE2:AF2"/>
    <mergeCell ref="AG2:AH2"/>
    <mergeCell ref="AE1:AH1"/>
    <mergeCell ref="AM1:AP1"/>
    <mergeCell ref="AQ2:AR2"/>
    <mergeCell ref="AM2:AN2"/>
    <mergeCell ref="AO2:AP2"/>
    <mergeCell ref="AS2:AT2"/>
    <mergeCell ref="AU2:AV2"/>
    <mergeCell ref="AW2:AX2"/>
    <mergeCell ref="S1:V1"/>
    <mergeCell ref="W1:Z1"/>
    <mergeCell ref="AA1:AD1"/>
    <mergeCell ref="S2:T2"/>
    <mergeCell ref="U2:V2"/>
    <mergeCell ref="W2:X2"/>
    <mergeCell ref="Y2:Z2"/>
    <mergeCell ref="AA2:AB2"/>
    <mergeCell ref="AC2:AD2"/>
    <mergeCell ref="AK2:AL2"/>
    <mergeCell ref="AI2:AJ2"/>
    <mergeCell ref="AI1:AL1"/>
    <mergeCell ref="AQ1:AT1"/>
  </mergeCell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D020C38-E7D2-4066-A9BD-427C8687EA72}">
            <x14:iconSet iconSet="4TrafficLights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vo type="num">
                <xm:f>7</xm:f>
              </x14:cfvo>
              <x14:cfIcon iconSet="3Stars" iconId="2"/>
              <x14:cfIcon iconSet="3TrafficLights1" iconId="2"/>
              <x14:cfIcon iconSet="3TrafficLights1" iconId="1"/>
              <x14:cfIcon iconSet="3TrafficLights1" iconId="0"/>
            </x14:iconSet>
          </x14:cfRule>
          <xm:sqref>M4:N6 P4:Q6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Лист2!$B$2:$B$8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8" sqref="B8"/>
    </sheetView>
  </sheetViews>
  <sheetFormatPr defaultRowHeight="15" x14ac:dyDescent="0.25"/>
  <cols>
    <col min="5" max="5" width="48" customWidth="1"/>
    <col min="6" max="6" width="35.42578125" customWidth="1"/>
  </cols>
  <sheetData>
    <row r="1" spans="1:6" x14ac:dyDescent="0.25">
      <c r="B1" t="s">
        <v>30</v>
      </c>
    </row>
    <row r="2" spans="1:6" x14ac:dyDescent="0.25">
      <c r="A2">
        <v>1</v>
      </c>
      <c r="B2" t="s">
        <v>31</v>
      </c>
      <c r="E2" s="18" t="s">
        <v>57</v>
      </c>
      <c r="F2" s="19"/>
    </row>
    <row r="3" spans="1:6" ht="45" x14ac:dyDescent="0.25">
      <c r="A3">
        <v>2</v>
      </c>
      <c r="B3" s="9" t="s">
        <v>32</v>
      </c>
      <c r="E3" s="18" t="s">
        <v>58</v>
      </c>
      <c r="F3" s="19"/>
    </row>
    <row r="4" spans="1:6" x14ac:dyDescent="0.25">
      <c r="A4">
        <v>3</v>
      </c>
      <c r="B4" s="9" t="s">
        <v>33</v>
      </c>
      <c r="E4" s="18" t="s">
        <v>59</v>
      </c>
      <c r="F4" s="19"/>
    </row>
    <row r="5" spans="1:6" x14ac:dyDescent="0.25">
      <c r="A5">
        <v>4</v>
      </c>
      <c r="B5" s="10" t="s">
        <v>34</v>
      </c>
      <c r="E5" s="18"/>
      <c r="F5" s="19"/>
    </row>
    <row r="6" spans="1:6" x14ac:dyDescent="0.25">
      <c r="A6">
        <v>5</v>
      </c>
      <c r="B6" s="11" t="s">
        <v>35</v>
      </c>
      <c r="E6" s="18" t="s">
        <v>60</v>
      </c>
      <c r="F6" s="19"/>
    </row>
    <row r="7" spans="1:6" x14ac:dyDescent="0.25">
      <c r="A7">
        <v>6</v>
      </c>
      <c r="B7" t="s">
        <v>36</v>
      </c>
      <c r="E7" s="18" t="s">
        <v>61</v>
      </c>
      <c r="F7" s="19"/>
    </row>
    <row r="8" spans="1:6" x14ac:dyDescent="0.25">
      <c r="A8">
        <v>7</v>
      </c>
      <c r="B8" t="s">
        <v>81</v>
      </c>
      <c r="E8" s="18" t="s">
        <v>62</v>
      </c>
      <c r="F8" s="19"/>
    </row>
    <row r="9" spans="1:6" ht="45" x14ac:dyDescent="0.25">
      <c r="E9" s="18" t="s">
        <v>63</v>
      </c>
      <c r="F9" s="19"/>
    </row>
    <row r="10" spans="1:6" x14ac:dyDescent="0.25">
      <c r="E10" s="18" t="s">
        <v>64</v>
      </c>
      <c r="F10" s="19"/>
    </row>
    <row r="11" spans="1:6" ht="135" x14ac:dyDescent="0.25">
      <c r="E11" s="18" t="s">
        <v>65</v>
      </c>
      <c r="F1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2020-05-12T08:59:14Z</dcterms:modified>
</cp:coreProperties>
</file>