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filterPrivacy="1"/>
  <xr:revisionPtr revIDLastSave="0" documentId="13_ncr:1_{F5E7DBDB-9885-4E17-A573-8C0F383CF322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Эталон" sheetId="2" r:id="rId2"/>
  </sheets>
  <definedNames>
    <definedName name="_xlnm._FilterDatabase" localSheetId="0" hidden="1">Лист1!$A$1:$I$14</definedName>
    <definedName name="_xlnm._FilterDatabase" localSheetId="1" hidden="1">Эталон!$B$1:$I$26</definedName>
  </definedName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2" i="1"/>
  <c r="I3" i="1" l="1"/>
  <c r="I4" i="1"/>
  <c r="I5" i="1"/>
  <c r="I6" i="1"/>
  <c r="I7" i="1"/>
  <c r="I8" i="1"/>
  <c r="I9" i="1"/>
  <c r="I10" i="1"/>
  <c r="I11" i="1"/>
  <c r="I12" i="1"/>
  <c r="I13" i="1"/>
  <c r="I14" i="1"/>
  <c r="I2" i="1"/>
  <c r="A2" i="1"/>
  <c r="G3" i="1"/>
  <c r="G4" i="1"/>
  <c r="G5" i="1"/>
  <c r="G6" i="1"/>
  <c r="G7" i="1"/>
  <c r="G8" i="1"/>
  <c r="G9" i="1"/>
  <c r="G10" i="1"/>
  <c r="G11" i="1"/>
  <c r="G12" i="1"/>
  <c r="G13" i="1"/>
  <c r="G14" i="1"/>
  <c r="G2" i="1"/>
  <c r="A3" i="1" l="1"/>
  <c r="A4" i="1"/>
  <c r="A5" i="1"/>
  <c r="A6" i="1"/>
  <c r="A7" i="1"/>
  <c r="A8" i="1"/>
  <c r="A9" i="1"/>
  <c r="A10" i="1"/>
  <c r="A11" i="1"/>
  <c r="A12" i="1"/>
  <c r="A13" i="1"/>
  <c r="A14" i="1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H11" i="1" l="1"/>
  <c r="H7" i="1"/>
  <c r="H4" i="1"/>
  <c r="H3" i="1"/>
  <c r="H5" i="1"/>
  <c r="H2" i="1"/>
  <c r="H8" i="1"/>
  <c r="H14" i="1"/>
  <c r="H13" i="1"/>
  <c r="H10" i="1"/>
  <c r="H6" i="1"/>
  <c r="H12" i="1"/>
  <c r="H9" i="1"/>
</calcChain>
</file>

<file path=xl/sharedStrings.xml><?xml version="1.0" encoding="utf-8"?>
<sst xmlns="http://schemas.openxmlformats.org/spreadsheetml/2006/main" count="127" uniqueCount="29">
  <si>
    <t>Имя</t>
  </si>
  <si>
    <t>Ширина</t>
  </si>
  <si>
    <t>DBKey 3</t>
  </si>
  <si>
    <t>Сегмент Конец</t>
  </si>
  <si>
    <t>07 Фров развал</t>
  </si>
  <si>
    <t>Стандарт</t>
  </si>
  <si>
    <t>алкогольный шкаф 1200х500</t>
  </si>
  <si>
    <t>В0</t>
  </si>
  <si>
    <t>ДСК ННГ Масло растительное_15_New 4,5</t>
  </si>
  <si>
    <t>В1</t>
  </si>
  <si>
    <t>В2</t>
  </si>
  <si>
    <t>В9</t>
  </si>
  <si>
    <t>ДСК ННГ Рулеты,кексы_15_New 4,5_7 полок</t>
  </si>
  <si>
    <t>В11</t>
  </si>
  <si>
    <t>алкогольный шкаф 1200х400</t>
  </si>
  <si>
    <t>06 Фров развал 1,27х0,874</t>
  </si>
  <si>
    <t>ДСК ННГ Водка+Коньяк_15_New 4,5_Табакошоп 3 формат</t>
  </si>
  <si>
    <t>ДСК ННГ Сухие завтраки_15_New 4,5</t>
  </si>
  <si>
    <t>ДСК ННГ Соль,Сахар_20_New 6,7</t>
  </si>
  <si>
    <t>ДСК ННГ МК.РК_15_New 4,5</t>
  </si>
  <si>
    <t>ДСК ННГ ОВ.К+ФР.К_20_New 6,7_Новая</t>
  </si>
  <si>
    <t>ДСК ННГ Овощи.фрукты_15_Подиумы О6 (2-8-2)</t>
  </si>
  <si>
    <t>В5</t>
  </si>
  <si>
    <t>ДСК ННГ Печенье_15_New 4,5_7 полок</t>
  </si>
  <si>
    <t>Число</t>
  </si>
  <si>
    <t>В17</t>
  </si>
  <si>
    <t>Сцепка</t>
  </si>
  <si>
    <t>Что должно быть (впр к эталону)</t>
  </si>
  <si>
    <t>Верно или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</si>
</sst>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1" applyAlignment="1">
      <alignment horizontal="center" vertical="center" wrapText="1"/>
    </xf>
    <xf numFmtId="0" fontId="1" fillId="0" borderId="0" xfId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2" borderId="0" xfId="0" applyFill="1"/>
    <xf numFmtId="0" fontId="0" fillId="3" borderId="0" xfId="0" applyFill="1"/>
    <xf numFmtId="0" fontId="1" fillId="0" borderId="0" xfId="1" applyFill="1" applyAlignment="1">
      <alignment horizontal="center" vertical="center" wrapText="1"/>
    </xf>
    <xf numFmtId="0" fontId="0" fillId="4" borderId="0" xfId="0" applyFill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zoomScale="85" zoomScaleNormal="85" workbookViewId="0">
      <selection activeCell="J2" sqref="J2:J14"/>
    </sheetView>
  </sheetViews>
  <sheetFormatPr defaultRowHeight="15" x14ac:dyDescent="0.25"/>
  <cols>
    <col min="1" max="1" width="20.140625" style="6" customWidth="1"/>
    <col min="2" max="2" width="29.28515625" customWidth="1"/>
    <col min="3" max="3" width="42.28515625" customWidth="1"/>
    <col min="5" max="6" width="10.5703125" customWidth="1"/>
    <col min="7" max="7" width="27.5703125" customWidth="1"/>
    <col min="8" max="8" width="15.7109375" style="7" customWidth="1"/>
    <col min="9" max="9" width="17.7109375" customWidth="1"/>
    <col min="10" max="10" width="13.5703125" customWidth="1"/>
  </cols>
  <sheetData>
    <row r="1" spans="1:10" ht="25.5" x14ac:dyDescent="0.25">
      <c r="A1" s="6" t="s">
        <v>26</v>
      </c>
      <c r="B1" s="1" t="s">
        <v>0</v>
      </c>
      <c r="C1" s="1" t="s">
        <v>0</v>
      </c>
      <c r="D1" s="1" t="s">
        <v>1</v>
      </c>
      <c r="E1" s="1" t="s">
        <v>2</v>
      </c>
      <c r="F1" s="1" t="s">
        <v>3</v>
      </c>
      <c r="G1" s="8" t="s">
        <v>27</v>
      </c>
      <c r="H1" s="7" t="s">
        <v>28</v>
      </c>
    </row>
    <row r="2" spans="1:10" x14ac:dyDescent="0.25">
      <c r="A2" s="6" t="str">
        <f>C2&amp;E2&amp;F2</f>
        <v>ДСК ННГ Овощи.фрукты_15_Подиумы О6 (2-8-2)Стандарт2</v>
      </c>
      <c r="B2" s="2" t="s">
        <v>4</v>
      </c>
      <c r="C2" s="2" t="s">
        <v>21</v>
      </c>
      <c r="D2" s="2">
        <v>120</v>
      </c>
      <c r="E2" s="2" t="s">
        <v>5</v>
      </c>
      <c r="F2" s="2">
        <v>2</v>
      </c>
      <c r="G2" s="6" t="str">
        <f>VLOOKUP(A2,Эталон!$A$1:$F$100000,4,0)</f>
        <v>07 Фров развал</v>
      </c>
      <c r="H2" s="7" t="b">
        <f t="shared" ref="H2:H10" si="0">B2=G2</f>
        <v>1</v>
      </c>
      <c r="I2" s="9" t="b">
        <f>INDEX(Эталон!$D$1:$D$100000,_xlfn.AGGREGATE(15,6,ROW(Эталон!$D$1:$D$100000)/(C2=Эталон!$C$1:$C$100000)/(F2=Эталон!$F$1:$F$100000)/(E2=Эталон!$B$1:$B$100000),1))=B2</f>
        <v>1</v>
      </c>
      <c r="J2" s="9" t="b">
        <f>LOOKUP(,-1/(C2=Эталон!$C$1:$C$100000)/(F2=Эталон!$F$1:$F$100000)/(E2=Эталон!$B$1:$B$100000),Эталон!$D$1:$D$100000)=B2</f>
        <v>1</v>
      </c>
    </row>
    <row r="3" spans="1:10" x14ac:dyDescent="0.25">
      <c r="A3" s="6" t="str">
        <f t="shared" ref="A3:A14" si="1">C3&amp;E3&amp;F3</f>
        <v>ДСК ННГ Овощи.фрукты_15_Подиумы О6 (2-8-2)Стандарт1</v>
      </c>
      <c r="B3" s="2" t="s">
        <v>4</v>
      </c>
      <c r="C3" s="2" t="s">
        <v>21</v>
      </c>
      <c r="D3" s="2">
        <v>120</v>
      </c>
      <c r="E3" s="2" t="s">
        <v>5</v>
      </c>
      <c r="F3" s="2">
        <v>1</v>
      </c>
      <c r="G3" s="6" t="str">
        <f>VLOOKUP(A3,Эталон!$A$1:$F$100000,4,0)</f>
        <v>07 Фров развал</v>
      </c>
      <c r="H3" s="7" t="b">
        <f t="shared" si="0"/>
        <v>1</v>
      </c>
      <c r="I3" s="9" t="b">
        <f>INDEX(Эталон!$D$1:$D$100000,_xlfn.AGGREGATE(15,6,ROW(Эталон!$D$1:$D$100000)/(C3=Эталон!$C$1:$C$100000)/(F3=Эталон!$F$1:$F$100000)/(E3=Эталон!$B$1:$B$100000),1))=B3</f>
        <v>1</v>
      </c>
      <c r="J3" s="9" t="b">
        <f>LOOKUP(,-1/(C3=Эталон!$C$1:$C$100000)/(F3=Эталон!$F$1:$F$100000)/(E3=Эталон!$B$1:$B$100000),Эталон!$D$1:$D$100000)=B3</f>
        <v>1</v>
      </c>
    </row>
    <row r="4" spans="1:10" x14ac:dyDescent="0.25">
      <c r="A4" s="6" t="str">
        <f t="shared" si="1"/>
        <v>ДСК ННГ Водка+Коньяк_15_New 4,5_Табакошоп 3 форматСтандарт1</v>
      </c>
      <c r="B4" s="2" t="s">
        <v>6</v>
      </c>
      <c r="C4" s="2" t="s">
        <v>16</v>
      </c>
      <c r="D4" s="2">
        <v>120</v>
      </c>
      <c r="E4" s="2" t="s">
        <v>5</v>
      </c>
      <c r="F4" s="2">
        <v>1</v>
      </c>
      <c r="G4" s="6" t="str">
        <f>VLOOKUP(A4,Эталон!$A$1:$F$100000,4,0)</f>
        <v>алкогольный шкаф 1200х400</v>
      </c>
      <c r="H4" s="7" t="b">
        <f t="shared" si="0"/>
        <v>0</v>
      </c>
      <c r="I4" s="9" t="b">
        <f>INDEX(Эталон!$D$1:$D$100000,_xlfn.AGGREGATE(15,6,ROW(Эталон!$D$1:$D$100000)/(C4=Эталон!$C$1:$C$100000)/(F4=Эталон!$F$1:$F$100000)/(E4=Эталон!$B$1:$B$100000),1))=B4</f>
        <v>0</v>
      </c>
      <c r="J4" s="9" t="b">
        <f>LOOKUP(,-1/(C4=Эталон!$C$1:$C$100000)/(F4=Эталон!$F$1:$F$100000)/(E4=Эталон!$B$1:$B$100000),Эталон!$D$1:$D$100000)=B4</f>
        <v>0</v>
      </c>
    </row>
    <row r="5" spans="1:10" x14ac:dyDescent="0.25">
      <c r="A5" s="6" t="str">
        <f t="shared" si="1"/>
        <v>ДСК ННГ Масло растительное_15_New 4,5Стандарт1</v>
      </c>
      <c r="B5" s="2" t="s">
        <v>7</v>
      </c>
      <c r="C5" s="2" t="s">
        <v>8</v>
      </c>
      <c r="D5" s="2">
        <v>125</v>
      </c>
      <c r="E5" s="2" t="s">
        <v>5</v>
      </c>
      <c r="F5" s="2">
        <v>1</v>
      </c>
      <c r="G5" s="6" t="str">
        <f>VLOOKUP(A5,Эталон!$A$1:$F$100000,4,0)</f>
        <v>В0</v>
      </c>
      <c r="H5" s="7" t="b">
        <f t="shared" si="0"/>
        <v>1</v>
      </c>
      <c r="I5" s="9" t="b">
        <f>INDEX(Эталон!$D$1:$D$100000,_xlfn.AGGREGATE(15,6,ROW(Эталон!$D$1:$D$100000)/(C5=Эталон!$C$1:$C$100000)/(F5=Эталон!$F$1:$F$100000)/(E5=Эталон!$B$1:$B$100000),1))=B5</f>
        <v>1</v>
      </c>
      <c r="J5" s="9" t="b">
        <f>LOOKUP(,-1/(C5=Эталон!$C$1:$C$100000)/(F5=Эталон!$F$1:$F$100000)/(E5=Эталон!$B$1:$B$100000),Эталон!$D$1:$D$100000)=B5</f>
        <v>1</v>
      </c>
    </row>
    <row r="6" spans="1:10" x14ac:dyDescent="0.25">
      <c r="A6" s="6" t="str">
        <f t="shared" si="1"/>
        <v>ДСК ННГ Сухие завтраки_15_New 4,5Стандарт1</v>
      </c>
      <c r="B6" s="2" t="s">
        <v>9</v>
      </c>
      <c r="C6" s="2" t="s">
        <v>17</v>
      </c>
      <c r="D6" s="2">
        <v>125</v>
      </c>
      <c r="E6" s="2" t="s">
        <v>5</v>
      </c>
      <c r="F6" s="2">
        <v>1</v>
      </c>
      <c r="G6" s="6" t="str">
        <f>VLOOKUP(A6,Эталон!$A$1:$F$100000,4,0)</f>
        <v>В1</v>
      </c>
      <c r="H6" s="7" t="b">
        <f t="shared" si="0"/>
        <v>1</v>
      </c>
      <c r="I6" s="9" t="b">
        <f>INDEX(Эталон!$D$1:$D$100000,_xlfn.AGGREGATE(15,6,ROW(Эталон!$D$1:$D$100000)/(C6=Эталон!$C$1:$C$100000)/(F6=Эталон!$F$1:$F$100000)/(E6=Эталон!$B$1:$B$100000),1))=B6</f>
        <v>1</v>
      </c>
      <c r="J6" s="9" t="b">
        <f>LOOKUP(,-1/(C6=Эталон!$C$1:$C$100000)/(F6=Эталон!$F$1:$F$100000)/(E6=Эталон!$B$1:$B$100000),Эталон!$D$1:$D$100000)=B6</f>
        <v>1</v>
      </c>
    </row>
    <row r="7" spans="1:10" x14ac:dyDescent="0.25">
      <c r="A7" s="6" t="str">
        <f t="shared" si="1"/>
        <v>ДСК ННГ МК.РК_15_New 4,5Стандарт2</v>
      </c>
      <c r="B7" s="2" t="s">
        <v>10</v>
      </c>
      <c r="C7" s="2" t="s">
        <v>19</v>
      </c>
      <c r="D7" s="2">
        <v>125</v>
      </c>
      <c r="E7" s="2" t="s">
        <v>5</v>
      </c>
      <c r="F7" s="2">
        <v>2</v>
      </c>
      <c r="G7" s="6" t="str">
        <f>VLOOKUP(A7,Эталон!$A$1:$F$100000,4,0)</f>
        <v>В2</v>
      </c>
      <c r="H7" s="7" t="b">
        <f t="shared" si="0"/>
        <v>1</v>
      </c>
      <c r="I7" s="9" t="b">
        <f>INDEX(Эталон!$D$1:$D$100000,_xlfn.AGGREGATE(15,6,ROW(Эталон!$D$1:$D$100000)/(C7=Эталон!$C$1:$C$100000)/(F7=Эталон!$F$1:$F$100000)/(E7=Эталон!$B$1:$B$100000),1))=B7</f>
        <v>1</v>
      </c>
      <c r="J7" s="9" t="b">
        <f>LOOKUP(,-1/(C7=Эталон!$C$1:$C$100000)/(F7=Эталон!$F$1:$F$100000)/(E7=Эталон!$B$1:$B$100000),Эталон!$D$1:$D$100000)=B7</f>
        <v>1</v>
      </c>
    </row>
    <row r="8" spans="1:10" x14ac:dyDescent="0.25">
      <c r="A8" s="6" t="str">
        <f t="shared" si="1"/>
        <v>ДСК ННГ МК.РК_15_New 4,5Стандарт1</v>
      </c>
      <c r="B8" s="2" t="s">
        <v>10</v>
      </c>
      <c r="C8" s="2" t="s">
        <v>19</v>
      </c>
      <c r="D8" s="2">
        <v>125</v>
      </c>
      <c r="E8" s="2" t="s">
        <v>5</v>
      </c>
      <c r="F8" s="2">
        <v>1</v>
      </c>
      <c r="G8" s="6" t="str">
        <f>VLOOKUP(A8,Эталон!$A$1:$F$100000,4,0)</f>
        <v>В2</v>
      </c>
      <c r="H8" s="7" t="b">
        <f t="shared" si="0"/>
        <v>1</v>
      </c>
      <c r="I8" s="9" t="b">
        <f>INDEX(Эталон!$D$1:$D$100000,_xlfn.AGGREGATE(15,6,ROW(Эталон!$D$1:$D$100000)/(C8=Эталон!$C$1:$C$100000)/(F8=Эталон!$F$1:$F$100000)/(E8=Эталон!$B$1:$B$100000),1))=B8</f>
        <v>1</v>
      </c>
      <c r="J8" s="9" t="b">
        <f>LOOKUP(,-1/(C8=Эталон!$C$1:$C$100000)/(F8=Эталон!$F$1:$F$100000)/(E8=Эталон!$B$1:$B$100000),Эталон!$D$1:$D$100000)=B8</f>
        <v>1</v>
      </c>
    </row>
    <row r="9" spans="1:10" x14ac:dyDescent="0.25">
      <c r="A9" s="6" t="str">
        <f t="shared" si="1"/>
        <v>ДСК ННГ ОВ.К+ФР.К_20_New 6,7_НоваяСтандарт3</v>
      </c>
      <c r="B9" s="2" t="s">
        <v>10</v>
      </c>
      <c r="C9" s="2" t="s">
        <v>20</v>
      </c>
      <c r="D9" s="2">
        <v>125</v>
      </c>
      <c r="E9" s="2" t="s">
        <v>5</v>
      </c>
      <c r="F9" s="2">
        <v>3</v>
      </c>
      <c r="G9" s="6" t="str">
        <f>VLOOKUP(A9,Эталон!$A$1:$F$100000,4,0)</f>
        <v>В2</v>
      </c>
      <c r="H9" s="7" t="b">
        <f t="shared" si="0"/>
        <v>1</v>
      </c>
      <c r="I9" s="9" t="b">
        <f>INDEX(Эталон!$D$1:$D$100000,_xlfn.AGGREGATE(15,6,ROW(Эталон!$D$1:$D$100000)/(C9=Эталон!$C$1:$C$100000)/(F9=Эталон!$F$1:$F$100000)/(E9=Эталон!$B$1:$B$100000),1))=B9</f>
        <v>1</v>
      </c>
      <c r="J9" s="9" t="b">
        <f>LOOKUP(,-1/(C9=Эталон!$C$1:$C$100000)/(F9=Эталон!$F$1:$F$100000)/(E9=Эталон!$B$1:$B$100000),Эталон!$D$1:$D$100000)=B9</f>
        <v>1</v>
      </c>
    </row>
    <row r="10" spans="1:10" x14ac:dyDescent="0.25">
      <c r="A10" s="6" t="str">
        <f t="shared" si="1"/>
        <v>ДСК ННГ ОВ.К+ФР.К_20_New 6,7_НоваяСтандарт1</v>
      </c>
      <c r="B10" s="2" t="s">
        <v>10</v>
      </c>
      <c r="C10" s="2" t="s">
        <v>20</v>
      </c>
      <c r="D10" s="2">
        <v>125</v>
      </c>
      <c r="E10" s="2" t="s">
        <v>5</v>
      </c>
      <c r="F10" s="2">
        <v>1</v>
      </c>
      <c r="G10" s="6" t="str">
        <f>VLOOKUP(A10,Эталон!$A$1:$F$100000,4,0)</f>
        <v>В9</v>
      </c>
      <c r="H10" s="7" t="b">
        <f t="shared" si="0"/>
        <v>0</v>
      </c>
      <c r="I10" s="9" t="b">
        <f>INDEX(Эталон!$D$1:$D$100000,_xlfn.AGGREGATE(15,6,ROW(Эталон!$D$1:$D$100000)/(C10=Эталон!$C$1:$C$100000)/(F10=Эталон!$F$1:$F$100000)/(E10=Эталон!$B$1:$B$100000),1))=B10</f>
        <v>0</v>
      </c>
      <c r="J10" s="9" t="b">
        <f>LOOKUP(,-1/(C10=Эталон!$C$1:$C$100000)/(F10=Эталон!$F$1:$F$100000)/(E10=Эталон!$B$1:$B$100000),Эталон!$D$1:$D$100000)=B10</f>
        <v>0</v>
      </c>
    </row>
    <row r="11" spans="1:10" x14ac:dyDescent="0.25">
      <c r="A11" s="6" t="str">
        <f t="shared" si="1"/>
        <v>ДСК ННГ Печенье_15_New 4,5_7 полокСтандарт2</v>
      </c>
      <c r="B11" s="2" t="s">
        <v>11</v>
      </c>
      <c r="C11" s="2" t="s">
        <v>23</v>
      </c>
      <c r="D11" s="2">
        <v>125</v>
      </c>
      <c r="E11" s="2" t="s">
        <v>5</v>
      </c>
      <c r="F11" s="2">
        <v>2</v>
      </c>
      <c r="G11" s="6" t="str">
        <f>VLOOKUP(A11,Эталон!$A$1:$F$100000,4,0)</f>
        <v>В9</v>
      </c>
      <c r="H11" s="7" t="b">
        <f t="shared" ref="H11:H14" si="2">B11=G11</f>
        <v>1</v>
      </c>
      <c r="I11" s="9" t="b">
        <f>INDEX(Эталон!$D$1:$D$100000,_xlfn.AGGREGATE(15,6,ROW(Эталон!$D$1:$D$100000)/(C11=Эталон!$C$1:$C$100000)/(F11=Эталон!$F$1:$F$100000)/(E11=Эталон!$B$1:$B$100000),1))=B11</f>
        <v>1</v>
      </c>
      <c r="J11" s="9" t="b">
        <f>LOOKUP(,-1/(C11=Эталон!$C$1:$C$100000)/(F11=Эталон!$F$1:$F$100000)/(E11=Эталон!$B$1:$B$100000),Эталон!$D$1:$D$100000)=B11</f>
        <v>1</v>
      </c>
    </row>
    <row r="12" spans="1:10" x14ac:dyDescent="0.25">
      <c r="A12" s="6" t="str">
        <f t="shared" si="1"/>
        <v>ДСК ННГ Рулеты,кексы_15_New 4,5_7 полокСтандарт1</v>
      </c>
      <c r="B12" s="2" t="s">
        <v>11</v>
      </c>
      <c r="C12" s="2" t="s">
        <v>12</v>
      </c>
      <c r="D12" s="2">
        <v>125</v>
      </c>
      <c r="E12" s="2" t="s">
        <v>5</v>
      </c>
      <c r="F12" s="2">
        <v>1</v>
      </c>
      <c r="G12" s="6" t="str">
        <f>VLOOKUP(A12,Эталон!$A$1:$F$100000,4,0)</f>
        <v>В9</v>
      </c>
      <c r="H12" s="7" t="b">
        <f t="shared" si="2"/>
        <v>1</v>
      </c>
      <c r="I12" s="9" t="b">
        <f>INDEX(Эталон!$D$1:$D$100000,_xlfn.AGGREGATE(15,6,ROW(Эталон!$D$1:$D$100000)/(C12=Эталон!$C$1:$C$100000)/(F12=Эталон!$F$1:$F$100000)/(E12=Эталон!$B$1:$B$100000),1))=B12</f>
        <v>1</v>
      </c>
      <c r="J12" s="9" t="b">
        <f>LOOKUP(,-1/(C12=Эталон!$C$1:$C$100000)/(F12=Эталон!$F$1:$F$100000)/(E12=Эталон!$B$1:$B$100000),Эталон!$D$1:$D$100000)=B12</f>
        <v>1</v>
      </c>
    </row>
    <row r="13" spans="1:10" x14ac:dyDescent="0.25">
      <c r="A13" s="6" t="str">
        <f t="shared" si="1"/>
        <v>ДСК ННГ Соль,Сахар_20_New 6,7Стандарт1</v>
      </c>
      <c r="B13" s="2" t="s">
        <v>13</v>
      </c>
      <c r="C13" s="2" t="s">
        <v>18</v>
      </c>
      <c r="D13" s="2">
        <v>125</v>
      </c>
      <c r="E13" s="2" t="s">
        <v>5</v>
      </c>
      <c r="F13" s="2">
        <v>1</v>
      </c>
      <c r="G13" s="6" t="str">
        <f>VLOOKUP(A13,Эталон!$A$1:$F$100000,4,0)</f>
        <v>В5</v>
      </c>
      <c r="H13" s="7" t="b">
        <f t="shared" si="2"/>
        <v>0</v>
      </c>
      <c r="I13" s="9" t="b">
        <f>INDEX(Эталон!$D$1:$D$100000,_xlfn.AGGREGATE(15,6,ROW(Эталон!$D$1:$D$100000)/(C13=Эталон!$C$1:$C$100000)/(F13=Эталон!$F$1:$F$100000)/(E13=Эталон!$B$1:$B$100000),1))=B13</f>
        <v>0</v>
      </c>
      <c r="J13" s="9" t="b">
        <f>LOOKUP(,-1/(C13=Эталон!$C$1:$C$100000)/(F13=Эталон!$F$1:$F$100000)/(E13=Эталон!$B$1:$B$100000),Эталон!$D$1:$D$100000)=B13</f>
        <v>0</v>
      </c>
    </row>
    <row r="14" spans="1:10" x14ac:dyDescent="0.25">
      <c r="A14" s="6" t="str">
        <f t="shared" si="1"/>
        <v>ДСК ННГ Соль,Сахар_20_New 6,7Стандарт2</v>
      </c>
      <c r="B14" s="2" t="s">
        <v>13</v>
      </c>
      <c r="C14" s="2" t="s">
        <v>18</v>
      </c>
      <c r="D14" s="2">
        <v>125</v>
      </c>
      <c r="E14" s="2" t="s">
        <v>5</v>
      </c>
      <c r="F14" s="2">
        <v>2</v>
      </c>
      <c r="G14" s="6" t="str">
        <f>VLOOKUP(A14,Эталон!$A$1:$F$100000,4,0)</f>
        <v>В17</v>
      </c>
      <c r="H14" s="7" t="b">
        <f t="shared" si="2"/>
        <v>0</v>
      </c>
      <c r="I14" s="9" t="b">
        <f>INDEX(Эталон!$D$1:$D$100000,_xlfn.AGGREGATE(15,6,ROW(Эталон!$D$1:$D$100000)/(C14=Эталон!$C$1:$C$100000)/(F14=Эталон!$F$1:$F$100000)/(E14=Эталон!$B$1:$B$100000),1))=B14</f>
        <v>0</v>
      </c>
      <c r="J14" s="9" t="b">
        <f>LOOKUP(,-1/(C14=Эталон!$C$1:$C$100000)/(F14=Эталон!$F$1:$F$100000)/(E14=Эталон!$B$1:$B$100000),Эталон!$D$1:$D$100000)=B14</f>
        <v>0</v>
      </c>
    </row>
  </sheetData>
  <autoFilter ref="A1:I14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zoomScale="70" zoomScaleNormal="70" workbookViewId="0">
      <selection activeCell="A2" sqref="A2"/>
    </sheetView>
  </sheetViews>
  <sheetFormatPr defaultRowHeight="15" x14ac:dyDescent="0.25"/>
  <cols>
    <col min="1" max="1" width="16.85546875" style="6" customWidth="1"/>
    <col min="2" max="2" width="16" style="5" customWidth="1"/>
    <col min="3" max="3" width="51.42578125" style="5" customWidth="1"/>
    <col min="4" max="4" width="19.85546875" style="5" customWidth="1"/>
    <col min="5" max="5" width="11.5703125" style="5" customWidth="1"/>
    <col min="6" max="6" width="14" style="5" customWidth="1"/>
    <col min="7" max="16384" width="9.140625" style="5"/>
  </cols>
  <sheetData>
    <row r="1" spans="1:6" x14ac:dyDescent="0.25">
      <c r="B1" s="4" t="s">
        <v>2</v>
      </c>
      <c r="C1" s="4" t="s">
        <v>0</v>
      </c>
      <c r="D1" s="4" t="s">
        <v>0</v>
      </c>
      <c r="E1" s="4" t="s">
        <v>1</v>
      </c>
      <c r="F1" s="4" t="s">
        <v>24</v>
      </c>
    </row>
    <row r="2" spans="1:6" x14ac:dyDescent="0.25">
      <c r="A2" s="6" t="str">
        <f t="shared" ref="A2:A26" si="0">C2&amp;B2&amp;F2</f>
        <v>ДСК ННГ Водка+Коньяк_15_New 4,5_Табакошоп 3 форматСтандарт1</v>
      </c>
      <c r="B2" s="3" t="s">
        <v>5</v>
      </c>
      <c r="C2" s="3" t="s">
        <v>16</v>
      </c>
      <c r="D2" s="3" t="s">
        <v>14</v>
      </c>
      <c r="E2" s="3">
        <v>120</v>
      </c>
      <c r="F2" s="3">
        <v>1</v>
      </c>
    </row>
    <row r="3" spans="1:6" x14ac:dyDescent="0.25">
      <c r="A3" s="6" t="str">
        <f t="shared" si="0"/>
        <v>ДСК ННГ Масло растительное_15_New 4,5Стандарт1</v>
      </c>
      <c r="B3" s="3" t="s">
        <v>5</v>
      </c>
      <c r="C3" s="3" t="s">
        <v>8</v>
      </c>
      <c r="D3" s="3" t="s">
        <v>7</v>
      </c>
      <c r="E3" s="3">
        <v>125</v>
      </c>
      <c r="F3" s="3">
        <v>1</v>
      </c>
    </row>
    <row r="4" spans="1:6" x14ac:dyDescent="0.25">
      <c r="A4" s="6" t="str">
        <f t="shared" si="0"/>
        <v>ДСК ННГ МК.РК_15_New 4,5Стандарт2</v>
      </c>
      <c r="B4" s="3" t="s">
        <v>5</v>
      </c>
      <c r="C4" s="3" t="s">
        <v>19</v>
      </c>
      <c r="D4" s="3" t="s">
        <v>10</v>
      </c>
      <c r="E4" s="3">
        <v>125</v>
      </c>
      <c r="F4" s="3">
        <v>2</v>
      </c>
    </row>
    <row r="5" spans="1:6" x14ac:dyDescent="0.25">
      <c r="A5" s="6" t="str">
        <f t="shared" si="0"/>
        <v>ДСК ННГ МК.РК_15_New 4,5Стандарт1</v>
      </c>
      <c r="B5" s="3" t="s">
        <v>5</v>
      </c>
      <c r="C5" s="3" t="s">
        <v>19</v>
      </c>
      <c r="D5" s="3" t="s">
        <v>10</v>
      </c>
      <c r="E5" s="3">
        <v>125</v>
      </c>
      <c r="F5" s="3">
        <v>1</v>
      </c>
    </row>
    <row r="6" spans="1:6" x14ac:dyDescent="0.25">
      <c r="A6" s="6" t="str">
        <f t="shared" si="0"/>
        <v>ДСК ННГ ОВ.К+ФР.К_20_New 6,7_НоваяСтандарт3</v>
      </c>
      <c r="B6" s="3" t="s">
        <v>5</v>
      </c>
      <c r="C6" s="3" t="s">
        <v>20</v>
      </c>
      <c r="D6" s="3" t="s">
        <v>10</v>
      </c>
      <c r="E6" s="3">
        <v>125</v>
      </c>
      <c r="F6" s="3">
        <v>3</v>
      </c>
    </row>
    <row r="7" spans="1:6" x14ac:dyDescent="0.25">
      <c r="A7" s="6" t="str">
        <f t="shared" si="0"/>
        <v>ДСК ННГ ОВ.К+ФР.К_20_New 6,7_НоваяСтандарт2</v>
      </c>
      <c r="B7" s="3" t="s">
        <v>5</v>
      </c>
      <c r="C7" s="3" t="s">
        <v>20</v>
      </c>
      <c r="D7" s="3" t="s">
        <v>10</v>
      </c>
      <c r="E7" s="3">
        <v>125</v>
      </c>
      <c r="F7" s="3">
        <v>2</v>
      </c>
    </row>
    <row r="8" spans="1:6" x14ac:dyDescent="0.25">
      <c r="A8" s="6" t="str">
        <f t="shared" si="0"/>
        <v>ДСК ННГ ОВ.К+ФР.К_20_New 6,7_НоваяСтандарт1</v>
      </c>
      <c r="B8" s="3" t="s">
        <v>5</v>
      </c>
      <c r="C8" s="3" t="s">
        <v>20</v>
      </c>
      <c r="D8" s="3" t="s">
        <v>11</v>
      </c>
      <c r="E8" s="3">
        <v>125</v>
      </c>
      <c r="F8" s="3">
        <v>1</v>
      </c>
    </row>
    <row r="9" spans="1:6" x14ac:dyDescent="0.25">
      <c r="A9" s="6" t="str">
        <f t="shared" si="0"/>
        <v>ДСК ННГ Овощи.фрукты_15_Подиумы О6 (2-8-2)Стандарт10</v>
      </c>
      <c r="B9" s="3" t="s">
        <v>5</v>
      </c>
      <c r="C9" s="3" t="s">
        <v>21</v>
      </c>
      <c r="D9" s="3" t="s">
        <v>15</v>
      </c>
      <c r="E9" s="3">
        <v>120</v>
      </c>
      <c r="F9" s="3">
        <v>10</v>
      </c>
    </row>
    <row r="10" spans="1:6" x14ac:dyDescent="0.25">
      <c r="A10" s="6" t="str">
        <f t="shared" si="0"/>
        <v>ДСК ННГ Овощи.фрукты_15_Подиумы О6 (2-8-2)Стандарт8</v>
      </c>
      <c r="B10" s="3" t="s">
        <v>5</v>
      </c>
      <c r="C10" s="3" t="s">
        <v>21</v>
      </c>
      <c r="D10" s="3" t="s">
        <v>15</v>
      </c>
      <c r="E10" s="3">
        <v>120</v>
      </c>
      <c r="F10" s="3">
        <v>8</v>
      </c>
    </row>
    <row r="11" spans="1:6" x14ac:dyDescent="0.25">
      <c r="A11" s="6" t="str">
        <f t="shared" si="0"/>
        <v>ДСК ННГ Овощи.фрукты_15_Подиумы О6 (2-8-2)Стандарт11</v>
      </c>
      <c r="B11" s="3" t="s">
        <v>5</v>
      </c>
      <c r="C11" s="3" t="s">
        <v>21</v>
      </c>
      <c r="D11" s="3" t="s">
        <v>15</v>
      </c>
      <c r="E11" s="3">
        <v>120</v>
      </c>
      <c r="F11" s="3">
        <v>11</v>
      </c>
    </row>
    <row r="12" spans="1:6" x14ac:dyDescent="0.25">
      <c r="A12" s="6" t="str">
        <f t="shared" si="0"/>
        <v>ДСК ННГ Овощи.фрукты_15_Подиумы О6 (2-8-2)Стандарт12</v>
      </c>
      <c r="B12" s="3" t="s">
        <v>5</v>
      </c>
      <c r="C12" s="3" t="s">
        <v>21</v>
      </c>
      <c r="D12" s="3" t="s">
        <v>15</v>
      </c>
      <c r="E12" s="3">
        <v>120</v>
      </c>
      <c r="F12" s="3">
        <v>12</v>
      </c>
    </row>
    <row r="13" spans="1:6" x14ac:dyDescent="0.25">
      <c r="A13" s="6" t="str">
        <f t="shared" si="0"/>
        <v>ДСК ННГ Овощи.фрукты_15_Подиумы О6 (2-8-2)Стандарт6</v>
      </c>
      <c r="B13" s="3" t="s">
        <v>5</v>
      </c>
      <c r="C13" s="3" t="s">
        <v>21</v>
      </c>
      <c r="D13" s="3" t="s">
        <v>15</v>
      </c>
      <c r="E13" s="3">
        <v>120</v>
      </c>
      <c r="F13" s="3">
        <v>6</v>
      </c>
    </row>
    <row r="14" spans="1:6" x14ac:dyDescent="0.25">
      <c r="A14" s="6" t="str">
        <f t="shared" si="0"/>
        <v>ДСК ННГ Овощи.фрукты_15_Подиумы О6 (2-8-2)Стандарт9</v>
      </c>
      <c r="B14" s="3" t="s">
        <v>5</v>
      </c>
      <c r="C14" s="3" t="s">
        <v>21</v>
      </c>
      <c r="D14" s="3" t="s">
        <v>15</v>
      </c>
      <c r="E14" s="3">
        <v>120</v>
      </c>
      <c r="F14" s="3">
        <v>9</v>
      </c>
    </row>
    <row r="15" spans="1:6" x14ac:dyDescent="0.25">
      <c r="A15" s="6" t="str">
        <f t="shared" si="0"/>
        <v>ДСК ННГ Овощи.фрукты_15_Подиумы О6 (2-8-2)Стандарт5</v>
      </c>
      <c r="B15" s="3" t="s">
        <v>5</v>
      </c>
      <c r="C15" s="3" t="s">
        <v>21</v>
      </c>
      <c r="D15" s="3" t="s">
        <v>15</v>
      </c>
      <c r="E15" s="3">
        <v>120</v>
      </c>
      <c r="F15" s="3">
        <v>5</v>
      </c>
    </row>
    <row r="16" spans="1:6" x14ac:dyDescent="0.25">
      <c r="A16" s="6" t="str">
        <f t="shared" si="0"/>
        <v>ДСК ННГ Овощи.фрукты_15_Подиумы О6 (2-8-2)Стандарт3</v>
      </c>
      <c r="B16" s="3" t="s">
        <v>5</v>
      </c>
      <c r="C16" s="3" t="s">
        <v>21</v>
      </c>
      <c r="D16" s="3" t="s">
        <v>15</v>
      </c>
      <c r="E16" s="3">
        <v>120</v>
      </c>
      <c r="F16" s="3">
        <v>3</v>
      </c>
    </row>
    <row r="17" spans="1:6" x14ac:dyDescent="0.25">
      <c r="A17" s="6" t="str">
        <f t="shared" si="0"/>
        <v>ДСК ННГ Овощи.фрукты_15_Подиумы О6 (2-8-2)Стандарт4</v>
      </c>
      <c r="B17" s="3" t="s">
        <v>5</v>
      </c>
      <c r="C17" s="3" t="s">
        <v>21</v>
      </c>
      <c r="D17" s="3" t="s">
        <v>15</v>
      </c>
      <c r="E17" s="3">
        <v>120</v>
      </c>
      <c r="F17" s="3">
        <v>4</v>
      </c>
    </row>
    <row r="18" spans="1:6" x14ac:dyDescent="0.25">
      <c r="A18" s="6" t="str">
        <f t="shared" si="0"/>
        <v>ДСК ННГ Овощи.фрукты_15_Подиумы О6 (2-8-2)Стандарт7</v>
      </c>
      <c r="B18" s="3" t="s">
        <v>5</v>
      </c>
      <c r="C18" s="3" t="s">
        <v>21</v>
      </c>
      <c r="D18" s="3" t="s">
        <v>15</v>
      </c>
      <c r="E18" s="3">
        <v>120</v>
      </c>
      <c r="F18" s="3">
        <v>7</v>
      </c>
    </row>
    <row r="19" spans="1:6" x14ac:dyDescent="0.25">
      <c r="A19" s="6" t="str">
        <f t="shared" si="0"/>
        <v>ДСК ННГ Овощи.фрукты_15_Подиумы О6 (2-8-2)Стандарт2</v>
      </c>
      <c r="B19" s="3" t="s">
        <v>5</v>
      </c>
      <c r="C19" s="3" t="s">
        <v>21</v>
      </c>
      <c r="D19" s="3" t="s">
        <v>4</v>
      </c>
      <c r="E19" s="3">
        <v>120</v>
      </c>
      <c r="F19" s="3">
        <v>2</v>
      </c>
    </row>
    <row r="20" spans="1:6" x14ac:dyDescent="0.25">
      <c r="A20" s="6" t="str">
        <f t="shared" si="0"/>
        <v>ДСК ННГ Овощи.фрукты_15_Подиумы О6 (2-8-2)Стандарт1</v>
      </c>
      <c r="B20" s="3" t="s">
        <v>5</v>
      </c>
      <c r="C20" s="3" t="s">
        <v>21</v>
      </c>
      <c r="D20" s="3" t="s">
        <v>4</v>
      </c>
      <c r="E20" s="3">
        <v>120</v>
      </c>
      <c r="F20" s="3">
        <v>1</v>
      </c>
    </row>
    <row r="21" spans="1:6" x14ac:dyDescent="0.25">
      <c r="A21" s="6" t="str">
        <f t="shared" si="0"/>
        <v>ДСК ННГ Печенье_15_New 4,5_7 полокСтандарт2</v>
      </c>
      <c r="B21" s="3" t="s">
        <v>5</v>
      </c>
      <c r="C21" s="3" t="s">
        <v>23</v>
      </c>
      <c r="D21" s="3" t="s">
        <v>11</v>
      </c>
      <c r="E21" s="3">
        <v>125</v>
      </c>
      <c r="F21" s="3">
        <v>2</v>
      </c>
    </row>
    <row r="22" spans="1:6" x14ac:dyDescent="0.25">
      <c r="A22" s="6" t="str">
        <f t="shared" si="0"/>
        <v>ДСК ННГ Печенье_15_New 4,5_7 полокСтандарт1</v>
      </c>
      <c r="B22" s="3" t="s">
        <v>5</v>
      </c>
      <c r="C22" s="3" t="s">
        <v>23</v>
      </c>
      <c r="D22" s="3" t="s">
        <v>11</v>
      </c>
      <c r="E22" s="3">
        <v>125</v>
      </c>
      <c r="F22" s="3">
        <v>1</v>
      </c>
    </row>
    <row r="23" spans="1:6" x14ac:dyDescent="0.25">
      <c r="A23" s="6" t="str">
        <f t="shared" si="0"/>
        <v>ДСК ННГ Рулеты,кексы_15_New 4,5_7 полокСтандарт1</v>
      </c>
      <c r="B23" s="3" t="s">
        <v>5</v>
      </c>
      <c r="C23" s="3" t="s">
        <v>12</v>
      </c>
      <c r="D23" s="3" t="s">
        <v>11</v>
      </c>
      <c r="E23" s="3">
        <v>125</v>
      </c>
      <c r="F23" s="3">
        <v>1</v>
      </c>
    </row>
    <row r="24" spans="1:6" x14ac:dyDescent="0.25">
      <c r="A24" s="6" t="str">
        <f t="shared" si="0"/>
        <v>ДСК ННГ Соль,Сахар_20_New 6,7Стандарт1</v>
      </c>
      <c r="B24" s="3" t="s">
        <v>5</v>
      </c>
      <c r="C24" s="3" t="s">
        <v>18</v>
      </c>
      <c r="D24" s="3" t="s">
        <v>22</v>
      </c>
      <c r="E24" s="3">
        <v>125</v>
      </c>
      <c r="F24" s="3">
        <v>1</v>
      </c>
    </row>
    <row r="25" spans="1:6" x14ac:dyDescent="0.25">
      <c r="A25" s="6" t="str">
        <f t="shared" si="0"/>
        <v>ДСК ННГ Соль,Сахар_20_New 6,7Стандарт2</v>
      </c>
      <c r="B25" s="3" t="s">
        <v>5</v>
      </c>
      <c r="C25" s="3" t="s">
        <v>18</v>
      </c>
      <c r="D25" s="3" t="s">
        <v>25</v>
      </c>
      <c r="E25" s="3">
        <v>125</v>
      </c>
      <c r="F25" s="3">
        <v>2</v>
      </c>
    </row>
    <row r="26" spans="1:6" x14ac:dyDescent="0.25">
      <c r="A26" s="6" t="str">
        <f t="shared" si="0"/>
        <v>ДСК ННГ Сухие завтраки_15_New 4,5Стандарт1</v>
      </c>
      <c r="B26" s="3" t="s">
        <v>5</v>
      </c>
      <c r="C26" s="3" t="s">
        <v>17</v>
      </c>
      <c r="D26" s="3" t="s">
        <v>9</v>
      </c>
      <c r="E26" s="3">
        <v>125</v>
      </c>
      <c r="F26" s="3">
        <v>1</v>
      </c>
    </row>
  </sheetData>
  <autoFilter ref="B1:I26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Эталон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2020-05-22T18:20:55Z</dcterms:modified>
</cp:coreProperties>
</file>