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mbeddings/oleObject5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Default Extension="wmf" ContentType="image/x-wmf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24855" windowHeight="12495"/>
  </bookViews>
  <sheets>
    <sheet name="Лист1" sheetId="2" r:id="rId1"/>
  </sheets>
  <calcPr calcId="125725" refMode="R1C1"/>
</workbook>
</file>

<file path=xl/calcChain.xml><?xml version="1.0" encoding="utf-8"?>
<calcChain xmlns="http://schemas.openxmlformats.org/spreadsheetml/2006/main">
  <c r="V45" i="2"/>
  <c r="M45" s="1"/>
  <c r="N45" l="1"/>
  <c r="K3"/>
  <c r="K4"/>
  <c r="K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K2"/>
  <c r="G3" l="1"/>
  <c r="G4"/>
  <c r="G5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4"/>
  <c r="G35"/>
  <c r="G36"/>
  <c r="G37"/>
  <c r="G38"/>
  <c r="G39"/>
  <c r="G40"/>
  <c r="G41"/>
  <c r="G42"/>
  <c r="G43"/>
  <c r="G44"/>
  <c r="G45"/>
  <c r="G2"/>
  <c r="F3"/>
  <c r="F4"/>
  <c r="F5"/>
  <c r="F6"/>
  <c r="F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4"/>
  <c r="F35"/>
  <c r="F36"/>
  <c r="F37"/>
  <c r="F38"/>
  <c r="F39"/>
  <c r="F40"/>
  <c r="F41"/>
  <c r="F42"/>
  <c r="F43"/>
  <c r="F44"/>
  <c r="F45"/>
  <c r="F2"/>
  <c r="Q45"/>
  <c r="S45"/>
  <c r="P45"/>
  <c r="S4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40"/>
  <c r="S41"/>
  <c r="S42"/>
  <c r="S43"/>
  <c r="S44"/>
  <c r="S3"/>
  <c r="S2"/>
  <c r="Q24"/>
  <c r="P24"/>
  <c r="Q23"/>
  <c r="P23"/>
  <c r="H45" l="1"/>
  <c r="L45" s="1"/>
  <c r="R45"/>
  <c r="O45" s="1"/>
  <c r="I45"/>
  <c r="T45"/>
  <c r="T23"/>
  <c r="V23" s="1"/>
  <c r="R24"/>
  <c r="O24" s="1"/>
  <c r="I23"/>
  <c r="R23"/>
  <c r="O23" s="1"/>
  <c r="H23"/>
  <c r="T24"/>
  <c r="V24" s="1"/>
  <c r="W45" l="1"/>
  <c r="J45"/>
  <c r="W23"/>
  <c r="I24"/>
  <c r="H24"/>
  <c r="N24" s="1"/>
  <c r="L23"/>
  <c r="N23"/>
  <c r="M23"/>
  <c r="J24"/>
  <c r="J23"/>
  <c r="Q41"/>
  <c r="Q42"/>
  <c r="Q43"/>
  <c r="Q44"/>
  <c r="P41"/>
  <c r="P42"/>
  <c r="P43"/>
  <c r="R43" s="1"/>
  <c r="P44"/>
  <c r="R44" s="1"/>
  <c r="I42"/>
  <c r="Q3"/>
  <c r="Q4"/>
  <c r="Q5"/>
  <c r="Q6"/>
  <c r="Q7"/>
  <c r="Q8"/>
  <c r="Q9"/>
  <c r="Q10"/>
  <c r="Q11"/>
  <c r="Q12"/>
  <c r="Q13"/>
  <c r="Q14"/>
  <c r="Q15"/>
  <c r="Q16"/>
  <c r="Q17"/>
  <c r="Q18"/>
  <c r="Q19"/>
  <c r="Q20"/>
  <c r="Q21"/>
  <c r="Q22"/>
  <c r="Q25"/>
  <c r="Q26"/>
  <c r="Q27"/>
  <c r="Q28"/>
  <c r="Q29"/>
  <c r="Q30"/>
  <c r="Q31"/>
  <c r="Q32"/>
  <c r="Q33"/>
  <c r="G33" s="1"/>
  <c r="Q34"/>
  <c r="Q35"/>
  <c r="Q36"/>
  <c r="Q37"/>
  <c r="Q38"/>
  <c r="Q39"/>
  <c r="Q40"/>
  <c r="P3"/>
  <c r="R3" s="1"/>
  <c r="P4"/>
  <c r="P5"/>
  <c r="P6"/>
  <c r="R6" s="1"/>
  <c r="P7"/>
  <c r="R7" s="1"/>
  <c r="P8"/>
  <c r="P9"/>
  <c r="R9" s="1"/>
  <c r="P10"/>
  <c r="R10" s="1"/>
  <c r="P11"/>
  <c r="P12"/>
  <c r="R12" s="1"/>
  <c r="P13"/>
  <c r="P14"/>
  <c r="P15"/>
  <c r="R15" s="1"/>
  <c r="P16"/>
  <c r="R16" s="1"/>
  <c r="P17"/>
  <c r="R17" s="1"/>
  <c r="P18"/>
  <c r="P19"/>
  <c r="P20"/>
  <c r="R20" s="1"/>
  <c r="P21"/>
  <c r="R21" s="1"/>
  <c r="P22"/>
  <c r="P25"/>
  <c r="P26"/>
  <c r="R26" s="1"/>
  <c r="P27"/>
  <c r="P28"/>
  <c r="R28" s="1"/>
  <c r="P29"/>
  <c r="R29" s="1"/>
  <c r="P30"/>
  <c r="R30" s="1"/>
  <c r="P31"/>
  <c r="R31" s="1"/>
  <c r="P32"/>
  <c r="P33"/>
  <c r="P34"/>
  <c r="P35"/>
  <c r="P36"/>
  <c r="I36" s="1"/>
  <c r="P37"/>
  <c r="P38"/>
  <c r="R38" s="1"/>
  <c r="P39"/>
  <c r="P40"/>
  <c r="R40" s="1"/>
  <c r="P2"/>
  <c r="Q2"/>
  <c r="R33" l="1"/>
  <c r="O33" s="1"/>
  <c r="F33"/>
  <c r="I9"/>
  <c r="T10"/>
  <c r="V10" s="1"/>
  <c r="I39"/>
  <c r="I35"/>
  <c r="I17"/>
  <c r="I13"/>
  <c r="I5"/>
  <c r="I41"/>
  <c r="I2"/>
  <c r="T15"/>
  <c r="V15" s="1"/>
  <c r="I22"/>
  <c r="I18"/>
  <c r="I14"/>
  <c r="M24"/>
  <c r="W24"/>
  <c r="L24"/>
  <c r="I19"/>
  <c r="I3"/>
  <c r="I34"/>
  <c r="I16"/>
  <c r="I8"/>
  <c r="I4"/>
  <c r="R37"/>
  <c r="O37" s="1"/>
  <c r="I37"/>
  <c r="O44"/>
  <c r="I7"/>
  <c r="O3"/>
  <c r="T2"/>
  <c r="V2" s="1"/>
  <c r="T44"/>
  <c r="V44" s="1"/>
  <c r="T3"/>
  <c r="V3" s="1"/>
  <c r="H3"/>
  <c r="H40"/>
  <c r="O43"/>
  <c r="T43"/>
  <c r="V43" s="1"/>
  <c r="H42"/>
  <c r="T42"/>
  <c r="V42" s="1"/>
  <c r="R42"/>
  <c r="O42" s="1"/>
  <c r="H41"/>
  <c r="T41"/>
  <c r="V41" s="1"/>
  <c r="R41"/>
  <c r="O41" s="1"/>
  <c r="T16"/>
  <c r="V16" s="1"/>
  <c r="O16"/>
  <c r="H16"/>
  <c r="O15"/>
  <c r="H15"/>
  <c r="O40"/>
  <c r="R39"/>
  <c r="O39" s="1"/>
  <c r="T39"/>
  <c r="V39" s="1"/>
  <c r="H39"/>
  <c r="H38"/>
  <c r="O38"/>
  <c r="T35"/>
  <c r="V35" s="1"/>
  <c r="H35"/>
  <c r="R35"/>
  <c r="O35" s="1"/>
  <c r="T34"/>
  <c r="V34" s="1"/>
  <c r="H34"/>
  <c r="R34"/>
  <c r="O34" s="1"/>
  <c r="I33"/>
  <c r="T36"/>
  <c r="V36" s="1"/>
  <c r="H36"/>
  <c r="R36"/>
  <c r="O36" s="1"/>
  <c r="R32"/>
  <c r="O32" s="1"/>
  <c r="T32"/>
  <c r="V32" s="1"/>
  <c r="H31"/>
  <c r="O31"/>
  <c r="O30"/>
  <c r="I30"/>
  <c r="H29"/>
  <c r="O29"/>
  <c r="H28"/>
  <c r="O28"/>
  <c r="R27"/>
  <c r="O27" s="1"/>
  <c r="I27"/>
  <c r="O26"/>
  <c r="I26"/>
  <c r="R25"/>
  <c r="O25" s="1"/>
  <c r="T25"/>
  <c r="V25" s="1"/>
  <c r="H22"/>
  <c r="T22"/>
  <c r="V22" s="1"/>
  <c r="R22"/>
  <c r="O22" s="1"/>
  <c r="H21"/>
  <c r="O21"/>
  <c r="O20"/>
  <c r="I20"/>
  <c r="R19"/>
  <c r="O19" s="1"/>
  <c r="T19"/>
  <c r="V19" s="1"/>
  <c r="H19"/>
  <c r="R18"/>
  <c r="O18" s="1"/>
  <c r="T18"/>
  <c r="V18" s="1"/>
  <c r="H18"/>
  <c r="T17"/>
  <c r="V17" s="1"/>
  <c r="O17"/>
  <c r="H17"/>
  <c r="T14"/>
  <c r="V14" s="1"/>
  <c r="H14"/>
  <c r="R14"/>
  <c r="O14" s="1"/>
  <c r="T13"/>
  <c r="V13" s="1"/>
  <c r="H13"/>
  <c r="R13"/>
  <c r="O13" s="1"/>
  <c r="T12"/>
  <c r="V12" s="1"/>
  <c r="O12"/>
  <c r="R11"/>
  <c r="O11" s="1"/>
  <c r="T11"/>
  <c r="V11" s="1"/>
  <c r="O10"/>
  <c r="H10"/>
  <c r="T9"/>
  <c r="V9" s="1"/>
  <c r="O9"/>
  <c r="H9"/>
  <c r="T8"/>
  <c r="V8" s="1"/>
  <c r="H8"/>
  <c r="R8"/>
  <c r="O8" s="1"/>
  <c r="T7"/>
  <c r="V7" s="1"/>
  <c r="O7"/>
  <c r="H7"/>
  <c r="I6"/>
  <c r="O6"/>
  <c r="T5"/>
  <c r="V5" s="1"/>
  <c r="H5"/>
  <c r="R5"/>
  <c r="O5" s="1"/>
  <c r="T4"/>
  <c r="V4" s="1"/>
  <c r="H4"/>
  <c r="R4"/>
  <c r="O4" s="1"/>
  <c r="R2"/>
  <c r="O2" s="1"/>
  <c r="H2"/>
  <c r="W3" l="1"/>
  <c r="I10"/>
  <c r="W8"/>
  <c r="W13"/>
  <c r="W22"/>
  <c r="W15"/>
  <c r="W5"/>
  <c r="W7"/>
  <c r="W36"/>
  <c r="W39"/>
  <c r="T40"/>
  <c r="V40" s="1"/>
  <c r="N40" s="1"/>
  <c r="W16"/>
  <c r="I15"/>
  <c r="L18"/>
  <c r="W18"/>
  <c r="J41"/>
  <c r="W41"/>
  <c r="W10"/>
  <c r="I12"/>
  <c r="I25"/>
  <c r="I40"/>
  <c r="I21"/>
  <c r="J42"/>
  <c r="W42"/>
  <c r="W4"/>
  <c r="W14"/>
  <c r="W19"/>
  <c r="W34"/>
  <c r="I32"/>
  <c r="W35"/>
  <c r="W40"/>
  <c r="I43"/>
  <c r="I28"/>
  <c r="I31"/>
  <c r="W9"/>
  <c r="W17"/>
  <c r="N18"/>
  <c r="H43"/>
  <c r="J43" s="1"/>
  <c r="I44"/>
  <c r="I38"/>
  <c r="I11"/>
  <c r="I29"/>
  <c r="W2"/>
  <c r="H37"/>
  <c r="L37" s="1"/>
  <c r="N41"/>
  <c r="H44"/>
  <c r="M44" s="1"/>
  <c r="T21"/>
  <c r="V21" s="1"/>
  <c r="N21" s="1"/>
  <c r="H25"/>
  <c r="W25" s="1"/>
  <c r="M42"/>
  <c r="J3"/>
  <c r="M3"/>
  <c r="L3"/>
  <c r="N3"/>
  <c r="T28"/>
  <c r="V28" s="1"/>
  <c r="M28" s="1"/>
  <c r="N42"/>
  <c r="L42"/>
  <c r="M41"/>
  <c r="L41"/>
  <c r="M16"/>
  <c r="L16"/>
  <c r="J16"/>
  <c r="N16"/>
  <c r="J15"/>
  <c r="N15"/>
  <c r="M15"/>
  <c r="L15"/>
  <c r="L40"/>
  <c r="J40"/>
  <c r="N39"/>
  <c r="J39"/>
  <c r="M39"/>
  <c r="L39"/>
  <c r="T38"/>
  <c r="V38" s="1"/>
  <c r="N38" s="1"/>
  <c r="J38"/>
  <c r="L38"/>
  <c r="T37"/>
  <c r="V37" s="1"/>
  <c r="M35"/>
  <c r="L35"/>
  <c r="J35"/>
  <c r="N35"/>
  <c r="N34"/>
  <c r="J34"/>
  <c r="M34"/>
  <c r="L34"/>
  <c r="T33"/>
  <c r="V33" s="1"/>
  <c r="H33"/>
  <c r="M36"/>
  <c r="L36"/>
  <c r="N36"/>
  <c r="J36"/>
  <c r="H32"/>
  <c r="T31"/>
  <c r="V31" s="1"/>
  <c r="M31" s="1"/>
  <c r="J31"/>
  <c r="L31"/>
  <c r="T30"/>
  <c r="V30" s="1"/>
  <c r="H30"/>
  <c r="T29"/>
  <c r="V29" s="1"/>
  <c r="M29" s="1"/>
  <c r="L29"/>
  <c r="J29"/>
  <c r="L28"/>
  <c r="J28"/>
  <c r="T27"/>
  <c r="V27" s="1"/>
  <c r="H27"/>
  <c r="T26"/>
  <c r="V26" s="1"/>
  <c r="H26"/>
  <c r="J22"/>
  <c r="N22"/>
  <c r="M22"/>
  <c r="L22"/>
  <c r="J21"/>
  <c r="L21"/>
  <c r="H20"/>
  <c r="T20"/>
  <c r="V20" s="1"/>
  <c r="N19"/>
  <c r="M19"/>
  <c r="L19"/>
  <c r="J19"/>
  <c r="J18"/>
  <c r="M18"/>
  <c r="N17"/>
  <c r="J17"/>
  <c r="M17"/>
  <c r="L17"/>
  <c r="M14"/>
  <c r="L14"/>
  <c r="J14"/>
  <c r="N14"/>
  <c r="J13"/>
  <c r="N13"/>
  <c r="M13"/>
  <c r="L13"/>
  <c r="H12"/>
  <c r="H11"/>
  <c r="M10"/>
  <c r="L10"/>
  <c r="J10"/>
  <c r="N10"/>
  <c r="N9"/>
  <c r="J9"/>
  <c r="M9"/>
  <c r="L9"/>
  <c r="N8"/>
  <c r="M8"/>
  <c r="L8"/>
  <c r="J8"/>
  <c r="N7"/>
  <c r="J7"/>
  <c r="M7"/>
  <c r="L7"/>
  <c r="T6"/>
  <c r="V6" s="1"/>
  <c r="H6"/>
  <c r="J5"/>
  <c r="N5"/>
  <c r="M5"/>
  <c r="L5"/>
  <c r="N4"/>
  <c r="M4"/>
  <c r="L4"/>
  <c r="J4"/>
  <c r="J2"/>
  <c r="M2"/>
  <c r="N2"/>
  <c r="L2"/>
  <c r="M25" l="1"/>
  <c r="M21"/>
  <c r="L25"/>
  <c r="N25"/>
  <c r="N43"/>
  <c r="M43"/>
  <c r="J25"/>
  <c r="N28"/>
  <c r="M40"/>
  <c r="W26"/>
  <c r="N44"/>
  <c r="W6"/>
  <c r="W27"/>
  <c r="W33"/>
  <c r="M11"/>
  <c r="W11"/>
  <c r="W38"/>
  <c r="J44"/>
  <c r="W44"/>
  <c r="L43"/>
  <c r="W43"/>
  <c r="W29"/>
  <c r="W28"/>
  <c r="J32"/>
  <c r="W32"/>
  <c r="W31"/>
  <c r="L12"/>
  <c r="W12"/>
  <c r="J37"/>
  <c r="W37"/>
  <c r="W20"/>
  <c r="W30"/>
  <c r="W21"/>
  <c r="N37"/>
  <c r="L44"/>
  <c r="M38"/>
  <c r="M37"/>
  <c r="J33"/>
  <c r="N33"/>
  <c r="M33"/>
  <c r="L33"/>
  <c r="M32"/>
  <c r="N32"/>
  <c r="L32"/>
  <c r="N31"/>
  <c r="J30"/>
  <c r="N30"/>
  <c r="M30"/>
  <c r="L30"/>
  <c r="N29"/>
  <c r="N27"/>
  <c r="J27"/>
  <c r="M27"/>
  <c r="L27"/>
  <c r="J26"/>
  <c r="N26"/>
  <c r="M26"/>
  <c r="L26"/>
  <c r="J20"/>
  <c r="N20"/>
  <c r="M20"/>
  <c r="L20"/>
  <c r="J12"/>
  <c r="N12"/>
  <c r="M12"/>
  <c r="L11"/>
  <c r="N11"/>
  <c r="J11"/>
  <c r="N6"/>
  <c r="L6"/>
  <c r="M6"/>
  <c r="J6"/>
</calcChain>
</file>

<file path=xl/comments1.xml><?xml version="1.0" encoding="utf-8"?>
<comments xmlns="http://schemas.openxmlformats.org/spreadsheetml/2006/main">
  <authors>
    <author>sm</author>
  </authors>
  <commentList>
    <comment ref="V1" authorId="0">
      <text>
        <r>
          <rPr>
            <b/>
            <sz val="9"/>
            <color indexed="81"/>
            <rFont val="Tahoma"/>
            <family val="2"/>
            <charset val="204"/>
          </rPr>
          <t>Полуширина ДИ</t>
        </r>
      </text>
    </comment>
    <comment ref="N4" authorId="0">
      <text>
        <r>
          <rPr>
            <b/>
            <sz val="9"/>
            <color indexed="81"/>
            <rFont val="Tahoma"/>
            <charset val="1"/>
          </rPr>
          <t>sm:</t>
        </r>
        <r>
          <rPr>
            <sz val="9"/>
            <color indexed="81"/>
            <rFont val="Tahoma"/>
            <charset val="1"/>
          </rPr>
          <t xml:space="preserve">
Доверительный интервал (ДИ-; ДИ+) содержит ноль</t>
        </r>
      </text>
    </comment>
    <comment ref="O4" authorId="0">
      <text>
        <r>
          <rPr>
            <b/>
            <sz val="9"/>
            <color indexed="81"/>
            <rFont val="Tahoma"/>
            <charset val="1"/>
          </rPr>
          <t>sm:</t>
        </r>
        <r>
          <rPr>
            <sz val="9"/>
            <color indexed="81"/>
            <rFont val="Tahoma"/>
            <charset val="1"/>
          </rPr>
          <t xml:space="preserve">
&lt; 3,84</t>
        </r>
      </text>
    </comment>
    <comment ref="H6" authorId="0">
      <text>
        <r>
          <rPr>
            <b/>
            <sz val="9"/>
            <color indexed="81"/>
            <rFont val="Tahoma"/>
            <charset val="1"/>
          </rPr>
          <t>В основной группе лечение эффективнее (ARR&gt;0)</t>
        </r>
      </text>
    </comment>
    <comment ref="D22" authorId="0">
      <text>
        <r>
          <rPr>
            <b/>
            <sz val="9"/>
            <color indexed="81"/>
            <rFont val="Tahoma"/>
            <family val="2"/>
            <charset val="204"/>
          </rPr>
          <t>sm:</t>
        </r>
        <r>
          <rPr>
            <sz val="9"/>
            <color indexed="81"/>
            <rFont val="Tahoma"/>
            <family val="2"/>
            <charset val="204"/>
          </rPr>
          <t xml:space="preserve">
Критерий хи-квадрат не может применяться, если ожидаемые частоты меньше 5</t>
        </r>
      </text>
    </comment>
  </commentList>
</comments>
</file>

<file path=xl/sharedStrings.xml><?xml version="1.0" encoding="utf-8"?>
<sst xmlns="http://schemas.openxmlformats.org/spreadsheetml/2006/main" count="22" uniqueCount="22">
  <si>
    <t>ARR</t>
  </si>
  <si>
    <t>RRR</t>
  </si>
  <si>
    <t>OR</t>
  </si>
  <si>
    <t>NNT</t>
  </si>
  <si>
    <t>t</t>
  </si>
  <si>
    <r>
      <t>AR</t>
    </r>
    <r>
      <rPr>
        <b/>
        <vertAlign val="subscript"/>
        <sz val="12"/>
        <color rgb="FF000000"/>
        <rFont val="Times New Roman"/>
        <family val="1"/>
        <charset val="204"/>
      </rPr>
      <t>1</t>
    </r>
  </si>
  <si>
    <r>
      <t>AR</t>
    </r>
    <r>
      <rPr>
        <b/>
        <vertAlign val="subscript"/>
        <sz val="12"/>
        <color rgb="FF000000"/>
        <rFont val="Times New Roman"/>
        <family val="1"/>
        <charset val="204"/>
      </rPr>
      <t>2</t>
    </r>
  </si>
  <si>
    <t>a+b</t>
  </si>
  <si>
    <t>c+d</t>
  </si>
  <si>
    <t>n</t>
  </si>
  <si>
    <t>ДИ+</t>
  </si>
  <si>
    <t>ДИ-</t>
  </si>
  <si>
    <t>Пример</t>
  </si>
  <si>
    <t>p</t>
  </si>
  <si>
    <t>№</t>
  </si>
  <si>
    <t>RR</t>
  </si>
  <si>
    <t>a (+)</t>
  </si>
  <si>
    <t>b (-)</t>
  </si>
  <si>
    <t>c (+)</t>
  </si>
  <si>
    <t>d (-)</t>
  </si>
  <si>
    <t>|ad-bc|</t>
  </si>
  <si>
    <t>А.М. Гржибовский (пример)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</si>
</sst>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b/>
      <sz val="9"/>
      <color indexed="81"/>
      <name val="Tahoma"/>
      <charset val="1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vertAlign val="subscript"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9"/>
      <color indexed="81"/>
      <name val="Tahoma"/>
      <charset val="1"/>
    </font>
    <font>
      <sz val="11"/>
      <color theme="0" tint="-0.499984740745262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/>
      <right/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Border="1"/>
    <xf numFmtId="0" fontId="4" fillId="2" borderId="0" xfId="0" applyFont="1" applyFill="1" applyBorder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9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3" fillId="0" borderId="6" xfId="0" applyFont="1" applyBorder="1" applyAlignment="1">
      <alignment horizontal="center"/>
    </xf>
    <xf numFmtId="2" fontId="0" fillId="5" borderId="0" xfId="0" applyNumberFormat="1" applyFill="1" applyBorder="1" applyAlignment="1">
      <alignment horizontal="center"/>
    </xf>
    <xf numFmtId="2" fontId="8" fillId="5" borderId="0" xfId="0" applyNumberFormat="1" applyFont="1" applyFill="1" applyBorder="1" applyAlignment="1">
      <alignment horizontal="center"/>
    </xf>
    <xf numFmtId="2" fontId="8" fillId="3" borderId="0" xfId="0" applyNumberFormat="1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9" fontId="0" fillId="4" borderId="6" xfId="0" applyNumberFormat="1" applyFill="1" applyBorder="1" applyAlignment="1">
      <alignment horizontal="center"/>
    </xf>
    <xf numFmtId="9" fontId="0" fillId="4" borderId="7" xfId="0" applyNumberFormat="1" applyFill="1" applyBorder="1" applyAlignment="1">
      <alignment horizontal="center"/>
    </xf>
    <xf numFmtId="2" fontId="0" fillId="6" borderId="0" xfId="0" applyNumberFormat="1" applyFill="1" applyBorder="1" applyAlignment="1">
      <alignment horizontal="center"/>
    </xf>
    <xf numFmtId="0" fontId="10" fillId="0" borderId="12" xfId="0" applyFont="1" applyFill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4" xfId="0" applyBorder="1" applyAlignment="1">
      <alignment horizontal="center"/>
    </xf>
    <xf numFmtId="2" fontId="0" fillId="0" borderId="0" xfId="0" applyNumberFormat="1" applyAlignment="1">
      <alignment horizontal="center"/>
    </xf>
    <xf numFmtId="2" fontId="0" fillId="5" borderId="0" xfId="0" applyNumberFormat="1" applyFill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2" fontId="3" fillId="5" borderId="0" xfId="0" applyNumberFormat="1" applyFont="1" applyFill="1" applyBorder="1" applyAlignment="1">
      <alignment horizontal="center"/>
    </xf>
    <xf numFmtId="2" fontId="13" fillId="5" borderId="0" xfId="0" applyNumberFormat="1" applyFont="1" applyFill="1" applyBorder="1" applyAlignment="1">
      <alignment horizontal="center"/>
    </xf>
    <xf numFmtId="0" fontId="12" fillId="0" borderId="6" xfId="0" applyFon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w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oleObject" Target="../embeddings/oleObject1.bin"/><Relationship Id="rId7" Type="http://schemas.openxmlformats.org/officeDocument/2006/relationships/oleObject" Target="../embeddings/oleObject5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81"/>
  <sheetViews>
    <sheetView tabSelected="1" zoomScale="89" zoomScaleNormal="89" workbookViewId="0">
      <pane xSplit="6" ySplit="1" topLeftCell="G2" activePane="bottomRight" state="frozen"/>
      <selection pane="topRight" activeCell="G1" sqref="G1"/>
      <selection pane="bottomLeft" activeCell="C55" sqref="C55"/>
      <selection pane="bottomRight" activeCell="O33" sqref="O33"/>
    </sheetView>
  </sheetViews>
  <sheetFormatPr defaultRowHeight="15"/>
  <cols>
    <col min="6" max="6" width="9.140625" customWidth="1"/>
    <col min="14" max="14" width="9.28515625" customWidth="1"/>
    <col min="18" max="19" width="9.140625" style="1"/>
    <col min="23" max="23" width="9.140625" style="32"/>
  </cols>
  <sheetData>
    <row r="1" spans="1:23" ht="18" thickBot="1">
      <c r="A1" s="31" t="s">
        <v>14</v>
      </c>
      <c r="B1" s="5" t="s">
        <v>16</v>
      </c>
      <c r="C1" s="7" t="s">
        <v>17</v>
      </c>
      <c r="D1" s="6" t="s">
        <v>18</v>
      </c>
      <c r="E1" s="7" t="s">
        <v>19</v>
      </c>
      <c r="F1" s="9" t="s">
        <v>5</v>
      </c>
      <c r="G1" s="9" t="s">
        <v>6</v>
      </c>
      <c r="H1" s="9" t="s">
        <v>0</v>
      </c>
      <c r="I1" s="9" t="s">
        <v>15</v>
      </c>
      <c r="J1" s="9" t="s">
        <v>1</v>
      </c>
      <c r="K1" s="9" t="s">
        <v>2</v>
      </c>
      <c r="L1" s="9" t="s">
        <v>3</v>
      </c>
      <c r="M1" s="10" t="s">
        <v>11</v>
      </c>
      <c r="N1" s="11" t="s">
        <v>10</v>
      </c>
      <c r="O1" s="12"/>
      <c r="P1" s="13" t="s">
        <v>7</v>
      </c>
      <c r="Q1" s="13" t="s">
        <v>8</v>
      </c>
      <c r="R1" s="29" t="s">
        <v>9</v>
      </c>
      <c r="S1" s="26" t="s">
        <v>20</v>
      </c>
      <c r="T1" s="26"/>
      <c r="U1" s="28"/>
      <c r="V1" s="28"/>
      <c r="W1" s="32" t="s">
        <v>4</v>
      </c>
    </row>
    <row r="2" spans="1:23">
      <c r="A2" s="8" t="s">
        <v>12</v>
      </c>
      <c r="B2" s="34">
        <v>32</v>
      </c>
      <c r="C2" s="34">
        <v>23</v>
      </c>
      <c r="D2" s="34">
        <v>52</v>
      </c>
      <c r="E2" s="34">
        <v>15</v>
      </c>
      <c r="F2" s="14">
        <f>C2/P2</f>
        <v>0.41818181818181815</v>
      </c>
      <c r="G2" s="14">
        <f>E2/Q2</f>
        <v>0.22388059701492538</v>
      </c>
      <c r="H2" s="14">
        <f>G2-F2</f>
        <v>-0.19430122116689277</v>
      </c>
      <c r="I2" s="14">
        <f>G2/F2</f>
        <v>0.5353666450356912</v>
      </c>
      <c r="J2" s="14">
        <f>H2/F2</f>
        <v>-0.46463335496430885</v>
      </c>
      <c r="K2" s="14">
        <f>(C2*D2)/(B2*E2)</f>
        <v>2.4916666666666667</v>
      </c>
      <c r="L2" s="14">
        <f>ABS(1/H2)</f>
        <v>5.1466480446927383</v>
      </c>
      <c r="M2" s="14">
        <f>H2-V2</f>
        <v>-0.36016266283463416</v>
      </c>
      <c r="N2" s="14">
        <f>H2+V2</f>
        <v>-2.8439779499151413E-2</v>
      </c>
      <c r="O2" s="36">
        <f>(((S2-0.5*R2)^2)*R2)/((B2+D2)*(C2+E2)*(B2+C2)*(D2+E2))</f>
        <v>4.4498160258175972</v>
      </c>
      <c r="P2" s="4">
        <f>B2+C2</f>
        <v>55</v>
      </c>
      <c r="Q2" s="4">
        <f>D2+E2</f>
        <v>67</v>
      </c>
      <c r="R2" s="4">
        <f>P2+Q2</f>
        <v>122</v>
      </c>
      <c r="S2" s="27">
        <f>ABS(B2*E2-C2*D2)</f>
        <v>716</v>
      </c>
      <c r="T2" s="27">
        <f>(F2*(1-F2)/P2+G2*(1-G2)/Q2)^0.5</f>
        <v>8.3768404882697656E-2</v>
      </c>
      <c r="U2" s="4">
        <v>1.98</v>
      </c>
      <c r="V2" s="30">
        <f>T2*U2</f>
        <v>0.16586144166774136</v>
      </c>
      <c r="W2" s="32">
        <f>ABS(H2/T2)</f>
        <v>2.3195048471912068</v>
      </c>
    </row>
    <row r="3" spans="1:23">
      <c r="A3" s="15">
        <v>1</v>
      </c>
      <c r="B3" s="34">
        <v>15</v>
      </c>
      <c r="C3" s="34">
        <v>22</v>
      </c>
      <c r="D3" s="34">
        <v>39</v>
      </c>
      <c r="E3" s="34">
        <v>6</v>
      </c>
      <c r="F3" s="14">
        <f t="shared" ref="F3:F45" si="0">C3/P3</f>
        <v>0.59459459459459463</v>
      </c>
      <c r="G3" s="14">
        <f t="shared" ref="G3:G45" si="1">E3/Q3</f>
        <v>0.13333333333333333</v>
      </c>
      <c r="H3" s="14">
        <f t="shared" ref="H3:H45" si="2">G3-F3</f>
        <v>-0.46126126126126132</v>
      </c>
      <c r="I3" s="14">
        <f t="shared" ref="I3:I45" si="3">G3/F3</f>
        <v>0.22424242424242422</v>
      </c>
      <c r="J3" s="14">
        <f t="shared" ref="J3:J45" si="4">H3/F3</f>
        <v>-0.77575757575757587</v>
      </c>
      <c r="K3" s="14">
        <f t="shared" ref="K3:K45" si="5">(C3*D3)/(B3*E3)</f>
        <v>9.5333333333333332</v>
      </c>
      <c r="L3" s="14">
        <f t="shared" ref="L3:L45" si="6">ABS(1/H3)</f>
        <v>2.1679687499999996</v>
      </c>
      <c r="M3" s="14">
        <f t="shared" ref="M3:M45" si="7">H3-V3</f>
        <v>-0.65091584568200056</v>
      </c>
      <c r="N3" s="14">
        <f t="shared" ref="N3:N45" si="8">H3+V3</f>
        <v>-0.27160667684052209</v>
      </c>
      <c r="O3" s="36">
        <f t="shared" ref="O3:O43" si="9">(((S3-0.5*R3)^2)*R3)/((B3+D3)*(C3+E3)*(B3+C3)*(D3+E3))</f>
        <v>17.215381254270142</v>
      </c>
      <c r="P3" s="4">
        <f t="shared" ref="P3:P45" si="10">B3+C3</f>
        <v>37</v>
      </c>
      <c r="Q3" s="4">
        <f t="shared" ref="Q3:Q45" si="11">D3+E3</f>
        <v>45</v>
      </c>
      <c r="R3" s="4">
        <f t="shared" ref="R3:R45" si="12">P3+Q3</f>
        <v>82</v>
      </c>
      <c r="S3" s="27">
        <f>ABS(B3*E3-C3*D3)</f>
        <v>768</v>
      </c>
      <c r="T3" s="27">
        <f t="shared" ref="T3:T45" si="13">(F3*(1-F3)/P3+G3*(1-G3)/Q3)^0.5</f>
        <v>9.530381126670312E-2</v>
      </c>
      <c r="U3" s="4">
        <v>1.99</v>
      </c>
      <c r="V3" s="30">
        <f t="shared" ref="V3:V45" si="14">T3*U3</f>
        <v>0.18965458442073921</v>
      </c>
      <c r="W3" s="32">
        <f t="shared" ref="W3:W45" si="15">ABS(H3/T3)</f>
        <v>4.8399036211725459</v>
      </c>
    </row>
    <row r="4" spans="1:23">
      <c r="A4" s="15">
        <v>2</v>
      </c>
      <c r="B4" s="34">
        <v>28</v>
      </c>
      <c r="C4" s="34">
        <v>20</v>
      </c>
      <c r="D4" s="34">
        <v>48</v>
      </c>
      <c r="E4" s="34">
        <v>16</v>
      </c>
      <c r="F4" s="14">
        <f t="shared" si="0"/>
        <v>0.41666666666666669</v>
      </c>
      <c r="G4" s="14">
        <f t="shared" si="1"/>
        <v>0.25</v>
      </c>
      <c r="H4" s="14">
        <f t="shared" si="2"/>
        <v>-0.16666666666666669</v>
      </c>
      <c r="I4" s="14">
        <f t="shared" si="3"/>
        <v>0.6</v>
      </c>
      <c r="J4" s="14">
        <f t="shared" si="4"/>
        <v>-0.4</v>
      </c>
      <c r="K4" s="14">
        <f t="shared" si="5"/>
        <v>2.1428571428571428</v>
      </c>
      <c r="L4" s="14">
        <f t="shared" si="6"/>
        <v>5.9999999999999991</v>
      </c>
      <c r="M4" s="16">
        <f t="shared" si="7"/>
        <v>-0.343689573023443</v>
      </c>
      <c r="N4" s="17">
        <f t="shared" si="8"/>
        <v>1.0356239690109625E-2</v>
      </c>
      <c r="O4" s="38">
        <f t="shared" si="9"/>
        <v>2.7708333333333335</v>
      </c>
      <c r="P4" s="4">
        <f t="shared" si="10"/>
        <v>48</v>
      </c>
      <c r="Q4" s="4">
        <f t="shared" si="11"/>
        <v>64</v>
      </c>
      <c r="R4" s="4">
        <f t="shared" si="12"/>
        <v>112</v>
      </c>
      <c r="S4" s="27">
        <f t="shared" ref="S4:S45" si="16">ABS(B4*E4-C4*D4)</f>
        <v>512</v>
      </c>
      <c r="T4" s="27">
        <f t="shared" si="13"/>
        <v>8.9405508260998134E-2</v>
      </c>
      <c r="U4" s="4">
        <v>1.98</v>
      </c>
      <c r="V4" s="30">
        <f t="shared" si="14"/>
        <v>0.17702290635677631</v>
      </c>
      <c r="W4" s="33">
        <f t="shared" si="15"/>
        <v>1.864165529713482</v>
      </c>
    </row>
    <row r="5" spans="1:23">
      <c r="A5" s="15">
        <v>3</v>
      </c>
      <c r="B5" s="34">
        <v>29</v>
      </c>
      <c r="C5" s="34">
        <v>14</v>
      </c>
      <c r="D5" s="34">
        <v>46</v>
      </c>
      <c r="E5" s="34">
        <v>6</v>
      </c>
      <c r="F5" s="14">
        <f t="shared" si="0"/>
        <v>0.32558139534883723</v>
      </c>
      <c r="G5" s="14">
        <f t="shared" si="1"/>
        <v>0.11538461538461539</v>
      </c>
      <c r="H5" s="14">
        <f t="shared" si="2"/>
        <v>-0.21019677996422184</v>
      </c>
      <c r="I5" s="14">
        <f t="shared" si="3"/>
        <v>0.35439560439560441</v>
      </c>
      <c r="J5" s="14">
        <f t="shared" si="4"/>
        <v>-0.64560439560439564</v>
      </c>
      <c r="K5" s="14">
        <f t="shared" si="5"/>
        <v>3.7011494252873565</v>
      </c>
      <c r="L5" s="14">
        <f t="shared" si="6"/>
        <v>4.7574468085106378</v>
      </c>
      <c r="M5" s="14">
        <f t="shared" si="7"/>
        <v>-0.37751510629291213</v>
      </c>
      <c r="N5" s="14">
        <f t="shared" si="8"/>
        <v>-4.2878453635531555E-2</v>
      </c>
      <c r="O5" s="36">
        <f t="shared" si="9"/>
        <v>5.0560804263565888</v>
      </c>
      <c r="P5" s="4">
        <f t="shared" si="10"/>
        <v>43</v>
      </c>
      <c r="Q5" s="4">
        <f t="shared" si="11"/>
        <v>52</v>
      </c>
      <c r="R5" s="4">
        <f t="shared" si="12"/>
        <v>95</v>
      </c>
      <c r="S5" s="27">
        <f t="shared" si="16"/>
        <v>470</v>
      </c>
      <c r="T5" s="27">
        <f t="shared" si="13"/>
        <v>8.40795609691911E-2</v>
      </c>
      <c r="U5" s="4">
        <v>1.99</v>
      </c>
      <c r="V5" s="30">
        <f t="shared" si="14"/>
        <v>0.16731832632869029</v>
      </c>
      <c r="W5" s="32">
        <f t="shared" si="15"/>
        <v>2.4999747565433093</v>
      </c>
    </row>
    <row r="6" spans="1:23">
      <c r="A6" s="15">
        <v>4</v>
      </c>
      <c r="B6" s="34">
        <v>90</v>
      </c>
      <c r="C6" s="34">
        <v>10</v>
      </c>
      <c r="D6" s="34">
        <v>110</v>
      </c>
      <c r="E6" s="34">
        <v>40</v>
      </c>
      <c r="F6" s="14">
        <f t="shared" si="0"/>
        <v>0.1</v>
      </c>
      <c r="G6" s="14">
        <f t="shared" si="1"/>
        <v>0.26666666666666666</v>
      </c>
      <c r="H6" s="18">
        <f t="shared" si="2"/>
        <v>0.16666666666666666</v>
      </c>
      <c r="I6" s="14">
        <f t="shared" si="3"/>
        <v>2.6666666666666665</v>
      </c>
      <c r="J6" s="14">
        <f t="shared" si="4"/>
        <v>1.6666666666666665</v>
      </c>
      <c r="K6" s="14">
        <f t="shared" si="5"/>
        <v>0.30555555555555558</v>
      </c>
      <c r="L6" s="14">
        <f t="shared" si="6"/>
        <v>6</v>
      </c>
      <c r="M6" s="14">
        <f t="shared" si="7"/>
        <v>7.4187730125940238E-2</v>
      </c>
      <c r="N6" s="14">
        <f t="shared" si="8"/>
        <v>0.2591456032073931</v>
      </c>
      <c r="O6" s="36">
        <f t="shared" si="9"/>
        <v>9.4010416666666661</v>
      </c>
      <c r="P6" s="4">
        <f t="shared" si="10"/>
        <v>100</v>
      </c>
      <c r="Q6" s="4">
        <f t="shared" si="11"/>
        <v>150</v>
      </c>
      <c r="R6" s="4">
        <f t="shared" si="12"/>
        <v>250</v>
      </c>
      <c r="S6" s="27">
        <f t="shared" si="16"/>
        <v>2500</v>
      </c>
      <c r="T6" s="27">
        <f t="shared" si="13"/>
        <v>4.6943622609505797E-2</v>
      </c>
      <c r="U6" s="4">
        <v>1.97</v>
      </c>
      <c r="V6" s="30">
        <f t="shared" si="14"/>
        <v>9.247893654072642E-2</v>
      </c>
      <c r="W6" s="32">
        <f t="shared" si="15"/>
        <v>3.5503580124836311</v>
      </c>
    </row>
    <row r="7" spans="1:23">
      <c r="A7" s="15">
        <v>5</v>
      </c>
      <c r="B7" s="34">
        <v>30</v>
      </c>
      <c r="C7" s="34">
        <v>100</v>
      </c>
      <c r="D7" s="34">
        <v>160</v>
      </c>
      <c r="E7" s="34">
        <v>40</v>
      </c>
      <c r="F7" s="14">
        <f t="shared" si="0"/>
        <v>0.76923076923076927</v>
      </c>
      <c r="G7" s="14">
        <f t="shared" si="1"/>
        <v>0.2</v>
      </c>
      <c r="H7" s="14">
        <f t="shared" si="2"/>
        <v>-0.56923076923076921</v>
      </c>
      <c r="I7" s="14">
        <f t="shared" si="3"/>
        <v>0.26</v>
      </c>
      <c r="J7" s="14">
        <f t="shared" si="4"/>
        <v>-0.73999999999999988</v>
      </c>
      <c r="K7" s="14">
        <f t="shared" si="5"/>
        <v>13.333333333333334</v>
      </c>
      <c r="L7" s="14">
        <f t="shared" si="6"/>
        <v>1.7567567567567568</v>
      </c>
      <c r="M7" s="14">
        <f t="shared" si="7"/>
        <v>-0.66090455374635526</v>
      </c>
      <c r="N7" s="14">
        <f t="shared" si="8"/>
        <v>-0.47755698471518315</v>
      </c>
      <c r="O7" s="36">
        <f t="shared" si="9"/>
        <v>102.19847346732215</v>
      </c>
      <c r="P7" s="4">
        <f t="shared" si="10"/>
        <v>130</v>
      </c>
      <c r="Q7" s="4">
        <f t="shared" si="11"/>
        <v>200</v>
      </c>
      <c r="R7" s="4">
        <f t="shared" si="12"/>
        <v>330</v>
      </c>
      <c r="S7" s="27">
        <f t="shared" si="16"/>
        <v>14800</v>
      </c>
      <c r="T7" s="27">
        <f t="shared" si="13"/>
        <v>4.653491599775942E-2</v>
      </c>
      <c r="U7" s="4">
        <v>1.97</v>
      </c>
      <c r="V7" s="30">
        <f t="shared" si="14"/>
        <v>9.1673784515586054E-2</v>
      </c>
      <c r="W7" s="32">
        <f t="shared" si="15"/>
        <v>12.232336881368321</v>
      </c>
    </row>
    <row r="8" spans="1:23">
      <c r="A8" s="15">
        <v>6</v>
      </c>
      <c r="B8" s="34">
        <v>11</v>
      </c>
      <c r="C8" s="34">
        <v>35</v>
      </c>
      <c r="D8" s="34">
        <v>52</v>
      </c>
      <c r="E8" s="34">
        <v>23</v>
      </c>
      <c r="F8" s="14">
        <f t="shared" si="0"/>
        <v>0.76086956521739135</v>
      </c>
      <c r="G8" s="14">
        <f t="shared" si="1"/>
        <v>0.30666666666666664</v>
      </c>
      <c r="H8" s="14">
        <f t="shared" si="2"/>
        <v>-0.45420289855072471</v>
      </c>
      <c r="I8" s="14">
        <f t="shared" si="3"/>
        <v>0.40304761904761899</v>
      </c>
      <c r="J8" s="14">
        <f t="shared" si="4"/>
        <v>-0.59695238095238101</v>
      </c>
      <c r="K8" s="14">
        <f t="shared" si="5"/>
        <v>7.1936758893280635</v>
      </c>
      <c r="L8" s="14">
        <f t="shared" si="6"/>
        <v>2.2016592214422461</v>
      </c>
      <c r="M8" s="14">
        <f t="shared" si="7"/>
        <v>-0.61736179534912528</v>
      </c>
      <c r="N8" s="14">
        <f t="shared" si="8"/>
        <v>-0.2910440017523242</v>
      </c>
      <c r="O8" s="36">
        <f t="shared" si="9"/>
        <v>21.783918536763366</v>
      </c>
      <c r="P8" s="4">
        <f t="shared" si="10"/>
        <v>46</v>
      </c>
      <c r="Q8" s="4">
        <f t="shared" si="11"/>
        <v>75</v>
      </c>
      <c r="R8" s="4">
        <f t="shared" si="12"/>
        <v>121</v>
      </c>
      <c r="S8" s="27">
        <f t="shared" si="16"/>
        <v>1567</v>
      </c>
      <c r="T8" s="27">
        <f t="shared" si="13"/>
        <v>8.2403483231515404E-2</v>
      </c>
      <c r="U8" s="4">
        <v>1.98</v>
      </c>
      <c r="V8" s="30">
        <f t="shared" si="14"/>
        <v>0.16315889679840051</v>
      </c>
      <c r="W8" s="32">
        <f t="shared" si="15"/>
        <v>5.5119380970174054</v>
      </c>
    </row>
    <row r="9" spans="1:23">
      <c r="A9" s="15">
        <v>7</v>
      </c>
      <c r="B9" s="34">
        <v>166</v>
      </c>
      <c r="C9" s="34">
        <v>47</v>
      </c>
      <c r="D9" s="34">
        <v>262</v>
      </c>
      <c r="E9" s="34">
        <v>80</v>
      </c>
      <c r="F9" s="14">
        <f t="shared" si="0"/>
        <v>0.22065727699530516</v>
      </c>
      <c r="G9" s="14">
        <f t="shared" si="1"/>
        <v>0.23391812865497075</v>
      </c>
      <c r="H9" s="18">
        <f t="shared" si="2"/>
        <v>1.326085165966559E-2</v>
      </c>
      <c r="I9" s="14">
        <f t="shared" si="3"/>
        <v>1.0600970511384844</v>
      </c>
      <c r="J9" s="14">
        <f t="shared" si="4"/>
        <v>6.0097051138484486E-2</v>
      </c>
      <c r="K9" s="14">
        <f t="shared" si="5"/>
        <v>0.92725903614457827</v>
      </c>
      <c r="L9" s="14">
        <f t="shared" si="6"/>
        <v>75.409937888198797</v>
      </c>
      <c r="M9" s="16">
        <f t="shared" si="7"/>
        <v>-5.825464991596159E-2</v>
      </c>
      <c r="N9" s="16">
        <f t="shared" si="8"/>
        <v>8.477635323529277E-2</v>
      </c>
      <c r="O9" s="37">
        <f t="shared" si="9"/>
        <v>6.6442761271121434E-2</v>
      </c>
      <c r="P9" s="4">
        <f t="shared" si="10"/>
        <v>213</v>
      </c>
      <c r="Q9" s="4">
        <f t="shared" si="11"/>
        <v>342</v>
      </c>
      <c r="R9" s="4">
        <f t="shared" si="12"/>
        <v>555</v>
      </c>
      <c r="S9" s="27">
        <f t="shared" si="16"/>
        <v>966</v>
      </c>
      <c r="T9" s="27">
        <f t="shared" si="13"/>
        <v>3.6487500803891418E-2</v>
      </c>
      <c r="U9" s="4">
        <v>1.96</v>
      </c>
      <c r="V9" s="30">
        <f t="shared" si="14"/>
        <v>7.151550157562718E-2</v>
      </c>
      <c r="W9" s="33">
        <f t="shared" si="15"/>
        <v>0.36343546056876858</v>
      </c>
    </row>
    <row r="10" spans="1:23">
      <c r="A10" s="15">
        <v>8</v>
      </c>
      <c r="B10" s="34">
        <v>22</v>
      </c>
      <c r="C10" s="34">
        <v>8</v>
      </c>
      <c r="D10" s="34">
        <v>8</v>
      </c>
      <c r="E10" s="34">
        <v>12</v>
      </c>
      <c r="F10" s="14">
        <f t="shared" si="0"/>
        <v>0.26666666666666666</v>
      </c>
      <c r="G10" s="14">
        <f t="shared" si="1"/>
        <v>0.6</v>
      </c>
      <c r="H10" s="18">
        <f t="shared" si="2"/>
        <v>0.33333333333333331</v>
      </c>
      <c r="I10" s="14">
        <f t="shared" si="3"/>
        <v>2.25</v>
      </c>
      <c r="J10" s="14">
        <f t="shared" si="4"/>
        <v>1.25</v>
      </c>
      <c r="K10" s="14">
        <f t="shared" si="5"/>
        <v>0.24242424242424243</v>
      </c>
      <c r="L10" s="14">
        <f t="shared" si="6"/>
        <v>3</v>
      </c>
      <c r="M10" s="14">
        <f t="shared" si="7"/>
        <v>5.9806978722545145E-2</v>
      </c>
      <c r="N10" s="14">
        <f t="shared" si="8"/>
        <v>0.60685968794412148</v>
      </c>
      <c r="O10" s="36">
        <f t="shared" si="9"/>
        <v>4.2534722222222223</v>
      </c>
      <c r="P10" s="4">
        <f t="shared" si="10"/>
        <v>30</v>
      </c>
      <c r="Q10" s="4">
        <f t="shared" si="11"/>
        <v>20</v>
      </c>
      <c r="R10" s="4">
        <f t="shared" si="12"/>
        <v>50</v>
      </c>
      <c r="S10" s="27">
        <f t="shared" si="16"/>
        <v>200</v>
      </c>
      <c r="T10" s="27">
        <f t="shared" si="13"/>
        <v>0.13608276348795434</v>
      </c>
      <c r="U10" s="4">
        <v>2.0099999999999998</v>
      </c>
      <c r="V10" s="30">
        <f t="shared" si="14"/>
        <v>0.27352635461078817</v>
      </c>
      <c r="W10" s="32">
        <f t="shared" si="15"/>
        <v>2.4494897427831779</v>
      </c>
    </row>
    <row r="11" spans="1:23">
      <c r="A11" s="15">
        <v>9</v>
      </c>
      <c r="B11" s="34">
        <v>26</v>
      </c>
      <c r="C11" s="34">
        <v>6</v>
      </c>
      <c r="D11" s="34">
        <v>8</v>
      </c>
      <c r="E11" s="34">
        <v>14</v>
      </c>
      <c r="F11" s="14">
        <f t="shared" si="0"/>
        <v>0.1875</v>
      </c>
      <c r="G11" s="14">
        <f t="shared" si="1"/>
        <v>0.63636363636363635</v>
      </c>
      <c r="H11" s="18">
        <f t="shared" si="2"/>
        <v>0.44886363636363635</v>
      </c>
      <c r="I11" s="14">
        <f t="shared" si="3"/>
        <v>3.393939393939394</v>
      </c>
      <c r="J11" s="14">
        <f t="shared" si="4"/>
        <v>2.393939393939394</v>
      </c>
      <c r="K11" s="14">
        <f t="shared" si="5"/>
        <v>0.13186813186813187</v>
      </c>
      <c r="L11" s="14">
        <f t="shared" si="6"/>
        <v>2.2278481012658227</v>
      </c>
      <c r="M11" s="14">
        <f t="shared" si="7"/>
        <v>0.17939632923874554</v>
      </c>
      <c r="N11" s="14">
        <f t="shared" si="8"/>
        <v>0.71833094348852722</v>
      </c>
      <c r="O11" s="36">
        <f t="shared" si="9"/>
        <v>9.421235795454546</v>
      </c>
      <c r="P11" s="4">
        <f t="shared" si="10"/>
        <v>32</v>
      </c>
      <c r="Q11" s="4">
        <f t="shared" si="11"/>
        <v>22</v>
      </c>
      <c r="R11" s="4">
        <f t="shared" si="12"/>
        <v>54</v>
      </c>
      <c r="S11" s="27">
        <f t="shared" si="16"/>
        <v>316</v>
      </c>
      <c r="T11" s="27">
        <f t="shared" si="13"/>
        <v>0.12360885647930769</v>
      </c>
      <c r="U11" s="4">
        <v>2.1800000000000002</v>
      </c>
      <c r="V11" s="30">
        <f t="shared" si="14"/>
        <v>0.26946730712489081</v>
      </c>
      <c r="W11" s="32">
        <f t="shared" si="15"/>
        <v>3.6313226183657545</v>
      </c>
    </row>
    <row r="12" spans="1:23">
      <c r="A12" s="15">
        <v>10</v>
      </c>
      <c r="B12" s="34">
        <v>31</v>
      </c>
      <c r="C12" s="34">
        <v>11</v>
      </c>
      <c r="D12" s="34">
        <v>11</v>
      </c>
      <c r="E12" s="34">
        <v>24</v>
      </c>
      <c r="F12" s="14">
        <f t="shared" si="0"/>
        <v>0.26190476190476192</v>
      </c>
      <c r="G12" s="14">
        <f t="shared" si="1"/>
        <v>0.68571428571428572</v>
      </c>
      <c r="H12" s="18">
        <f t="shared" si="2"/>
        <v>0.4238095238095238</v>
      </c>
      <c r="I12" s="14">
        <f t="shared" si="3"/>
        <v>2.6181818181818182</v>
      </c>
      <c r="J12" s="14">
        <f t="shared" si="4"/>
        <v>1.6181818181818182</v>
      </c>
      <c r="K12" s="14">
        <f t="shared" si="5"/>
        <v>0.16263440860215053</v>
      </c>
      <c r="L12" s="14">
        <f t="shared" si="6"/>
        <v>2.3595505617977528</v>
      </c>
      <c r="M12" s="14">
        <f t="shared" si="7"/>
        <v>0.2132360953265626</v>
      </c>
      <c r="N12" s="14">
        <f t="shared" si="8"/>
        <v>0.63438295229248498</v>
      </c>
      <c r="O12" s="36">
        <f t="shared" si="9"/>
        <v>12.173769841269841</v>
      </c>
      <c r="P12" s="4">
        <f t="shared" si="10"/>
        <v>42</v>
      </c>
      <c r="Q12" s="4">
        <f t="shared" si="11"/>
        <v>35</v>
      </c>
      <c r="R12" s="4">
        <f t="shared" si="12"/>
        <v>77</v>
      </c>
      <c r="S12" s="27">
        <f t="shared" si="16"/>
        <v>623</v>
      </c>
      <c r="T12" s="27">
        <f t="shared" si="13"/>
        <v>0.10373075294727153</v>
      </c>
      <c r="U12" s="4">
        <v>2.0299999999999998</v>
      </c>
      <c r="V12" s="30">
        <f t="shared" si="14"/>
        <v>0.21057342848296121</v>
      </c>
      <c r="W12" s="32">
        <f t="shared" si="15"/>
        <v>4.0856690206900828</v>
      </c>
    </row>
    <row r="13" spans="1:23">
      <c r="A13" s="15">
        <v>11</v>
      </c>
      <c r="B13" s="34">
        <v>14</v>
      </c>
      <c r="C13" s="34">
        <v>27</v>
      </c>
      <c r="D13" s="34">
        <v>37</v>
      </c>
      <c r="E13" s="34">
        <v>9</v>
      </c>
      <c r="F13" s="14">
        <f t="shared" si="0"/>
        <v>0.65853658536585369</v>
      </c>
      <c r="G13" s="14">
        <f t="shared" si="1"/>
        <v>0.19565217391304349</v>
      </c>
      <c r="H13" s="14">
        <f t="shared" si="2"/>
        <v>-0.46288441145281023</v>
      </c>
      <c r="I13" s="14">
        <f t="shared" si="3"/>
        <v>0.29710144927536231</v>
      </c>
      <c r="J13" s="14">
        <f t="shared" si="4"/>
        <v>-0.70289855072463769</v>
      </c>
      <c r="K13" s="14">
        <f t="shared" si="5"/>
        <v>7.9285714285714288</v>
      </c>
      <c r="L13" s="14">
        <f t="shared" si="6"/>
        <v>2.1603665521191293</v>
      </c>
      <c r="M13" s="14">
        <f t="shared" si="7"/>
        <v>-0.65068052712538438</v>
      </c>
      <c r="N13" s="14">
        <f t="shared" si="8"/>
        <v>-0.27508829578023603</v>
      </c>
      <c r="O13" s="36">
        <f t="shared" si="9"/>
        <v>17.287717937121826</v>
      </c>
      <c r="P13" s="4">
        <f t="shared" si="10"/>
        <v>41</v>
      </c>
      <c r="Q13" s="4">
        <f t="shared" si="11"/>
        <v>46</v>
      </c>
      <c r="R13" s="4">
        <f t="shared" si="12"/>
        <v>87</v>
      </c>
      <c r="S13" s="27">
        <f t="shared" si="16"/>
        <v>873</v>
      </c>
      <c r="T13" s="27">
        <f t="shared" si="13"/>
        <v>9.4369907373152873E-2</v>
      </c>
      <c r="U13" s="4">
        <v>1.99</v>
      </c>
      <c r="V13" s="30">
        <f t="shared" si="14"/>
        <v>0.1877961156725742</v>
      </c>
      <c r="W13" s="32">
        <f t="shared" si="15"/>
        <v>4.9050001672937471</v>
      </c>
    </row>
    <row r="14" spans="1:23">
      <c r="A14" s="15">
        <v>12</v>
      </c>
      <c r="B14" s="34">
        <v>26</v>
      </c>
      <c r="C14" s="34">
        <v>28</v>
      </c>
      <c r="D14" s="34">
        <v>15</v>
      </c>
      <c r="E14" s="34">
        <v>23</v>
      </c>
      <c r="F14" s="14">
        <f t="shared" si="0"/>
        <v>0.51851851851851849</v>
      </c>
      <c r="G14" s="14">
        <f t="shared" si="1"/>
        <v>0.60526315789473684</v>
      </c>
      <c r="H14" s="25">
        <f t="shared" si="2"/>
        <v>8.6744639376218347E-2</v>
      </c>
      <c r="I14" s="14">
        <f t="shared" si="3"/>
        <v>1.1672932330827068</v>
      </c>
      <c r="J14" s="14">
        <f t="shared" si="4"/>
        <v>0.16729323308270683</v>
      </c>
      <c r="K14" s="14">
        <f t="shared" si="5"/>
        <v>0.7023411371237458</v>
      </c>
      <c r="L14" s="14">
        <f t="shared" si="6"/>
        <v>11.528089887640446</v>
      </c>
      <c r="M14" s="16">
        <f t="shared" si="7"/>
        <v>-0.12111882566406376</v>
      </c>
      <c r="N14" s="16">
        <f t="shared" si="8"/>
        <v>0.29460810441650043</v>
      </c>
      <c r="O14" s="37">
        <f t="shared" si="9"/>
        <v>0.37359779170547125</v>
      </c>
      <c r="P14" s="4">
        <f t="shared" si="10"/>
        <v>54</v>
      </c>
      <c r="Q14" s="4">
        <f t="shared" si="11"/>
        <v>38</v>
      </c>
      <c r="R14" s="4">
        <f t="shared" si="12"/>
        <v>92</v>
      </c>
      <c r="S14" s="27">
        <f t="shared" si="16"/>
        <v>178</v>
      </c>
      <c r="T14" s="27">
        <f t="shared" si="13"/>
        <v>0.10445400253280508</v>
      </c>
      <c r="U14" s="4">
        <v>1.99</v>
      </c>
      <c r="V14" s="30">
        <f t="shared" si="14"/>
        <v>0.20786346504028211</v>
      </c>
      <c r="W14" s="33">
        <f t="shared" si="15"/>
        <v>0.83045778307035301</v>
      </c>
    </row>
    <row r="15" spans="1:23">
      <c r="A15" s="15">
        <v>13</v>
      </c>
      <c r="B15" s="34">
        <v>15</v>
      </c>
      <c r="C15" s="34">
        <v>18</v>
      </c>
      <c r="D15" s="34">
        <v>47</v>
      </c>
      <c r="E15" s="34">
        <v>39</v>
      </c>
      <c r="F15" s="14">
        <f t="shared" si="0"/>
        <v>0.54545454545454541</v>
      </c>
      <c r="G15" s="14">
        <f t="shared" si="1"/>
        <v>0.45348837209302323</v>
      </c>
      <c r="H15" s="14">
        <f t="shared" si="2"/>
        <v>-9.1966173361522185E-2</v>
      </c>
      <c r="I15" s="14">
        <f t="shared" si="3"/>
        <v>0.83139534883720934</v>
      </c>
      <c r="J15" s="14">
        <f t="shared" si="4"/>
        <v>-0.16860465116279069</v>
      </c>
      <c r="K15" s="14">
        <f t="shared" si="5"/>
        <v>1.4461538461538461</v>
      </c>
      <c r="L15" s="14">
        <f t="shared" si="6"/>
        <v>10.873563218390807</v>
      </c>
      <c r="M15" s="16">
        <f t="shared" si="7"/>
        <v>-0.29383850764901287</v>
      </c>
      <c r="N15" s="16">
        <f t="shared" si="8"/>
        <v>0.1099061609259685</v>
      </c>
      <c r="O15" s="37">
        <f t="shared" si="9"/>
        <v>0.48174600966828629</v>
      </c>
      <c r="P15" s="4">
        <f t="shared" si="10"/>
        <v>33</v>
      </c>
      <c r="Q15" s="4">
        <f t="shared" si="11"/>
        <v>86</v>
      </c>
      <c r="R15" s="4">
        <f t="shared" si="12"/>
        <v>119</v>
      </c>
      <c r="S15" s="27">
        <f t="shared" si="16"/>
        <v>261</v>
      </c>
      <c r="T15" s="27">
        <f t="shared" si="13"/>
        <v>0.10195572438762156</v>
      </c>
      <c r="U15" s="4">
        <v>1.98</v>
      </c>
      <c r="V15" s="30">
        <f t="shared" si="14"/>
        <v>0.20187233428749068</v>
      </c>
      <c r="W15" s="33">
        <f t="shared" si="15"/>
        <v>0.90202069490359871</v>
      </c>
    </row>
    <row r="16" spans="1:23">
      <c r="A16" s="15">
        <v>14</v>
      </c>
      <c r="B16" s="34">
        <v>25</v>
      </c>
      <c r="C16" s="34">
        <v>6</v>
      </c>
      <c r="D16" s="34">
        <v>37</v>
      </c>
      <c r="E16" s="34">
        <v>34</v>
      </c>
      <c r="F16" s="14">
        <f t="shared" si="0"/>
        <v>0.19354838709677419</v>
      </c>
      <c r="G16" s="14">
        <f t="shared" si="1"/>
        <v>0.47887323943661969</v>
      </c>
      <c r="H16" s="25">
        <f t="shared" si="2"/>
        <v>0.2853248523398455</v>
      </c>
      <c r="I16" s="14">
        <f t="shared" si="3"/>
        <v>2.4741784037558685</v>
      </c>
      <c r="J16" s="14">
        <f t="shared" si="4"/>
        <v>1.4741784037558685</v>
      </c>
      <c r="K16" s="14">
        <f t="shared" si="5"/>
        <v>0.26117647058823529</v>
      </c>
      <c r="L16" s="14">
        <f t="shared" si="6"/>
        <v>3.5047770700636947</v>
      </c>
      <c r="M16" s="14">
        <f t="shared" si="7"/>
        <v>0.10224263450793283</v>
      </c>
      <c r="N16" s="14">
        <f t="shared" si="8"/>
        <v>0.4684070701717582</v>
      </c>
      <c r="O16" s="36">
        <f t="shared" si="9"/>
        <v>6.221284679984171</v>
      </c>
      <c r="P16" s="4">
        <f t="shared" si="10"/>
        <v>31</v>
      </c>
      <c r="Q16" s="4">
        <f t="shared" si="11"/>
        <v>71</v>
      </c>
      <c r="R16" s="4">
        <f t="shared" si="12"/>
        <v>102</v>
      </c>
      <c r="S16" s="27">
        <f t="shared" si="16"/>
        <v>628</v>
      </c>
      <c r="T16" s="27">
        <f t="shared" si="13"/>
        <v>9.2465766581774078E-2</v>
      </c>
      <c r="U16" s="4">
        <v>1.98</v>
      </c>
      <c r="V16" s="30">
        <f t="shared" si="14"/>
        <v>0.18308221783191267</v>
      </c>
      <c r="W16" s="32">
        <f t="shared" si="15"/>
        <v>3.0857350010450881</v>
      </c>
    </row>
    <row r="17" spans="1:23">
      <c r="A17" s="15">
        <v>15</v>
      </c>
      <c r="B17" s="34">
        <v>75</v>
      </c>
      <c r="C17" s="34">
        <v>58</v>
      </c>
      <c r="D17" s="34">
        <v>19</v>
      </c>
      <c r="E17" s="34">
        <v>53</v>
      </c>
      <c r="F17" s="14">
        <f t="shared" si="0"/>
        <v>0.43609022556390975</v>
      </c>
      <c r="G17" s="14">
        <f t="shared" si="1"/>
        <v>0.73611111111111116</v>
      </c>
      <c r="H17" s="25">
        <f t="shared" si="2"/>
        <v>0.30002088554720141</v>
      </c>
      <c r="I17" s="14">
        <f t="shared" si="3"/>
        <v>1.6879789272030654</v>
      </c>
      <c r="J17" s="14">
        <f t="shared" si="4"/>
        <v>0.6879789272030653</v>
      </c>
      <c r="K17" s="14">
        <f t="shared" si="5"/>
        <v>0.27723270440251574</v>
      </c>
      <c r="L17" s="14">
        <f t="shared" si="6"/>
        <v>3.3331012878524184</v>
      </c>
      <c r="M17" s="14">
        <f t="shared" si="7"/>
        <v>0.16718200008135889</v>
      </c>
      <c r="N17" s="14">
        <f t="shared" si="8"/>
        <v>0.43285977101304396</v>
      </c>
      <c r="O17" s="36">
        <f t="shared" si="9"/>
        <v>15.748355150563297</v>
      </c>
      <c r="P17" s="4">
        <f t="shared" si="10"/>
        <v>133</v>
      </c>
      <c r="Q17" s="4">
        <f t="shared" si="11"/>
        <v>72</v>
      </c>
      <c r="R17" s="4">
        <f t="shared" si="12"/>
        <v>205</v>
      </c>
      <c r="S17" s="27">
        <f t="shared" si="16"/>
        <v>2873</v>
      </c>
      <c r="T17" s="27">
        <f t="shared" si="13"/>
        <v>6.7430906327838838E-2</v>
      </c>
      <c r="U17" s="4">
        <v>1.97</v>
      </c>
      <c r="V17" s="30">
        <f t="shared" si="14"/>
        <v>0.13283888546584252</v>
      </c>
      <c r="W17" s="32">
        <f t="shared" si="15"/>
        <v>4.4493082161545532</v>
      </c>
    </row>
    <row r="18" spans="1:23">
      <c r="A18" s="15">
        <v>16</v>
      </c>
      <c r="B18" s="34">
        <v>98</v>
      </c>
      <c r="C18" s="34">
        <v>27</v>
      </c>
      <c r="D18" s="34">
        <v>23</v>
      </c>
      <c r="E18" s="34">
        <v>31</v>
      </c>
      <c r="F18" s="14">
        <f t="shared" si="0"/>
        <v>0.216</v>
      </c>
      <c r="G18" s="14">
        <f t="shared" si="1"/>
        <v>0.57407407407407407</v>
      </c>
      <c r="H18" s="25">
        <f t="shared" si="2"/>
        <v>0.3580740740740741</v>
      </c>
      <c r="I18" s="14">
        <f t="shared" si="3"/>
        <v>2.657750342935528</v>
      </c>
      <c r="J18" s="14">
        <f t="shared" si="4"/>
        <v>1.6577503429355283</v>
      </c>
      <c r="K18" s="14">
        <f t="shared" si="5"/>
        <v>0.2044107965766952</v>
      </c>
      <c r="L18" s="14">
        <f t="shared" si="6"/>
        <v>2.7927182457592052</v>
      </c>
      <c r="M18" s="14">
        <f t="shared" si="7"/>
        <v>0.20544261649040524</v>
      </c>
      <c r="N18" s="14">
        <f t="shared" si="8"/>
        <v>0.51070553165774291</v>
      </c>
      <c r="O18" s="36">
        <f t="shared" si="9"/>
        <v>20.469878909259787</v>
      </c>
      <c r="P18" s="4">
        <f t="shared" si="10"/>
        <v>125</v>
      </c>
      <c r="Q18" s="4">
        <f t="shared" si="11"/>
        <v>54</v>
      </c>
      <c r="R18" s="4">
        <f t="shared" si="12"/>
        <v>179</v>
      </c>
      <c r="S18" s="27">
        <f t="shared" si="16"/>
        <v>2417</v>
      </c>
      <c r="T18" s="27">
        <f t="shared" si="13"/>
        <v>7.6699224916416509E-2</v>
      </c>
      <c r="U18" s="4">
        <v>1.99</v>
      </c>
      <c r="V18" s="30">
        <f t="shared" si="14"/>
        <v>0.15263145758366886</v>
      </c>
      <c r="W18" s="32">
        <f t="shared" si="15"/>
        <v>4.6685487951708469</v>
      </c>
    </row>
    <row r="19" spans="1:23">
      <c r="A19" s="15">
        <v>17</v>
      </c>
      <c r="B19" s="34">
        <v>13</v>
      </c>
      <c r="C19" s="34">
        <v>30</v>
      </c>
      <c r="D19" s="34">
        <v>67</v>
      </c>
      <c r="E19" s="34">
        <v>11</v>
      </c>
      <c r="F19" s="14">
        <f t="shared" si="0"/>
        <v>0.69767441860465118</v>
      </c>
      <c r="G19" s="14">
        <f t="shared" si="1"/>
        <v>0.14102564102564102</v>
      </c>
      <c r="H19" s="14">
        <f t="shared" si="2"/>
        <v>-0.5566487775790101</v>
      </c>
      <c r="I19" s="14">
        <f t="shared" si="3"/>
        <v>0.20213675213675214</v>
      </c>
      <c r="J19" s="14">
        <f t="shared" si="4"/>
        <v>-0.7978632478632478</v>
      </c>
      <c r="K19" s="14">
        <f t="shared" si="5"/>
        <v>14.055944055944057</v>
      </c>
      <c r="L19" s="14">
        <f t="shared" si="6"/>
        <v>1.7964649169791109</v>
      </c>
      <c r="M19" s="14">
        <f t="shared" si="7"/>
        <v>-0.71576826182665809</v>
      </c>
      <c r="N19" s="14">
        <f t="shared" si="8"/>
        <v>-0.39752929333136211</v>
      </c>
      <c r="O19" s="36">
        <f t="shared" si="9"/>
        <v>35.8942100667932</v>
      </c>
      <c r="P19" s="4">
        <f t="shared" si="10"/>
        <v>43</v>
      </c>
      <c r="Q19" s="4">
        <f t="shared" si="11"/>
        <v>78</v>
      </c>
      <c r="R19" s="4">
        <f t="shared" si="12"/>
        <v>121</v>
      </c>
      <c r="S19" s="27">
        <f t="shared" si="16"/>
        <v>1867</v>
      </c>
      <c r="T19" s="27">
        <f t="shared" si="13"/>
        <v>8.0363375882650481E-2</v>
      </c>
      <c r="U19" s="4">
        <v>1.98</v>
      </c>
      <c r="V19" s="30">
        <f t="shared" si="14"/>
        <v>0.15911948424764796</v>
      </c>
      <c r="W19" s="32">
        <f t="shared" si="15"/>
        <v>6.9266475115710522</v>
      </c>
    </row>
    <row r="20" spans="1:23">
      <c r="A20" s="15">
        <v>18</v>
      </c>
      <c r="B20" s="34">
        <v>31</v>
      </c>
      <c r="C20" s="34">
        <v>53</v>
      </c>
      <c r="D20" s="34">
        <v>14</v>
      </c>
      <c r="E20" s="34">
        <v>41</v>
      </c>
      <c r="F20" s="14">
        <f t="shared" si="0"/>
        <v>0.63095238095238093</v>
      </c>
      <c r="G20" s="14">
        <f t="shared" si="1"/>
        <v>0.74545454545454548</v>
      </c>
      <c r="H20" s="25">
        <f t="shared" si="2"/>
        <v>0.11450216450216455</v>
      </c>
      <c r="I20" s="14">
        <f t="shared" si="3"/>
        <v>1.1814751286449401</v>
      </c>
      <c r="J20" s="14">
        <f t="shared" si="4"/>
        <v>0.18147512864494006</v>
      </c>
      <c r="K20" s="14">
        <f t="shared" si="5"/>
        <v>0.58379228953579854</v>
      </c>
      <c r="L20" s="14">
        <f t="shared" si="6"/>
        <v>8.73345935727788</v>
      </c>
      <c r="M20" s="16">
        <f t="shared" si="7"/>
        <v>-4.1680543265602998E-2</v>
      </c>
      <c r="N20" s="16">
        <f t="shared" si="8"/>
        <v>0.2706848722699321</v>
      </c>
      <c r="O20" s="37">
        <f t="shared" si="9"/>
        <v>1.5017702224883076</v>
      </c>
      <c r="P20" s="4">
        <f t="shared" si="10"/>
        <v>84</v>
      </c>
      <c r="Q20" s="4">
        <f t="shared" si="11"/>
        <v>55</v>
      </c>
      <c r="R20" s="4">
        <f t="shared" si="12"/>
        <v>139</v>
      </c>
      <c r="S20" s="27">
        <f t="shared" si="16"/>
        <v>529</v>
      </c>
      <c r="T20" s="27">
        <f t="shared" si="13"/>
        <v>7.8880155438266444E-2</v>
      </c>
      <c r="U20" s="4">
        <v>1.98</v>
      </c>
      <c r="V20" s="30">
        <f t="shared" si="14"/>
        <v>0.15618270776776755</v>
      </c>
      <c r="W20" s="33">
        <f t="shared" si="15"/>
        <v>1.4515965880895958</v>
      </c>
    </row>
    <row r="21" spans="1:23">
      <c r="A21" s="15">
        <v>19</v>
      </c>
      <c r="B21" s="34">
        <v>15</v>
      </c>
      <c r="C21" s="34">
        <v>48</v>
      </c>
      <c r="D21" s="34">
        <v>36</v>
      </c>
      <c r="E21" s="34">
        <v>8</v>
      </c>
      <c r="F21" s="14">
        <f t="shared" si="0"/>
        <v>0.76190476190476186</v>
      </c>
      <c r="G21" s="14">
        <f t="shared" si="1"/>
        <v>0.18181818181818182</v>
      </c>
      <c r="H21" s="14">
        <f t="shared" si="2"/>
        <v>-0.58008658008657998</v>
      </c>
      <c r="I21" s="14">
        <f t="shared" si="3"/>
        <v>0.23863636363636365</v>
      </c>
      <c r="J21" s="14">
        <f t="shared" si="4"/>
        <v>-0.76136363636363624</v>
      </c>
      <c r="K21" s="14">
        <f t="shared" si="5"/>
        <v>14.4</v>
      </c>
      <c r="L21" s="14">
        <f t="shared" si="6"/>
        <v>1.7238805970149256</v>
      </c>
      <c r="M21" s="14">
        <f t="shared" si="7"/>
        <v>-0.73674919589569632</v>
      </c>
      <c r="N21" s="14">
        <f t="shared" si="8"/>
        <v>-0.42342396427746365</v>
      </c>
      <c r="O21" s="36">
        <f t="shared" si="9"/>
        <v>32.659821093841579</v>
      </c>
      <c r="P21" s="4">
        <f t="shared" si="10"/>
        <v>63</v>
      </c>
      <c r="Q21" s="4">
        <f t="shared" si="11"/>
        <v>44</v>
      </c>
      <c r="R21" s="4">
        <f t="shared" si="12"/>
        <v>107</v>
      </c>
      <c r="S21" s="27">
        <f t="shared" si="16"/>
        <v>1608</v>
      </c>
      <c r="T21" s="27">
        <f t="shared" si="13"/>
        <v>7.9122533236927445E-2</v>
      </c>
      <c r="U21" s="4">
        <v>1.98</v>
      </c>
      <c r="V21" s="30">
        <f t="shared" si="14"/>
        <v>0.15666261580911633</v>
      </c>
      <c r="W21" s="32">
        <f t="shared" si="15"/>
        <v>7.3314965579975455</v>
      </c>
    </row>
    <row r="22" spans="1:23">
      <c r="A22" s="15">
        <v>20</v>
      </c>
      <c r="B22" s="34">
        <v>6</v>
      </c>
      <c r="C22" s="34">
        <v>16</v>
      </c>
      <c r="D22" s="34">
        <v>19</v>
      </c>
      <c r="E22" s="35">
        <v>4</v>
      </c>
      <c r="F22" s="14">
        <f t="shared" si="0"/>
        <v>0.72727272727272729</v>
      </c>
      <c r="G22" s="14">
        <f t="shared" si="1"/>
        <v>0.17391304347826086</v>
      </c>
      <c r="H22" s="14">
        <f t="shared" si="2"/>
        <v>-0.55335968379446643</v>
      </c>
      <c r="I22" s="14">
        <f t="shared" si="3"/>
        <v>0.23913043478260868</v>
      </c>
      <c r="J22" s="14">
        <f t="shared" si="4"/>
        <v>-0.76086956521739135</v>
      </c>
      <c r="K22" s="14">
        <f t="shared" si="5"/>
        <v>12.666666666666666</v>
      </c>
      <c r="L22" s="14">
        <f t="shared" si="6"/>
        <v>1.8071428571428572</v>
      </c>
      <c r="M22" s="14">
        <f t="shared" si="7"/>
        <v>-0.80291089435841601</v>
      </c>
      <c r="N22" s="14">
        <f t="shared" si="8"/>
        <v>-0.30380847323051691</v>
      </c>
      <c r="O22" s="36">
        <f t="shared" si="9"/>
        <v>11.793601778656127</v>
      </c>
      <c r="P22" s="4">
        <f t="shared" si="10"/>
        <v>22</v>
      </c>
      <c r="Q22" s="4">
        <f t="shared" si="11"/>
        <v>23</v>
      </c>
      <c r="R22" s="4">
        <f t="shared" si="12"/>
        <v>45</v>
      </c>
      <c r="S22" s="27">
        <f t="shared" si="16"/>
        <v>280</v>
      </c>
      <c r="T22" s="27">
        <f t="shared" si="13"/>
        <v>0.12354020324947997</v>
      </c>
      <c r="U22" s="4">
        <v>2.02</v>
      </c>
      <c r="V22" s="30">
        <f t="shared" si="14"/>
        <v>0.24955121056394952</v>
      </c>
      <c r="W22" s="32">
        <f t="shared" si="15"/>
        <v>4.4791870924560406</v>
      </c>
    </row>
    <row r="23" spans="1:23">
      <c r="A23" s="15">
        <v>21</v>
      </c>
      <c r="B23" s="34">
        <v>139</v>
      </c>
      <c r="C23" s="34">
        <v>6</v>
      </c>
      <c r="D23" s="34">
        <v>77</v>
      </c>
      <c r="E23" s="34">
        <v>37</v>
      </c>
      <c r="F23" s="14">
        <f t="shared" si="0"/>
        <v>4.1379310344827586E-2</v>
      </c>
      <c r="G23" s="14">
        <f t="shared" si="1"/>
        <v>0.32456140350877194</v>
      </c>
      <c r="H23" s="25">
        <f t="shared" si="2"/>
        <v>0.28318209316394438</v>
      </c>
      <c r="I23" s="14">
        <f t="shared" si="3"/>
        <v>7.8435672514619883</v>
      </c>
      <c r="J23" s="14">
        <f t="shared" si="4"/>
        <v>6.8435672514619892</v>
      </c>
      <c r="K23" s="14">
        <f t="shared" si="5"/>
        <v>8.9830838032276886E-2</v>
      </c>
      <c r="L23" s="14">
        <f t="shared" si="6"/>
        <v>3.5312967314676347</v>
      </c>
      <c r="M23" s="14">
        <f t="shared" si="7"/>
        <v>0.18991582664698989</v>
      </c>
      <c r="N23" s="14">
        <f t="shared" si="8"/>
        <v>0.37644835968089885</v>
      </c>
      <c r="O23" s="36">
        <f t="shared" si="9"/>
        <v>34.947313661624804</v>
      </c>
      <c r="P23" s="4">
        <f t="shared" si="10"/>
        <v>145</v>
      </c>
      <c r="Q23" s="4">
        <f t="shared" si="11"/>
        <v>114</v>
      </c>
      <c r="R23" s="4">
        <f t="shared" si="12"/>
        <v>259</v>
      </c>
      <c r="S23" s="27">
        <f t="shared" si="16"/>
        <v>4681</v>
      </c>
      <c r="T23" s="27">
        <f t="shared" si="13"/>
        <v>4.6867470611534921E-2</v>
      </c>
      <c r="U23" s="4">
        <v>1.99</v>
      </c>
      <c r="V23" s="30">
        <f t="shared" si="14"/>
        <v>9.3266266516954494E-2</v>
      </c>
      <c r="W23" s="32">
        <f t="shared" si="15"/>
        <v>6.0421885258354058</v>
      </c>
    </row>
    <row r="24" spans="1:23">
      <c r="A24" s="15">
        <v>22</v>
      </c>
      <c r="B24" s="34">
        <v>78</v>
      </c>
      <c r="C24" s="34">
        <v>15</v>
      </c>
      <c r="D24" s="34">
        <v>87</v>
      </c>
      <c r="E24" s="34">
        <v>23</v>
      </c>
      <c r="F24" s="14">
        <f t="shared" si="0"/>
        <v>0.16129032258064516</v>
      </c>
      <c r="G24" s="14">
        <f t="shared" si="1"/>
        <v>0.20909090909090908</v>
      </c>
      <c r="H24" s="25">
        <f t="shared" si="2"/>
        <v>4.780058651026392E-2</v>
      </c>
      <c r="I24" s="14">
        <f t="shared" si="3"/>
        <v>1.2963636363636364</v>
      </c>
      <c r="J24" s="14">
        <f t="shared" si="4"/>
        <v>0.29636363636363633</v>
      </c>
      <c r="K24" s="14">
        <f t="shared" si="5"/>
        <v>0.72742474916387956</v>
      </c>
      <c r="L24" s="14">
        <f t="shared" si="6"/>
        <v>20.920245398773009</v>
      </c>
      <c r="M24" s="16">
        <f t="shared" si="7"/>
        <v>-5.9342041687287211E-2</v>
      </c>
      <c r="N24" s="16">
        <f t="shared" si="8"/>
        <v>0.15494321470781505</v>
      </c>
      <c r="O24" s="37">
        <f t="shared" si="9"/>
        <v>0.47522171475520758</v>
      </c>
      <c r="P24" s="4">
        <f t="shared" si="10"/>
        <v>93</v>
      </c>
      <c r="Q24" s="4">
        <f t="shared" si="11"/>
        <v>110</v>
      </c>
      <c r="R24" s="4">
        <f t="shared" si="12"/>
        <v>203</v>
      </c>
      <c r="S24" s="27">
        <f t="shared" si="16"/>
        <v>489</v>
      </c>
      <c r="T24" s="27">
        <f t="shared" si="13"/>
        <v>5.4387120912462505E-2</v>
      </c>
      <c r="U24" s="4">
        <v>1.97</v>
      </c>
      <c r="V24" s="30">
        <f t="shared" si="14"/>
        <v>0.10714262819755113</v>
      </c>
      <c r="W24" s="33">
        <f t="shared" si="15"/>
        <v>0.87889532867901232</v>
      </c>
    </row>
    <row r="25" spans="1:23">
      <c r="A25" s="15">
        <v>23</v>
      </c>
      <c r="B25" s="34">
        <v>30</v>
      </c>
      <c r="C25" s="34">
        <v>5</v>
      </c>
      <c r="D25" s="34">
        <v>31</v>
      </c>
      <c r="E25" s="35">
        <v>1</v>
      </c>
      <c r="F25" s="14">
        <f t="shared" si="0"/>
        <v>0.14285714285714285</v>
      </c>
      <c r="G25" s="14">
        <f t="shared" si="1"/>
        <v>3.125E-2</v>
      </c>
      <c r="H25" s="14">
        <f t="shared" si="2"/>
        <v>-0.11160714285714285</v>
      </c>
      <c r="I25" s="14">
        <f t="shared" si="3"/>
        <v>0.21875</v>
      </c>
      <c r="J25" s="14">
        <f t="shared" si="4"/>
        <v>-0.78125</v>
      </c>
      <c r="K25" s="14">
        <f t="shared" si="5"/>
        <v>5.166666666666667</v>
      </c>
      <c r="L25" s="14">
        <f t="shared" si="6"/>
        <v>8.9600000000000009</v>
      </c>
      <c r="M25" s="16">
        <f t="shared" si="7"/>
        <v>-0.24494261744552803</v>
      </c>
      <c r="N25" s="16">
        <f t="shared" si="8"/>
        <v>2.1728331731242334E-2</v>
      </c>
      <c r="O25" s="37">
        <f t="shared" si="9"/>
        <v>1.3684151785714285</v>
      </c>
      <c r="P25" s="4">
        <f t="shared" si="10"/>
        <v>35</v>
      </c>
      <c r="Q25" s="4">
        <f t="shared" si="11"/>
        <v>32</v>
      </c>
      <c r="R25" s="4">
        <f t="shared" si="12"/>
        <v>67</v>
      </c>
      <c r="S25" s="27">
        <f t="shared" si="16"/>
        <v>125</v>
      </c>
      <c r="T25" s="27">
        <f t="shared" si="13"/>
        <v>6.6667737294192592E-2</v>
      </c>
      <c r="U25" s="4">
        <v>2</v>
      </c>
      <c r="V25" s="30">
        <f t="shared" si="14"/>
        <v>0.13333547458838518</v>
      </c>
      <c r="W25" s="33">
        <f t="shared" si="15"/>
        <v>1.6740802581110685</v>
      </c>
    </row>
    <row r="26" spans="1:23">
      <c r="A26" s="15">
        <v>24</v>
      </c>
      <c r="B26" s="34">
        <v>59</v>
      </c>
      <c r="C26" s="34">
        <v>6</v>
      </c>
      <c r="D26" s="34">
        <v>65</v>
      </c>
      <c r="E26" s="35">
        <v>2</v>
      </c>
      <c r="F26" s="14">
        <f t="shared" si="0"/>
        <v>9.2307692307692313E-2</v>
      </c>
      <c r="G26" s="14">
        <f t="shared" si="1"/>
        <v>2.9850746268656716E-2</v>
      </c>
      <c r="H26" s="14">
        <f t="shared" si="2"/>
        <v>-6.2456946039035593E-2</v>
      </c>
      <c r="I26" s="14">
        <f t="shared" si="3"/>
        <v>0.3233830845771144</v>
      </c>
      <c r="J26" s="14">
        <f t="shared" si="4"/>
        <v>-0.6766169154228856</v>
      </c>
      <c r="K26" s="14">
        <f t="shared" si="5"/>
        <v>3.3050847457627119</v>
      </c>
      <c r="L26" s="14">
        <f t="shared" si="6"/>
        <v>16.011029411764707</v>
      </c>
      <c r="M26" s="16">
        <f t="shared" si="7"/>
        <v>-0.14543319599715956</v>
      </c>
      <c r="N26" s="16">
        <f t="shared" si="8"/>
        <v>2.0519303919088377E-2</v>
      </c>
      <c r="O26" s="37">
        <f t="shared" si="9"/>
        <v>1.2966075330543314</v>
      </c>
      <c r="P26" s="4">
        <f t="shared" si="10"/>
        <v>65</v>
      </c>
      <c r="Q26" s="4">
        <f t="shared" si="11"/>
        <v>67</v>
      </c>
      <c r="R26" s="4">
        <f t="shared" si="12"/>
        <v>132</v>
      </c>
      <c r="S26" s="27">
        <f t="shared" si="16"/>
        <v>272</v>
      </c>
      <c r="T26" s="27">
        <f t="shared" si="13"/>
        <v>4.1488124979061985E-2</v>
      </c>
      <c r="U26" s="4">
        <v>2</v>
      </c>
      <c r="V26" s="30">
        <f t="shared" si="14"/>
        <v>8.2976249958123971E-2</v>
      </c>
      <c r="W26" s="33">
        <f t="shared" si="15"/>
        <v>1.5054174193351963</v>
      </c>
    </row>
    <row r="27" spans="1:23">
      <c r="A27" s="15">
        <v>25</v>
      </c>
      <c r="B27" s="34">
        <v>30</v>
      </c>
      <c r="C27" s="34">
        <v>8</v>
      </c>
      <c r="D27" s="34">
        <v>40</v>
      </c>
      <c r="E27" s="35">
        <v>1</v>
      </c>
      <c r="F27" s="14">
        <f t="shared" si="0"/>
        <v>0.21052631578947367</v>
      </c>
      <c r="G27" s="14">
        <f t="shared" si="1"/>
        <v>2.4390243902439025E-2</v>
      </c>
      <c r="H27" s="14">
        <f t="shared" si="2"/>
        <v>-0.18613607188703465</v>
      </c>
      <c r="I27" s="14">
        <f t="shared" si="3"/>
        <v>0.11585365853658537</v>
      </c>
      <c r="J27" s="14">
        <f t="shared" si="4"/>
        <v>-0.88414634146341464</v>
      </c>
      <c r="K27" s="14">
        <f t="shared" si="5"/>
        <v>10.666666666666666</v>
      </c>
      <c r="L27" s="14">
        <f t="shared" si="6"/>
        <v>5.3724137931034486</v>
      </c>
      <c r="M27" s="14">
        <f t="shared" si="7"/>
        <v>-0.32620422688305351</v>
      </c>
      <c r="N27" s="14">
        <f t="shared" si="8"/>
        <v>-4.6067916891015831E-2</v>
      </c>
      <c r="O27" s="36">
        <f t="shared" si="9"/>
        <v>5.0505020172382178</v>
      </c>
      <c r="P27" s="4">
        <f t="shared" si="10"/>
        <v>38</v>
      </c>
      <c r="Q27" s="4">
        <f t="shared" si="11"/>
        <v>41</v>
      </c>
      <c r="R27" s="4">
        <f t="shared" si="12"/>
        <v>79</v>
      </c>
      <c r="S27" s="27">
        <f t="shared" si="16"/>
        <v>290</v>
      </c>
      <c r="T27" s="27">
        <f t="shared" si="13"/>
        <v>7.0386007535687856E-2</v>
      </c>
      <c r="U27" s="4">
        <v>1.99</v>
      </c>
      <c r="V27" s="30">
        <f t="shared" si="14"/>
        <v>0.14006815499601882</v>
      </c>
      <c r="W27" s="32">
        <f t="shared" si="15"/>
        <v>2.6445039064427398</v>
      </c>
    </row>
    <row r="28" spans="1:23">
      <c r="A28" s="15">
        <v>26</v>
      </c>
      <c r="B28" s="34">
        <v>70</v>
      </c>
      <c r="C28" s="34">
        <v>6</v>
      </c>
      <c r="D28" s="34">
        <v>70</v>
      </c>
      <c r="E28" s="34">
        <v>12</v>
      </c>
      <c r="F28" s="14">
        <f t="shared" si="0"/>
        <v>7.8947368421052627E-2</v>
      </c>
      <c r="G28" s="14">
        <f t="shared" si="1"/>
        <v>0.14634146341463414</v>
      </c>
      <c r="H28" s="25">
        <f t="shared" si="2"/>
        <v>6.739409499358151E-2</v>
      </c>
      <c r="I28" s="14">
        <f t="shared" si="3"/>
        <v>1.8536585365853659</v>
      </c>
      <c r="J28" s="14">
        <f t="shared" si="4"/>
        <v>0.85365853658536583</v>
      </c>
      <c r="K28" s="14">
        <f t="shared" si="5"/>
        <v>0.5</v>
      </c>
      <c r="L28" s="14">
        <f t="shared" si="6"/>
        <v>14.838095238095239</v>
      </c>
      <c r="M28" s="16">
        <f t="shared" si="7"/>
        <v>-3.1214189600659664E-2</v>
      </c>
      <c r="N28" s="16">
        <f t="shared" si="8"/>
        <v>0.16600237958782268</v>
      </c>
      <c r="O28" s="37">
        <f t="shared" si="9"/>
        <v>1.1698706878986083</v>
      </c>
      <c r="P28" s="4">
        <f t="shared" si="10"/>
        <v>76</v>
      </c>
      <c r="Q28" s="4">
        <f t="shared" si="11"/>
        <v>82</v>
      </c>
      <c r="R28" s="4">
        <f t="shared" si="12"/>
        <v>158</v>
      </c>
      <c r="S28" s="27">
        <f t="shared" si="16"/>
        <v>420</v>
      </c>
      <c r="T28" s="27">
        <f t="shared" si="13"/>
        <v>4.9802163936485441E-2</v>
      </c>
      <c r="U28" s="4">
        <v>1.98</v>
      </c>
      <c r="V28" s="30">
        <f t="shared" si="14"/>
        <v>9.8608284594241175E-2</v>
      </c>
      <c r="W28" s="33">
        <f t="shared" si="15"/>
        <v>1.353236278639051</v>
      </c>
    </row>
    <row r="29" spans="1:23">
      <c r="A29" s="15">
        <v>27</v>
      </c>
      <c r="B29" s="34">
        <v>15</v>
      </c>
      <c r="C29" s="34">
        <v>6</v>
      </c>
      <c r="D29" s="34">
        <v>19</v>
      </c>
      <c r="E29" s="35">
        <v>4</v>
      </c>
      <c r="F29" s="14">
        <f t="shared" si="0"/>
        <v>0.2857142857142857</v>
      </c>
      <c r="G29" s="14">
        <f t="shared" si="1"/>
        <v>0.17391304347826086</v>
      </c>
      <c r="H29" s="14">
        <f t="shared" si="2"/>
        <v>-0.11180124223602483</v>
      </c>
      <c r="I29" s="14">
        <f t="shared" si="3"/>
        <v>0.60869565217391308</v>
      </c>
      <c r="J29" s="14">
        <f t="shared" si="4"/>
        <v>-0.39130434782608692</v>
      </c>
      <c r="K29" s="14">
        <f t="shared" si="5"/>
        <v>1.9</v>
      </c>
      <c r="L29" s="14">
        <f t="shared" si="6"/>
        <v>8.9444444444444446</v>
      </c>
      <c r="M29" s="16">
        <f t="shared" si="7"/>
        <v>-0.36703027814795874</v>
      </c>
      <c r="N29" s="16">
        <f t="shared" si="8"/>
        <v>0.14342779367590908</v>
      </c>
      <c r="O29" s="37">
        <f t="shared" si="9"/>
        <v>0.27436365850688099</v>
      </c>
      <c r="P29" s="4">
        <f t="shared" si="10"/>
        <v>21</v>
      </c>
      <c r="Q29" s="4">
        <f t="shared" si="11"/>
        <v>23</v>
      </c>
      <c r="R29" s="4">
        <f t="shared" si="12"/>
        <v>44</v>
      </c>
      <c r="S29" s="27">
        <f t="shared" si="16"/>
        <v>54</v>
      </c>
      <c r="T29" s="27">
        <f t="shared" si="13"/>
        <v>0.126351007877195</v>
      </c>
      <c r="U29" s="4">
        <v>2.02</v>
      </c>
      <c r="V29" s="30">
        <f t="shared" si="14"/>
        <v>0.25522903591193391</v>
      </c>
      <c r="W29" s="33">
        <f t="shared" si="15"/>
        <v>0.88484646157067781</v>
      </c>
    </row>
    <row r="30" spans="1:23">
      <c r="A30" s="15">
        <v>28</v>
      </c>
      <c r="B30" s="34">
        <v>53</v>
      </c>
      <c r="C30" s="35">
        <v>2</v>
      </c>
      <c r="D30" s="34">
        <v>51</v>
      </c>
      <c r="E30" s="34">
        <v>6</v>
      </c>
      <c r="F30" s="14">
        <f t="shared" si="0"/>
        <v>3.6363636363636362E-2</v>
      </c>
      <c r="G30" s="14">
        <f t="shared" si="1"/>
        <v>0.10526315789473684</v>
      </c>
      <c r="H30" s="25">
        <f t="shared" si="2"/>
        <v>6.8899521531100474E-2</v>
      </c>
      <c r="I30" s="14">
        <f t="shared" si="3"/>
        <v>2.8947368421052633</v>
      </c>
      <c r="J30" s="14">
        <f t="shared" si="4"/>
        <v>1.8947368421052631</v>
      </c>
      <c r="K30" s="14">
        <f t="shared" si="5"/>
        <v>0.32075471698113206</v>
      </c>
      <c r="L30" s="14">
        <f t="shared" si="6"/>
        <v>14.513888888888889</v>
      </c>
      <c r="M30" s="16">
        <f t="shared" si="7"/>
        <v>-2.5839810594322804E-2</v>
      </c>
      <c r="N30" s="16">
        <f t="shared" si="8"/>
        <v>0.16363885365652375</v>
      </c>
      <c r="O30" s="37">
        <f t="shared" si="9"/>
        <v>1.099251625567415</v>
      </c>
      <c r="P30" s="4">
        <f t="shared" si="10"/>
        <v>55</v>
      </c>
      <c r="Q30" s="4">
        <f t="shared" si="11"/>
        <v>57</v>
      </c>
      <c r="R30" s="4">
        <f t="shared" si="12"/>
        <v>112</v>
      </c>
      <c r="S30" s="27">
        <f t="shared" si="16"/>
        <v>216</v>
      </c>
      <c r="T30" s="27">
        <f t="shared" si="13"/>
        <v>4.7848147538092564E-2</v>
      </c>
      <c r="U30" s="4">
        <v>1.98</v>
      </c>
      <c r="V30" s="30">
        <f t="shared" si="14"/>
        <v>9.4739332125423278E-2</v>
      </c>
      <c r="W30" s="33">
        <f t="shared" si="15"/>
        <v>1.4399621526883277</v>
      </c>
    </row>
    <row r="31" spans="1:23">
      <c r="A31" s="15">
        <v>29</v>
      </c>
      <c r="B31" s="34">
        <v>2</v>
      </c>
      <c r="C31" s="34">
        <v>32</v>
      </c>
      <c r="D31" s="34">
        <v>12</v>
      </c>
      <c r="E31" s="34">
        <v>20</v>
      </c>
      <c r="F31" s="14">
        <f t="shared" si="0"/>
        <v>0.94117647058823528</v>
      </c>
      <c r="G31" s="14">
        <f t="shared" si="1"/>
        <v>0.625</v>
      </c>
      <c r="H31" s="14">
        <f t="shared" si="2"/>
        <v>-0.31617647058823528</v>
      </c>
      <c r="I31" s="14">
        <f t="shared" si="3"/>
        <v>0.6640625</v>
      </c>
      <c r="J31" s="14">
        <f t="shared" si="4"/>
        <v>-0.3359375</v>
      </c>
      <c r="K31" s="14">
        <f t="shared" si="5"/>
        <v>9.6</v>
      </c>
      <c r="L31" s="14">
        <f t="shared" si="6"/>
        <v>3.1627906976744189</v>
      </c>
      <c r="M31" s="14">
        <f t="shared" si="7"/>
        <v>-0.50541232072342812</v>
      </c>
      <c r="N31" s="14">
        <f t="shared" si="8"/>
        <v>-0.12694062045304241</v>
      </c>
      <c r="O31" s="36">
        <f t="shared" si="9"/>
        <v>8.0594320660956686</v>
      </c>
      <c r="P31" s="4">
        <f t="shared" si="10"/>
        <v>34</v>
      </c>
      <c r="Q31" s="4">
        <f t="shared" si="11"/>
        <v>32</v>
      </c>
      <c r="R31" s="4">
        <f t="shared" si="12"/>
        <v>66</v>
      </c>
      <c r="S31" s="27">
        <f t="shared" si="16"/>
        <v>344</v>
      </c>
      <c r="T31" s="27">
        <f t="shared" si="13"/>
        <v>9.4617925067596434E-2</v>
      </c>
      <c r="U31" s="4">
        <v>2</v>
      </c>
      <c r="V31" s="30">
        <f t="shared" si="14"/>
        <v>0.18923585013519287</v>
      </c>
      <c r="W31" s="32">
        <f t="shared" si="15"/>
        <v>3.3416128113394388</v>
      </c>
    </row>
    <row r="32" spans="1:23">
      <c r="A32" s="15">
        <v>30</v>
      </c>
      <c r="B32" s="34">
        <v>40</v>
      </c>
      <c r="C32" s="34">
        <v>5</v>
      </c>
      <c r="D32" s="34">
        <v>48</v>
      </c>
      <c r="E32" s="35">
        <v>1</v>
      </c>
      <c r="F32" s="14">
        <f t="shared" si="0"/>
        <v>0.1111111111111111</v>
      </c>
      <c r="G32" s="14">
        <f t="shared" si="1"/>
        <v>2.0408163265306121E-2</v>
      </c>
      <c r="H32" s="14">
        <f t="shared" si="2"/>
        <v>-9.0702947845804988E-2</v>
      </c>
      <c r="I32" s="14">
        <f t="shared" si="3"/>
        <v>0.18367346938775508</v>
      </c>
      <c r="J32" s="14">
        <f t="shared" si="4"/>
        <v>-0.81632653061224492</v>
      </c>
      <c r="K32" s="14">
        <f t="shared" si="5"/>
        <v>6</v>
      </c>
      <c r="L32" s="14">
        <f t="shared" si="6"/>
        <v>11.025</v>
      </c>
      <c r="M32" s="16">
        <f t="shared" si="7"/>
        <v>-0.19222768199702561</v>
      </c>
      <c r="N32" s="16">
        <f t="shared" si="8"/>
        <v>1.0821786305415651E-2</v>
      </c>
      <c r="O32" s="37">
        <f t="shared" si="9"/>
        <v>1.8900278293135435</v>
      </c>
      <c r="P32" s="4">
        <f t="shared" si="10"/>
        <v>45</v>
      </c>
      <c r="Q32" s="4">
        <f t="shared" si="11"/>
        <v>49</v>
      </c>
      <c r="R32" s="4">
        <f t="shared" si="12"/>
        <v>94</v>
      </c>
      <c r="S32" s="27">
        <f t="shared" si="16"/>
        <v>200</v>
      </c>
      <c r="T32" s="27">
        <f t="shared" si="13"/>
        <v>5.1017454347347058E-2</v>
      </c>
      <c r="U32" s="4">
        <v>1.99</v>
      </c>
      <c r="V32" s="30">
        <f t="shared" si="14"/>
        <v>0.10152473415122064</v>
      </c>
      <c r="W32" s="33">
        <f t="shared" si="15"/>
        <v>1.7778807078115533</v>
      </c>
    </row>
    <row r="33" spans="1:25">
      <c r="A33" s="15">
        <v>31</v>
      </c>
      <c r="B33" s="34">
        <v>56</v>
      </c>
      <c r="C33" s="35">
        <v>5</v>
      </c>
      <c r="D33" s="34">
        <v>51</v>
      </c>
      <c r="E33" s="35">
        <v>10</v>
      </c>
      <c r="F33" s="14">
        <f t="shared" si="0"/>
        <v>8.1967213114754092E-2</v>
      </c>
      <c r="G33" s="14">
        <f t="shared" si="1"/>
        <v>0.16393442622950818</v>
      </c>
      <c r="H33" s="14">
        <f t="shared" si="2"/>
        <v>8.1967213114754092E-2</v>
      </c>
      <c r="I33" s="14">
        <f t="shared" si="3"/>
        <v>2</v>
      </c>
      <c r="J33" s="14">
        <f t="shared" si="4"/>
        <v>1</v>
      </c>
      <c r="K33" s="14">
        <f t="shared" si="5"/>
        <v>0.45535714285714285</v>
      </c>
      <c r="L33" s="14">
        <f t="shared" si="6"/>
        <v>12.200000000000001</v>
      </c>
      <c r="M33" s="16">
        <f t="shared" si="7"/>
        <v>-3.4843851845882637E-2</v>
      </c>
      <c r="N33" s="16">
        <f t="shared" si="8"/>
        <v>0.19877827807539084</v>
      </c>
      <c r="O33" s="37">
        <f t="shared" si="9"/>
        <v>1.2161993769470405</v>
      </c>
      <c r="P33" s="4">
        <f t="shared" si="10"/>
        <v>61</v>
      </c>
      <c r="Q33" s="4">
        <f t="shared" si="11"/>
        <v>61</v>
      </c>
      <c r="R33" s="4">
        <f t="shared" si="12"/>
        <v>122</v>
      </c>
      <c r="S33" s="27">
        <f t="shared" si="16"/>
        <v>305</v>
      </c>
      <c r="T33" s="27">
        <f t="shared" si="13"/>
        <v>5.8995487353856936E-2</v>
      </c>
      <c r="U33" s="4">
        <v>1.98</v>
      </c>
      <c r="V33" s="30">
        <f t="shared" si="14"/>
        <v>0.11681106496063673</v>
      </c>
      <c r="W33" s="33">
        <f t="shared" si="15"/>
        <v>1.3893810660993775</v>
      </c>
    </row>
    <row r="34" spans="1:25">
      <c r="A34" s="15">
        <v>32</v>
      </c>
      <c r="B34" s="34">
        <v>28</v>
      </c>
      <c r="C34" s="34">
        <v>10</v>
      </c>
      <c r="D34" s="34">
        <v>1</v>
      </c>
      <c r="E34" s="34">
        <v>31</v>
      </c>
      <c r="F34" s="14">
        <f t="shared" si="0"/>
        <v>0.26315789473684209</v>
      </c>
      <c r="G34" s="14">
        <f t="shared" si="1"/>
        <v>0.96875</v>
      </c>
      <c r="H34" s="25">
        <f t="shared" si="2"/>
        <v>0.70559210526315796</v>
      </c>
      <c r="I34" s="14">
        <f t="shared" si="3"/>
        <v>3.6812500000000004</v>
      </c>
      <c r="J34" s="14">
        <f t="shared" si="4"/>
        <v>2.6812500000000004</v>
      </c>
      <c r="K34" s="14">
        <f t="shared" si="5"/>
        <v>1.1520737327188941E-2</v>
      </c>
      <c r="L34" s="14">
        <f t="shared" si="6"/>
        <v>1.417249417249417</v>
      </c>
      <c r="M34" s="14">
        <f t="shared" si="7"/>
        <v>0.55004366156329654</v>
      </c>
      <c r="N34" s="14">
        <f t="shared" si="8"/>
        <v>0.86114054896301939</v>
      </c>
      <c r="O34" s="36">
        <f t="shared" si="9"/>
        <v>32.793085465450844</v>
      </c>
      <c r="P34" s="4">
        <f t="shared" si="10"/>
        <v>38</v>
      </c>
      <c r="Q34" s="4">
        <f t="shared" si="11"/>
        <v>32</v>
      </c>
      <c r="R34" s="4">
        <f t="shared" si="12"/>
        <v>70</v>
      </c>
      <c r="S34" s="27">
        <f t="shared" si="16"/>
        <v>858</v>
      </c>
      <c r="T34" s="27">
        <f t="shared" si="13"/>
        <v>7.7774221849930728E-2</v>
      </c>
      <c r="U34" s="4">
        <v>2</v>
      </c>
      <c r="V34" s="30">
        <f t="shared" si="14"/>
        <v>0.15554844369986146</v>
      </c>
      <c r="W34" s="32">
        <f t="shared" si="15"/>
        <v>9.0723132739872785</v>
      </c>
    </row>
    <row r="35" spans="1:25">
      <c r="A35" s="15">
        <v>33</v>
      </c>
      <c r="B35" s="34">
        <v>24</v>
      </c>
      <c r="C35" s="34">
        <v>34</v>
      </c>
      <c r="D35" s="34">
        <v>47</v>
      </c>
      <c r="E35" s="34">
        <v>5</v>
      </c>
      <c r="F35" s="14">
        <f t="shared" si="0"/>
        <v>0.58620689655172409</v>
      </c>
      <c r="G35" s="14">
        <f t="shared" si="1"/>
        <v>9.6153846153846159E-2</v>
      </c>
      <c r="H35" s="14">
        <f t="shared" si="2"/>
        <v>-0.49005305039787794</v>
      </c>
      <c r="I35" s="14">
        <f t="shared" si="3"/>
        <v>0.164027149321267</v>
      </c>
      <c r="J35" s="14">
        <f t="shared" si="4"/>
        <v>-0.83597285067873306</v>
      </c>
      <c r="K35" s="14">
        <f t="shared" si="5"/>
        <v>13.316666666666666</v>
      </c>
      <c r="L35" s="14">
        <f t="shared" si="6"/>
        <v>2.0405953991880921</v>
      </c>
      <c r="M35" s="14">
        <f t="shared" si="7"/>
        <v>-0.64153956822544422</v>
      </c>
      <c r="N35" s="14">
        <f t="shared" si="8"/>
        <v>-0.33856653257031166</v>
      </c>
      <c r="O35" s="36">
        <f t="shared" si="9"/>
        <v>26.671546144171018</v>
      </c>
      <c r="P35" s="4">
        <f t="shared" si="10"/>
        <v>58</v>
      </c>
      <c r="Q35" s="4">
        <f t="shared" si="11"/>
        <v>52</v>
      </c>
      <c r="R35" s="4">
        <f t="shared" si="12"/>
        <v>110</v>
      </c>
      <c r="S35" s="27">
        <f t="shared" si="16"/>
        <v>1478</v>
      </c>
      <c r="T35" s="27">
        <f t="shared" si="13"/>
        <v>7.6508342337154686E-2</v>
      </c>
      <c r="U35" s="4">
        <v>1.98</v>
      </c>
      <c r="V35" s="30">
        <f t="shared" si="14"/>
        <v>0.15148651782756628</v>
      </c>
      <c r="W35" s="32">
        <f t="shared" si="15"/>
        <v>6.4052237367570548</v>
      </c>
    </row>
    <row r="36" spans="1:25">
      <c r="A36" s="15">
        <v>34</v>
      </c>
      <c r="B36" s="34">
        <v>47</v>
      </c>
      <c r="C36" s="35">
        <v>1</v>
      </c>
      <c r="D36" s="34">
        <v>49</v>
      </c>
      <c r="E36" s="34">
        <v>5</v>
      </c>
      <c r="F36" s="14">
        <f t="shared" si="0"/>
        <v>2.0833333333333332E-2</v>
      </c>
      <c r="G36" s="14">
        <f t="shared" si="1"/>
        <v>9.2592592592592587E-2</v>
      </c>
      <c r="H36" s="25">
        <f t="shared" si="2"/>
        <v>7.1759259259259259E-2</v>
      </c>
      <c r="I36" s="14">
        <f t="shared" si="3"/>
        <v>4.4444444444444446</v>
      </c>
      <c r="J36" s="14">
        <f t="shared" si="4"/>
        <v>3.4444444444444446</v>
      </c>
      <c r="K36" s="14">
        <f t="shared" si="5"/>
        <v>0.20851063829787234</v>
      </c>
      <c r="L36" s="14">
        <f t="shared" si="6"/>
        <v>13.935483870967742</v>
      </c>
      <c r="M36" s="16">
        <f t="shared" si="7"/>
        <v>-1.6365127376524638E-2</v>
      </c>
      <c r="N36" s="16">
        <f t="shared" si="8"/>
        <v>0.15988364589504317</v>
      </c>
      <c r="O36" s="37">
        <f t="shared" si="9"/>
        <v>1.2451171875</v>
      </c>
      <c r="P36" s="4">
        <f t="shared" si="10"/>
        <v>48</v>
      </c>
      <c r="Q36" s="4">
        <f t="shared" si="11"/>
        <v>54</v>
      </c>
      <c r="R36" s="4">
        <f t="shared" si="12"/>
        <v>102</v>
      </c>
      <c r="S36" s="27">
        <f t="shared" si="16"/>
        <v>186</v>
      </c>
      <c r="T36" s="27">
        <f t="shared" si="13"/>
        <v>4.4507265977668638E-2</v>
      </c>
      <c r="U36" s="4">
        <v>1.98</v>
      </c>
      <c r="V36" s="30">
        <f t="shared" si="14"/>
        <v>8.8124386635783897E-2</v>
      </c>
      <c r="W36" s="33">
        <f t="shared" si="15"/>
        <v>1.6123043661065186</v>
      </c>
    </row>
    <row r="37" spans="1:25">
      <c r="A37" s="15">
        <v>35</v>
      </c>
      <c r="B37" s="34">
        <v>77</v>
      </c>
      <c r="C37" s="35">
        <v>1</v>
      </c>
      <c r="D37" s="34">
        <v>79</v>
      </c>
      <c r="E37" s="34">
        <v>5</v>
      </c>
      <c r="F37" s="14">
        <f t="shared" si="0"/>
        <v>1.282051282051282E-2</v>
      </c>
      <c r="G37" s="14">
        <f t="shared" si="1"/>
        <v>5.9523809523809521E-2</v>
      </c>
      <c r="H37" s="25">
        <f t="shared" si="2"/>
        <v>4.6703296703296704E-2</v>
      </c>
      <c r="I37" s="14">
        <f t="shared" si="3"/>
        <v>4.6428571428571423</v>
      </c>
      <c r="J37" s="14">
        <f t="shared" si="4"/>
        <v>3.6428571428571432</v>
      </c>
      <c r="K37" s="14">
        <f t="shared" si="5"/>
        <v>0.20519480519480521</v>
      </c>
      <c r="L37" s="14">
        <f t="shared" si="6"/>
        <v>21.411764705882351</v>
      </c>
      <c r="M37" s="16">
        <f t="shared" si="7"/>
        <v>-1.0007234925392489E-2</v>
      </c>
      <c r="N37" s="16">
        <f t="shared" si="8"/>
        <v>0.1034138283319859</v>
      </c>
      <c r="O37" s="37">
        <f t="shared" si="9"/>
        <v>1.3373045224006763</v>
      </c>
      <c r="P37" s="4">
        <f t="shared" si="10"/>
        <v>78</v>
      </c>
      <c r="Q37" s="4">
        <f t="shared" si="11"/>
        <v>84</v>
      </c>
      <c r="R37" s="4">
        <f t="shared" si="12"/>
        <v>162</v>
      </c>
      <c r="S37" s="27">
        <f t="shared" si="16"/>
        <v>306</v>
      </c>
      <c r="T37" s="27">
        <f t="shared" si="13"/>
        <v>2.8787071892735629E-2</v>
      </c>
      <c r="U37" s="4">
        <v>1.97</v>
      </c>
      <c r="V37" s="30">
        <f t="shared" si="14"/>
        <v>5.6710531628689193E-2</v>
      </c>
      <c r="W37" s="33">
        <f t="shared" si="15"/>
        <v>1.6223705167833413</v>
      </c>
    </row>
    <row r="38" spans="1:25">
      <c r="A38" s="15">
        <v>36</v>
      </c>
      <c r="B38" s="34">
        <v>38</v>
      </c>
      <c r="C38" s="34">
        <v>10</v>
      </c>
      <c r="D38" s="34">
        <v>3</v>
      </c>
      <c r="E38" s="34">
        <v>39</v>
      </c>
      <c r="F38" s="14">
        <f t="shared" si="0"/>
        <v>0.20833333333333334</v>
      </c>
      <c r="G38" s="14">
        <f t="shared" si="1"/>
        <v>0.9285714285714286</v>
      </c>
      <c r="H38" s="25">
        <f t="shared" si="2"/>
        <v>0.72023809523809523</v>
      </c>
      <c r="I38" s="14">
        <f t="shared" si="3"/>
        <v>4.4571428571428573</v>
      </c>
      <c r="J38" s="14">
        <f t="shared" si="4"/>
        <v>3.4571428571428569</v>
      </c>
      <c r="K38" s="14">
        <f t="shared" si="5"/>
        <v>2.0242914979757085E-2</v>
      </c>
      <c r="L38" s="14">
        <f t="shared" si="6"/>
        <v>1.3884297520661157</v>
      </c>
      <c r="M38" s="14">
        <f t="shared" si="7"/>
        <v>0.57930933070140744</v>
      </c>
      <c r="N38" s="14">
        <f t="shared" si="8"/>
        <v>0.86116685977478302</v>
      </c>
      <c r="O38" s="36">
        <f t="shared" si="9"/>
        <v>43.990635888501743</v>
      </c>
      <c r="P38" s="4">
        <f t="shared" si="10"/>
        <v>48</v>
      </c>
      <c r="Q38" s="4">
        <f t="shared" si="11"/>
        <v>42</v>
      </c>
      <c r="R38" s="4">
        <f t="shared" si="12"/>
        <v>90</v>
      </c>
      <c r="S38" s="27">
        <f t="shared" si="16"/>
        <v>1452</v>
      </c>
      <c r="T38" s="27">
        <f t="shared" si="13"/>
        <v>7.0818474641551665E-2</v>
      </c>
      <c r="U38" s="4">
        <v>1.99</v>
      </c>
      <c r="V38" s="30">
        <f t="shared" si="14"/>
        <v>0.14092876453668782</v>
      </c>
      <c r="W38" s="32">
        <f t="shared" si="15"/>
        <v>10.170200627499911</v>
      </c>
    </row>
    <row r="39" spans="1:25">
      <c r="A39" s="15">
        <v>37</v>
      </c>
      <c r="B39" s="34">
        <v>15</v>
      </c>
      <c r="C39" s="34">
        <v>3</v>
      </c>
      <c r="D39" s="34">
        <v>13</v>
      </c>
      <c r="E39" s="34">
        <v>9</v>
      </c>
      <c r="F39" s="14">
        <f t="shared" si="0"/>
        <v>0.16666666666666666</v>
      </c>
      <c r="G39" s="14">
        <f t="shared" si="1"/>
        <v>0.40909090909090912</v>
      </c>
      <c r="H39" s="25">
        <f t="shared" si="2"/>
        <v>0.24242424242424246</v>
      </c>
      <c r="I39" s="14">
        <f t="shared" si="3"/>
        <v>2.454545454545455</v>
      </c>
      <c r="J39" s="14">
        <f t="shared" si="4"/>
        <v>1.4545454545454548</v>
      </c>
      <c r="K39" s="14">
        <f t="shared" si="5"/>
        <v>0.28888888888888886</v>
      </c>
      <c r="L39" s="14">
        <f t="shared" si="6"/>
        <v>4.1249999999999991</v>
      </c>
      <c r="M39" s="16">
        <f t="shared" si="7"/>
        <v>-3.520398094403468E-2</v>
      </c>
      <c r="N39" s="16">
        <f t="shared" si="8"/>
        <v>0.52005246579251962</v>
      </c>
      <c r="O39" s="37">
        <f t="shared" si="9"/>
        <v>1.7364117364117364</v>
      </c>
      <c r="P39" s="4">
        <f t="shared" si="10"/>
        <v>18</v>
      </c>
      <c r="Q39" s="4">
        <f t="shared" si="11"/>
        <v>22</v>
      </c>
      <c r="R39" s="4">
        <f t="shared" si="12"/>
        <v>40</v>
      </c>
      <c r="S39" s="27">
        <f t="shared" si="16"/>
        <v>96</v>
      </c>
      <c r="T39" s="27">
        <f t="shared" si="13"/>
        <v>0.13676267160998876</v>
      </c>
      <c r="U39" s="4">
        <v>2.0299999999999998</v>
      </c>
      <c r="V39" s="30">
        <f t="shared" si="14"/>
        <v>0.27762822336827714</v>
      </c>
      <c r="W39" s="33">
        <f t="shared" si="15"/>
        <v>1.772590719166212</v>
      </c>
    </row>
    <row r="40" spans="1:25">
      <c r="A40" s="15">
        <v>38</v>
      </c>
      <c r="B40" s="34">
        <v>8</v>
      </c>
      <c r="C40" s="34">
        <v>7</v>
      </c>
      <c r="D40" s="34">
        <v>15</v>
      </c>
      <c r="E40" s="34">
        <v>5</v>
      </c>
      <c r="F40" s="14">
        <f t="shared" si="0"/>
        <v>0.46666666666666667</v>
      </c>
      <c r="G40" s="14">
        <f t="shared" si="1"/>
        <v>0.25</v>
      </c>
      <c r="H40" s="14">
        <f t="shared" si="2"/>
        <v>-0.21666666666666667</v>
      </c>
      <c r="I40" s="14">
        <f t="shared" si="3"/>
        <v>0.5357142857142857</v>
      </c>
      <c r="J40" s="14">
        <f t="shared" si="4"/>
        <v>-0.4642857142857143</v>
      </c>
      <c r="K40" s="14">
        <f t="shared" si="5"/>
        <v>2.625</v>
      </c>
      <c r="L40" s="14">
        <f t="shared" si="6"/>
        <v>4.615384615384615</v>
      </c>
      <c r="M40" s="16">
        <f t="shared" si="7"/>
        <v>-0.5454017170238401</v>
      </c>
      <c r="N40" s="16">
        <f t="shared" si="8"/>
        <v>0.1120683836905067</v>
      </c>
      <c r="O40" s="37">
        <f t="shared" si="9"/>
        <v>0.95372886473429952</v>
      </c>
      <c r="P40" s="4">
        <f t="shared" si="10"/>
        <v>15</v>
      </c>
      <c r="Q40" s="4">
        <f t="shared" si="11"/>
        <v>20</v>
      </c>
      <c r="R40" s="4">
        <f t="shared" si="12"/>
        <v>35</v>
      </c>
      <c r="S40" s="27">
        <f t="shared" si="16"/>
        <v>65</v>
      </c>
      <c r="T40" s="27">
        <f t="shared" si="13"/>
        <v>0.16114463252802616</v>
      </c>
      <c r="U40" s="4">
        <v>2.04</v>
      </c>
      <c r="V40" s="30">
        <f t="shared" si="14"/>
        <v>0.32873505035717338</v>
      </c>
      <c r="W40" s="33">
        <f t="shared" si="15"/>
        <v>1.3445478342506019</v>
      </c>
    </row>
    <row r="41" spans="1:25">
      <c r="A41" s="15">
        <v>39</v>
      </c>
      <c r="B41" s="34">
        <v>25</v>
      </c>
      <c r="C41" s="35">
        <v>4</v>
      </c>
      <c r="D41" s="34">
        <v>26</v>
      </c>
      <c r="E41" s="34">
        <v>9</v>
      </c>
      <c r="F41" s="14">
        <f t="shared" si="0"/>
        <v>0.13793103448275862</v>
      </c>
      <c r="G41" s="14">
        <f t="shared" si="1"/>
        <v>0.25714285714285712</v>
      </c>
      <c r="H41" s="25">
        <f t="shared" si="2"/>
        <v>0.1192118226600985</v>
      </c>
      <c r="I41" s="14">
        <f t="shared" si="3"/>
        <v>1.8642857142857141</v>
      </c>
      <c r="J41" s="14">
        <f t="shared" si="4"/>
        <v>0.8642857142857141</v>
      </c>
      <c r="K41" s="14">
        <f t="shared" si="5"/>
        <v>0.4622222222222222</v>
      </c>
      <c r="L41" s="14">
        <f t="shared" si="6"/>
        <v>8.3884297520661182</v>
      </c>
      <c r="M41" s="16">
        <f t="shared" si="7"/>
        <v>-8.2183443453383603E-2</v>
      </c>
      <c r="N41" s="16">
        <f t="shared" si="8"/>
        <v>0.32060708877358057</v>
      </c>
      <c r="O41" s="37">
        <f t="shared" si="9"/>
        <v>0.75332159388954523</v>
      </c>
      <c r="P41" s="4">
        <f t="shared" si="10"/>
        <v>29</v>
      </c>
      <c r="Q41" s="4">
        <f t="shared" si="11"/>
        <v>35</v>
      </c>
      <c r="R41" s="4">
        <f t="shared" si="12"/>
        <v>64</v>
      </c>
      <c r="S41" s="27">
        <f t="shared" si="16"/>
        <v>121</v>
      </c>
      <c r="T41" s="27">
        <f t="shared" si="13"/>
        <v>9.7764692288098101E-2</v>
      </c>
      <c r="U41" s="30">
        <v>2.06</v>
      </c>
      <c r="V41" s="30">
        <f t="shared" si="14"/>
        <v>0.2013952661134821</v>
      </c>
      <c r="W41" s="33">
        <f t="shared" si="15"/>
        <v>1.2193750102419274</v>
      </c>
    </row>
    <row r="42" spans="1:25">
      <c r="A42" s="15">
        <v>40</v>
      </c>
      <c r="B42" s="34">
        <v>26</v>
      </c>
      <c r="C42" s="34">
        <v>5</v>
      </c>
      <c r="D42" s="34">
        <v>29</v>
      </c>
      <c r="E42" s="34">
        <v>13</v>
      </c>
      <c r="F42" s="14">
        <f t="shared" si="0"/>
        <v>0.16129032258064516</v>
      </c>
      <c r="G42" s="14">
        <f t="shared" si="1"/>
        <v>0.30952380952380953</v>
      </c>
      <c r="H42" s="25">
        <f t="shared" si="2"/>
        <v>0.14823348694316438</v>
      </c>
      <c r="I42" s="14">
        <f t="shared" si="3"/>
        <v>1.9190476190476191</v>
      </c>
      <c r="J42" s="14">
        <f t="shared" si="4"/>
        <v>0.91904761904761911</v>
      </c>
      <c r="K42" s="14">
        <f t="shared" si="5"/>
        <v>0.42899408284023671</v>
      </c>
      <c r="L42" s="14">
        <f t="shared" si="6"/>
        <v>6.7461139896373048</v>
      </c>
      <c r="M42" s="16">
        <f t="shared" si="7"/>
        <v>-4.9128844325087156E-2</v>
      </c>
      <c r="N42" s="16">
        <f t="shared" si="8"/>
        <v>0.34559581821141594</v>
      </c>
      <c r="O42" s="37">
        <f t="shared" si="9"/>
        <v>1.3870923133019908</v>
      </c>
      <c r="P42" s="4">
        <f t="shared" si="10"/>
        <v>31</v>
      </c>
      <c r="Q42" s="4">
        <f t="shared" si="11"/>
        <v>42</v>
      </c>
      <c r="R42" s="4">
        <f t="shared" si="12"/>
        <v>73</v>
      </c>
      <c r="S42" s="27">
        <f t="shared" si="16"/>
        <v>193</v>
      </c>
      <c r="T42" s="27">
        <f t="shared" si="13"/>
        <v>9.7222823284852988E-2</v>
      </c>
      <c r="U42" s="30">
        <v>2.0299999999999998</v>
      </c>
      <c r="V42" s="30">
        <f t="shared" si="14"/>
        <v>0.19736233126825153</v>
      </c>
      <c r="W42" s="33">
        <f t="shared" si="15"/>
        <v>1.5246778681673883</v>
      </c>
    </row>
    <row r="43" spans="1:25">
      <c r="A43" s="15">
        <v>41</v>
      </c>
      <c r="B43" s="34">
        <v>34</v>
      </c>
      <c r="C43" s="34">
        <v>11</v>
      </c>
      <c r="D43" s="34">
        <v>18</v>
      </c>
      <c r="E43" s="35">
        <v>3</v>
      </c>
      <c r="F43" s="14">
        <f t="shared" si="0"/>
        <v>0.24444444444444444</v>
      </c>
      <c r="G43" s="14">
        <f t="shared" si="1"/>
        <v>0.14285714285714285</v>
      </c>
      <c r="H43" s="14">
        <f t="shared" si="2"/>
        <v>-0.10158730158730159</v>
      </c>
      <c r="I43" s="14">
        <f t="shared" si="3"/>
        <v>0.58441558441558439</v>
      </c>
      <c r="J43" s="14">
        <f t="shared" si="4"/>
        <v>-0.41558441558441561</v>
      </c>
      <c r="K43" s="14">
        <f t="shared" si="5"/>
        <v>1.9411764705882353</v>
      </c>
      <c r="L43" s="14">
        <f t="shared" si="6"/>
        <v>9.84375</v>
      </c>
      <c r="M43" s="16">
        <f t="shared" si="7"/>
        <v>-0.30691832411089304</v>
      </c>
      <c r="N43" s="16">
        <f t="shared" si="8"/>
        <v>0.10374372093628983</v>
      </c>
      <c r="O43" s="37">
        <f t="shared" si="9"/>
        <v>0.38076923076923075</v>
      </c>
      <c r="P43" s="4">
        <f t="shared" si="10"/>
        <v>45</v>
      </c>
      <c r="Q43" s="4">
        <f t="shared" si="11"/>
        <v>21</v>
      </c>
      <c r="R43" s="4">
        <f t="shared" si="12"/>
        <v>66</v>
      </c>
      <c r="S43" s="27">
        <f t="shared" si="16"/>
        <v>96</v>
      </c>
      <c r="T43" s="27">
        <f t="shared" si="13"/>
        <v>9.9675253652228846E-2</v>
      </c>
      <c r="U43" s="30">
        <v>2.06</v>
      </c>
      <c r="V43" s="30">
        <f t="shared" si="14"/>
        <v>0.20533102252359142</v>
      </c>
      <c r="W43" s="33">
        <f t="shared" si="15"/>
        <v>1.0191827747110025</v>
      </c>
    </row>
    <row r="44" spans="1:25">
      <c r="A44" s="15">
        <v>42</v>
      </c>
      <c r="B44" s="34">
        <v>20</v>
      </c>
      <c r="C44" s="34">
        <v>7</v>
      </c>
      <c r="D44" s="34">
        <v>26</v>
      </c>
      <c r="E44" s="34">
        <v>17</v>
      </c>
      <c r="F44" s="14">
        <f t="shared" si="0"/>
        <v>0.25925925925925924</v>
      </c>
      <c r="G44" s="14">
        <f t="shared" si="1"/>
        <v>0.39534883720930231</v>
      </c>
      <c r="H44" s="25">
        <f t="shared" si="2"/>
        <v>0.13608957795004306</v>
      </c>
      <c r="I44" s="14">
        <f t="shared" si="3"/>
        <v>1.5249169435215948</v>
      </c>
      <c r="J44" s="14">
        <f t="shared" si="4"/>
        <v>0.52491694352159468</v>
      </c>
      <c r="K44" s="14">
        <f t="shared" si="5"/>
        <v>0.53529411764705881</v>
      </c>
      <c r="L44" s="14">
        <f t="shared" si="6"/>
        <v>7.3481012658227849</v>
      </c>
      <c r="M44" s="16">
        <f t="shared" si="7"/>
        <v>-8.792464172794584E-2</v>
      </c>
      <c r="N44" s="16">
        <f t="shared" si="8"/>
        <v>0.36010379762803196</v>
      </c>
      <c r="O44" s="37">
        <f>(((S44-0.5*R44)^2)*R44)/((B44+D44)*(C44+E44)*(B44+C44)*(D44+E44))</f>
        <v>0.82624143354679247</v>
      </c>
      <c r="P44" s="4">
        <f t="shared" si="10"/>
        <v>27</v>
      </c>
      <c r="Q44" s="4">
        <f t="shared" si="11"/>
        <v>43</v>
      </c>
      <c r="R44" s="4">
        <f t="shared" si="12"/>
        <v>70</v>
      </c>
      <c r="S44" s="27">
        <f t="shared" si="16"/>
        <v>158</v>
      </c>
      <c r="T44" s="27">
        <f t="shared" si="13"/>
        <v>0.11256995963718035</v>
      </c>
      <c r="U44" s="30">
        <v>1.99</v>
      </c>
      <c r="V44" s="30">
        <f t="shared" si="14"/>
        <v>0.2240142196779889</v>
      </c>
      <c r="W44" s="33">
        <f t="shared" si="15"/>
        <v>1.2089333458825768</v>
      </c>
    </row>
    <row r="45" spans="1:25" ht="15.75">
      <c r="A45" t="s">
        <v>21</v>
      </c>
      <c r="B45" s="39">
        <v>10</v>
      </c>
      <c r="C45" s="39">
        <v>13</v>
      </c>
      <c r="D45" s="39">
        <v>4</v>
      </c>
      <c r="E45" s="39">
        <v>21</v>
      </c>
      <c r="F45" s="14">
        <f t="shared" si="0"/>
        <v>0.56521739130434778</v>
      </c>
      <c r="G45" s="14">
        <f t="shared" si="1"/>
        <v>0.84</v>
      </c>
      <c r="H45" s="25">
        <f t="shared" si="2"/>
        <v>0.27478260869565219</v>
      </c>
      <c r="I45" s="40">
        <f t="shared" si="3"/>
        <v>1.4861538461538462</v>
      </c>
      <c r="J45" s="40">
        <f t="shared" si="4"/>
        <v>0.48615384615384621</v>
      </c>
      <c r="K45" s="14">
        <f t="shared" si="5"/>
        <v>0.24761904761904763</v>
      </c>
      <c r="L45" s="40">
        <f t="shared" si="6"/>
        <v>3.6392405063291138</v>
      </c>
      <c r="M45" s="16">
        <f t="shared" si="7"/>
        <v>0.27478260869565219</v>
      </c>
      <c r="N45" s="16">
        <f t="shared" si="8"/>
        <v>0.27478260869565219</v>
      </c>
      <c r="O45" s="37">
        <f>(((S45-0.5*R45)^2)*R45)/((B45+D45)*(C45+E45)*(B45+C45)*(D45+E45))</f>
        <v>3.1490244793569602</v>
      </c>
      <c r="P45" s="30">
        <f t="shared" si="10"/>
        <v>23</v>
      </c>
      <c r="Q45" s="30">
        <f t="shared" si="11"/>
        <v>25</v>
      </c>
      <c r="R45" s="1">
        <f t="shared" si="12"/>
        <v>48</v>
      </c>
      <c r="S45" s="1">
        <f t="shared" si="16"/>
        <v>158</v>
      </c>
      <c r="T45" s="41">
        <f t="shared" si="13"/>
        <v>0.12673057554126316</v>
      </c>
      <c r="U45" s="30"/>
      <c r="V45" s="30">
        <f t="shared" si="14"/>
        <v>0</v>
      </c>
      <c r="W45" s="32">
        <f t="shared" si="15"/>
        <v>2.1682424112891656</v>
      </c>
      <c r="Y45" s="42"/>
    </row>
    <row r="52" spans="14:15">
      <c r="N52" s="22" t="s">
        <v>13</v>
      </c>
      <c r="O52" s="21"/>
    </row>
    <row r="53" spans="14:15">
      <c r="N53" s="23">
        <v>0.9</v>
      </c>
      <c r="O53" s="19">
        <v>2.71</v>
      </c>
    </row>
    <row r="54" spans="14:15">
      <c r="N54" s="23">
        <v>0.95</v>
      </c>
      <c r="O54" s="19">
        <v>3.84</v>
      </c>
    </row>
    <row r="55" spans="14:15">
      <c r="N55" s="24">
        <v>0.99</v>
      </c>
      <c r="O55" s="20">
        <v>6.63</v>
      </c>
    </row>
    <row r="170" spans="1:6">
      <c r="A170" s="2"/>
      <c r="B170" s="2"/>
      <c r="C170" s="2"/>
      <c r="D170" s="2"/>
      <c r="E170" s="2"/>
      <c r="F170" s="2"/>
    </row>
    <row r="171" spans="1:6">
      <c r="A171" s="2"/>
      <c r="B171" s="2"/>
      <c r="C171" s="2"/>
      <c r="D171" s="2"/>
      <c r="E171" s="2"/>
      <c r="F171" s="2"/>
    </row>
    <row r="172" spans="1:6">
      <c r="A172" s="2"/>
      <c r="B172" s="2"/>
      <c r="C172" s="2"/>
      <c r="D172" s="2"/>
      <c r="E172" s="2"/>
      <c r="F172" s="2"/>
    </row>
    <row r="173" spans="1:6">
      <c r="A173" s="2"/>
      <c r="B173" s="3"/>
      <c r="C173" s="3"/>
      <c r="D173" s="2"/>
      <c r="E173" s="2"/>
      <c r="F173" s="2"/>
    </row>
    <row r="174" spans="1:6">
      <c r="A174" s="2"/>
      <c r="B174" s="2"/>
      <c r="C174" s="2"/>
      <c r="D174" s="2"/>
      <c r="E174" s="2"/>
      <c r="F174" s="2"/>
    </row>
    <row r="175" spans="1:6">
      <c r="A175" s="2"/>
      <c r="B175" s="2"/>
      <c r="C175" s="2"/>
      <c r="D175" s="2"/>
      <c r="E175" s="2"/>
      <c r="F175" s="2"/>
    </row>
    <row r="176" spans="1:6">
      <c r="A176" s="2"/>
      <c r="B176" s="2"/>
      <c r="C176" s="2"/>
      <c r="D176" s="2"/>
      <c r="E176" s="2"/>
      <c r="F176" s="2"/>
    </row>
    <row r="177" spans="1:6">
      <c r="A177" s="2"/>
      <c r="B177" s="2"/>
      <c r="C177" s="2"/>
      <c r="D177" s="2"/>
      <c r="E177" s="2"/>
      <c r="F177" s="2"/>
    </row>
    <row r="178" spans="1:6">
      <c r="A178" s="2"/>
      <c r="B178" s="3"/>
      <c r="C178" s="3"/>
      <c r="D178" s="2"/>
      <c r="E178" s="2"/>
      <c r="F178" s="2"/>
    </row>
    <row r="179" spans="1:6">
      <c r="A179" s="2"/>
      <c r="B179" s="2"/>
      <c r="C179" s="2"/>
      <c r="D179" s="2"/>
      <c r="E179" s="2"/>
      <c r="F179" s="2"/>
    </row>
    <row r="180" spans="1:6">
      <c r="A180" s="2"/>
      <c r="B180" s="2"/>
      <c r="C180" s="2"/>
      <c r="D180" s="2"/>
      <c r="E180" s="2"/>
      <c r="F180" s="2"/>
    </row>
    <row r="181" spans="1:6">
      <c r="A181" s="2"/>
      <c r="B181" s="2"/>
      <c r="C181" s="2"/>
      <c r="D181" s="2"/>
      <c r="E181" s="2"/>
      <c r="F181" s="2"/>
    </row>
  </sheetData>
  <pageMargins left="0.7" right="0.7" top="0.75" bottom="0.75" header="0.3" footer="0.3"/>
  <pageSetup paperSize="9" orientation="portrait" verticalDpi="0" r:id="rId1"/>
  <legacyDrawing r:id="rId2"/>
  <oleObjects>
    <oleObject progId="Equation.DSMT4" shapeId="2049" r:id="rId3"/>
    <oleObject progId="Equation.DSMT4" shapeId="2065" r:id="rId4"/>
    <oleObject progId="Equation.DSMT4" shapeId="2074" r:id="rId5"/>
    <oleObject progId="Equation.DSMT4" shapeId="2076" r:id="rId6"/>
    <oleObject progId="Equation.DSMT4" shapeId="2078" r:id="rId7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sm</cp:lastModifiedBy>
  <dcterms:created xsi:type="dcterms:W3CDTF">2009-09-30T16:35:32Z</dcterms:created>
  <dcterms:modified xsi:type="dcterms:W3CDTF">2020-05-11T08:59:17Z</dcterms:modified>
</cp:coreProperties>
</file>