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xr:revisionPtr revIDLastSave="0" documentId="13_ncr:1_{DAA2803A-B9B5-4190-A52A-4929A3E60E66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Лист2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5" i="2"/>
  <c r="N4" i="2" s="1" a="1"/>
  <c r="N4" i="2" s="1"/>
  <c r="M4" i="2" l="1" a="1"/>
  <c r="M4" i="2" s="1"/>
  <c r="L4" i="2" a="1"/>
  <c r="L4" i="2" s="1"/>
  <c r="N30" i="2"/>
  <c r="N26" i="2"/>
  <c r="N22" i="2"/>
  <c r="N18" i="2"/>
  <c r="N14" i="2"/>
  <c r="N10" i="2"/>
  <c r="N6" i="2"/>
  <c r="N31" i="2"/>
  <c r="N27" i="2"/>
  <c r="N23" i="2"/>
  <c r="N19" i="2"/>
  <c r="N15" i="2"/>
  <c r="N11" i="2"/>
  <c r="N7" i="2"/>
  <c r="N29" i="2"/>
  <c r="N25" i="2"/>
  <c r="N21" i="2"/>
  <c r="N17" i="2"/>
  <c r="N13" i="2"/>
  <c r="N9" i="2"/>
  <c r="N5" i="2"/>
  <c r="N32" i="2"/>
  <c r="N28" i="2"/>
  <c r="N24" i="2"/>
  <c r="N20" i="2"/>
  <c r="N16" i="2"/>
  <c r="N12" i="2"/>
  <c r="N8" i="2"/>
  <c r="M7" i="2"/>
  <c r="M14" i="2"/>
  <c r="M6" i="2"/>
  <c r="M13" i="2"/>
  <c r="M19" i="2"/>
  <c r="M11" i="2"/>
  <c r="M16" i="2"/>
  <c r="L26" i="2"/>
  <c r="L14" i="2"/>
  <c r="L11" i="2"/>
  <c r="L25" i="2"/>
  <c r="L17" i="2"/>
  <c r="L16" i="2"/>
  <c r="M60" i="2" a="1"/>
  <c r="M60" i="2" s="1"/>
  <c r="M61" i="2" a="1"/>
  <c r="M61" i="2" s="1"/>
  <c r="M62" i="2" a="1"/>
  <c r="M62" i="2" s="1"/>
  <c r="M63" i="2" a="1"/>
  <c r="M63" i="2" s="1"/>
  <c r="M64" i="2" a="1"/>
  <c r="M64" i="2" s="1"/>
  <c r="M65" i="2" a="1"/>
  <c r="M65" i="2" s="1"/>
  <c r="M66" i="2" a="1"/>
  <c r="M66" i="2" s="1"/>
  <c r="M67" i="2" a="1"/>
  <c r="M67" i="2" s="1"/>
  <c r="M68" i="2" a="1"/>
  <c r="M68" i="2" s="1"/>
  <c r="M69" i="2" a="1"/>
  <c r="M69" i="2" s="1"/>
  <c r="M70" i="2" a="1"/>
  <c r="M70" i="2" s="1"/>
  <c r="M71" i="2" a="1"/>
  <c r="M71" i="2" s="1"/>
  <c r="M72" i="2" a="1"/>
  <c r="M72" i="2" s="1"/>
  <c r="M73" i="2" a="1"/>
  <c r="M73" i="2" s="1"/>
  <c r="M74" i="2" a="1"/>
  <c r="M74" i="2" s="1"/>
  <c r="M75" i="2" a="1"/>
  <c r="M75" i="2" s="1"/>
  <c r="M76" i="2" a="1"/>
  <c r="M76" i="2" s="1"/>
  <c r="M77" i="2" a="1"/>
  <c r="M77" i="2" s="1"/>
  <c r="M78" i="2" a="1"/>
  <c r="M78" i="2" s="1"/>
  <c r="M79" i="2" a="1"/>
  <c r="M79" i="2" s="1"/>
  <c r="M80" i="2" a="1"/>
  <c r="M80" i="2" s="1"/>
  <c r="M81" i="2" a="1"/>
  <c r="M81" i="2" s="1"/>
  <c r="M82" i="2" a="1"/>
  <c r="M82" i="2" s="1"/>
  <c r="M83" i="2" a="1"/>
  <c r="M83" i="2" s="1"/>
  <c r="M84" i="2" a="1"/>
  <c r="M84" i="2" s="1"/>
  <c r="M85" i="2" a="1"/>
  <c r="M85" i="2" s="1"/>
  <c r="M86" i="2" a="1"/>
  <c r="M86" i="2" s="1"/>
  <c r="M59" i="2" a="1"/>
  <c r="M59" i="2" s="1"/>
  <c r="L60" i="2" a="1"/>
  <c r="L60" i="2" s="1"/>
  <c r="L61" i="2" a="1"/>
  <c r="L61" i="2" s="1"/>
  <c r="L62" i="2" a="1"/>
  <c r="L62" i="2" s="1"/>
  <c r="L63" i="2" a="1"/>
  <c r="L63" i="2" s="1"/>
  <c r="L64" i="2" a="1"/>
  <c r="L64" i="2" s="1"/>
  <c r="L65" i="2" a="1"/>
  <c r="L65" i="2" s="1"/>
  <c r="L66" i="2" a="1"/>
  <c r="L66" i="2" s="1"/>
  <c r="L67" i="2" a="1"/>
  <c r="L67" i="2" s="1"/>
  <c r="L68" i="2" a="1"/>
  <c r="L68" i="2" s="1"/>
  <c r="L69" i="2" a="1"/>
  <c r="L69" i="2" s="1"/>
  <c r="L70" i="2" a="1"/>
  <c r="L70" i="2" s="1"/>
  <c r="L71" i="2" a="1"/>
  <c r="L71" i="2" s="1"/>
  <c r="L72" i="2" a="1"/>
  <c r="L72" i="2" s="1"/>
  <c r="L73" i="2" a="1"/>
  <c r="L73" i="2" s="1"/>
  <c r="L74" i="2" a="1"/>
  <c r="L74" i="2" s="1"/>
  <c r="L75" i="2" a="1"/>
  <c r="L75" i="2" s="1"/>
  <c r="L76" i="2" a="1"/>
  <c r="L76" i="2" s="1"/>
  <c r="L77" i="2" a="1"/>
  <c r="L77" i="2" s="1"/>
  <c r="L78" i="2" a="1"/>
  <c r="L78" i="2" s="1"/>
  <c r="L79" i="2" a="1"/>
  <c r="L79" i="2" s="1"/>
  <c r="L80" i="2" a="1"/>
  <c r="L80" i="2" s="1"/>
  <c r="L81" i="2" a="1"/>
  <c r="L81" i="2" s="1"/>
  <c r="L82" i="2" a="1"/>
  <c r="L82" i="2" s="1"/>
  <c r="L83" i="2" a="1"/>
  <c r="L83" i="2" s="1"/>
  <c r="L84" i="2" a="1"/>
  <c r="L84" i="2" s="1"/>
  <c r="L85" i="2" a="1"/>
  <c r="L85" i="2" s="1"/>
  <c r="L86" i="2" a="1"/>
  <c r="L86" i="2" s="1"/>
  <c r="L59" i="2" a="1"/>
  <c r="L59" i="2" s="1"/>
  <c r="G36" i="2"/>
  <c r="G35" i="2"/>
  <c r="G34" i="2"/>
  <c r="G25" i="2"/>
  <c r="G24" i="2"/>
  <c r="G23" i="2"/>
  <c r="G22" i="2"/>
  <c r="G21" i="2"/>
  <c r="G20" i="2"/>
  <c r="G19" i="2"/>
  <c r="G18" i="2"/>
  <c r="G17" i="2"/>
  <c r="G16" i="2"/>
  <c r="G10" i="2"/>
  <c r="G9" i="2"/>
  <c r="G8" i="2"/>
  <c r="G7" i="2"/>
  <c r="G6" i="2"/>
  <c r="G5" i="2"/>
  <c r="L24" i="2" l="1"/>
  <c r="L31" i="2"/>
  <c r="M24" i="2"/>
  <c r="M17" i="2"/>
  <c r="M15" i="2"/>
  <c r="L5" i="2"/>
  <c r="L23" i="2"/>
  <c r="M8" i="2"/>
  <c r="M28" i="2"/>
  <c r="M27" i="2"/>
  <c r="M25" i="2"/>
  <c r="M18" i="2"/>
  <c r="M23" i="2"/>
  <c r="M12" i="2"/>
  <c r="M32" i="2"/>
  <c r="M9" i="2"/>
  <c r="M29" i="2"/>
  <c r="M22" i="2"/>
  <c r="L8" i="2"/>
  <c r="L32" i="2"/>
  <c r="L21" i="2"/>
  <c r="L15" i="2"/>
  <c r="L10" i="2"/>
  <c r="L30" i="2"/>
  <c r="M20" i="2"/>
  <c r="M30" i="2"/>
  <c r="M5" i="2"/>
  <c r="M21" i="2"/>
  <c r="M10" i="2"/>
  <c r="M26" i="2"/>
  <c r="M31" i="2"/>
  <c r="L20" i="2"/>
  <c r="L9" i="2"/>
  <c r="L7" i="2"/>
  <c r="L27" i="2"/>
  <c r="L18" i="2"/>
  <c r="L12" i="2"/>
  <c r="L28" i="2"/>
  <c r="L13" i="2"/>
  <c r="L29" i="2"/>
  <c r="L19" i="2"/>
  <c r="L6" i="2"/>
  <c r="L22" i="2"/>
</calcChain>
</file>

<file path=xl/sharedStrings.xml><?xml version="1.0" encoding="utf-8"?>
<sst xmlns="http://schemas.openxmlformats.org/spreadsheetml/2006/main" count="232" uniqueCount="102">
  <si>
    <t>Дата</t>
  </si>
  <si>
    <t>Модель</t>
  </si>
  <si>
    <t>Гос.№</t>
  </si>
  <si>
    <t>Водитель</t>
  </si>
  <si>
    <t>Shantui SD16L</t>
  </si>
  <si>
    <t>Бегалиев</t>
  </si>
  <si>
    <t>Мерседес 3341АК 6х6</t>
  </si>
  <si>
    <t>Мерседес 3341 6х4</t>
  </si>
  <si>
    <t xml:space="preserve">Дымпилов </t>
  </si>
  <si>
    <t xml:space="preserve">Языков </t>
  </si>
  <si>
    <t xml:space="preserve">Дегтев </t>
  </si>
  <si>
    <t xml:space="preserve">Милехин </t>
  </si>
  <si>
    <t xml:space="preserve">Сименко </t>
  </si>
  <si>
    <t xml:space="preserve">Кустов </t>
  </si>
  <si>
    <t>Самсонов</t>
  </si>
  <si>
    <t>Мерседес 4141K 8х4</t>
  </si>
  <si>
    <t xml:space="preserve">Соколов </t>
  </si>
  <si>
    <t>Болдуженко</t>
  </si>
  <si>
    <t>Лоншаков</t>
  </si>
  <si>
    <t>Bell B30E</t>
  </si>
  <si>
    <t>38АВ9134</t>
  </si>
  <si>
    <t>Manitou  200ATJ 10т.</t>
  </si>
  <si>
    <t>Камаз 680249</t>
  </si>
  <si>
    <t xml:space="preserve">Прокопьев </t>
  </si>
  <si>
    <t>Мersedes-D-Bens  Astros  3341S</t>
  </si>
  <si>
    <t>Мersedes-D-Bens  Astros  3341АS</t>
  </si>
  <si>
    <t xml:space="preserve">Макаров </t>
  </si>
  <si>
    <t xml:space="preserve">Решканич </t>
  </si>
  <si>
    <t>38AE3890</t>
  </si>
  <si>
    <t>Morooka</t>
  </si>
  <si>
    <t>1. Сводка</t>
  </si>
  <si>
    <t>2. Самосвалы</t>
  </si>
  <si>
    <t>Кол-во рейсов</t>
  </si>
  <si>
    <t>Иванов</t>
  </si>
  <si>
    <t>На выходе: Таблица по самосвалам</t>
  </si>
  <si>
    <t>кол-во тонн</t>
  </si>
  <si>
    <t>КМ</t>
  </si>
  <si>
    <t>Что хотелось</t>
  </si>
  <si>
    <t>Степанов</t>
  </si>
  <si>
    <t>312ВЕ1</t>
  </si>
  <si>
    <t>345ВЕ1</t>
  </si>
  <si>
    <t>462ВЕ1</t>
  </si>
  <si>
    <t>465ВЕ1</t>
  </si>
  <si>
    <t>550АХ1</t>
  </si>
  <si>
    <t>587АУ1</t>
  </si>
  <si>
    <t>592АУ1</t>
  </si>
  <si>
    <t>602ВЕ1</t>
  </si>
  <si>
    <t>634ХМ1</t>
  </si>
  <si>
    <t>614АУ1</t>
  </si>
  <si>
    <t>641ВЕ1</t>
  </si>
  <si>
    <t>646ВЕ1</t>
  </si>
  <si>
    <t>646ТН7</t>
  </si>
  <si>
    <t>649ХМ1</t>
  </si>
  <si>
    <t>666ВЕ1</t>
  </si>
  <si>
    <t>682ВЕ1</t>
  </si>
  <si>
    <t>690ВЕ1</t>
  </si>
  <si>
    <t>786ЕА1</t>
  </si>
  <si>
    <t>834ЕА1</t>
  </si>
  <si>
    <t>899ЕА1</t>
  </si>
  <si>
    <t>901ЕА1</t>
  </si>
  <si>
    <t>914АУ1</t>
  </si>
  <si>
    <t>925АУ1</t>
  </si>
  <si>
    <t>955ТХ7</t>
  </si>
  <si>
    <t>957ТХ7</t>
  </si>
  <si>
    <t>962ТХ7</t>
  </si>
  <si>
    <t>963ТХ7</t>
  </si>
  <si>
    <t>964ТХ7</t>
  </si>
  <si>
    <t>965ТХ7</t>
  </si>
  <si>
    <t>969ТХ7</t>
  </si>
  <si>
    <t>973ТХ7</t>
  </si>
  <si>
    <t>975ВН1</t>
  </si>
  <si>
    <t>977ТХ7</t>
  </si>
  <si>
    <t>979ТХ7</t>
  </si>
  <si>
    <t>982EВ1</t>
  </si>
  <si>
    <t>985ЕА1</t>
  </si>
  <si>
    <t>986ТХ7</t>
  </si>
  <si>
    <t>987ТХ7</t>
  </si>
  <si>
    <t>988ТХ7</t>
  </si>
  <si>
    <t>8АВ913</t>
  </si>
  <si>
    <t>8AE389</t>
  </si>
  <si>
    <t>8РК206</t>
  </si>
  <si>
    <t>123ЕА1</t>
  </si>
  <si>
    <t>157ЕА1</t>
  </si>
  <si>
    <t>8АЕ308</t>
  </si>
  <si>
    <t>081ВА1</t>
  </si>
  <si>
    <t>535ВА1</t>
  </si>
  <si>
    <t>605ВЕ1</t>
  </si>
  <si>
    <t>508ВА1</t>
  </si>
  <si>
    <r>
      <t>2. Собрана</t>
    </r>
    <r>
      <rPr>
        <b/>
        <sz val="11"/>
        <color theme="1"/>
        <rFont val="Calibri"/>
        <family val="2"/>
        <charset val="204"/>
        <scheme val="minor"/>
      </rPr>
      <t xml:space="preserve"> вся</t>
    </r>
    <r>
      <rPr>
        <sz val="11"/>
        <color theme="1"/>
        <rFont val="Calibri"/>
        <family val="2"/>
        <charset val="204"/>
        <scheme val="minor"/>
      </rPr>
      <t xml:space="preserve"> техника с водителями</t>
    </r>
  </si>
  <si>
    <t>Бикернаев</t>
  </si>
  <si>
    <t>здесь только самосвалы</t>
  </si>
  <si>
    <t>не самосвал</t>
  </si>
  <si>
    <t>и водители, которые на них работали</t>
  </si>
  <si>
    <t>есть справочник самосвалов</t>
  </si>
  <si>
    <t>формула "выбор техники с водителями"</t>
  </si>
  <si>
    <t>Как включить в формулу "выбор техники с водителями" условие на "самосвал"</t>
  </si>
  <si>
    <t>проблема сформировать колонки Гос.№ и Водитель</t>
  </si>
  <si>
    <t>если на машине работало несколько разных водителей то машина должна отразиться столько раз, сколько на ней работало людей. Это у меня получилось.</t>
  </si>
  <si>
    <t>все остальные подтянуться без проблем</t>
  </si>
  <si>
    <t>Что сделал: собрал ВСЮ технику с водителями</t>
  </si>
  <si>
    <t>Осталось убрать которые не самосвалы.</t>
  </si>
  <si>
    <t>исходная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</si>
</sst>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2"/>
      <color theme="1"/>
      <name val="Tahoma"/>
      <family val="2"/>
      <charset val="204"/>
    </font>
    <font>
      <sz val="12"/>
      <name val="Tahoma"/>
      <family val="2"/>
      <charset val="204"/>
    </font>
    <font>
      <sz val="10"/>
      <color theme="1"/>
      <name val="Arial"/>
      <family val="2"/>
      <charset val="204"/>
    </font>
    <font>
      <b/>
      <sz val="12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85">
    <xf numFmtId="0" fontId="0" fillId="0" borderId="0" xfId="0"/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4" xfId="1" applyNumberFormat="1" applyFont="1" applyFill="1" applyBorder="1" applyAlignment="1" applyProtection="1">
      <alignment horizontal="center" vertical="center"/>
      <protection locked="0"/>
    </xf>
    <xf numFmtId="0" fontId="3" fillId="3" borderId="5" xfId="0" applyNumberFormat="1" applyFont="1" applyFill="1" applyBorder="1" applyAlignment="1" applyProtection="1">
      <alignment wrapText="1"/>
      <protection locked="0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7" fillId="0" borderId="7" xfId="0" applyNumberFormat="1" applyFont="1" applyFill="1" applyBorder="1" applyAlignment="1" applyProtection="1">
      <alignment horizontal="left" vertical="center"/>
      <protection locked="0"/>
    </xf>
    <xf numFmtId="0" fontId="7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wrapText="1"/>
      <protection locked="0"/>
    </xf>
    <xf numFmtId="0" fontId="6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NumberFormat="1" applyFont="1" applyFill="1" applyBorder="1" applyAlignment="1" applyProtection="1">
      <alignment wrapText="1"/>
      <protection locked="0"/>
    </xf>
    <xf numFmtId="0" fontId="6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/>
    <xf numFmtId="0" fontId="6" fillId="0" borderId="7" xfId="1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NumberFormat="1" applyFont="1" applyFill="1" applyBorder="1" applyAlignment="1" applyProtection="1">
      <alignment wrapText="1"/>
      <protection locked="0"/>
    </xf>
    <xf numFmtId="0" fontId="6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NumberFormat="1" applyFont="1" applyFill="1" applyBorder="1" applyAlignment="1" applyProtection="1">
      <alignment wrapText="1"/>
      <protection locked="0"/>
    </xf>
    <xf numFmtId="0" fontId="0" fillId="0" borderId="7" xfId="0" applyBorder="1"/>
    <xf numFmtId="0" fontId="0" fillId="5" borderId="0" xfId="0" applyFill="1"/>
    <xf numFmtId="0" fontId="0" fillId="2" borderId="0" xfId="0" applyFill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7" xfId="0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7" xfId="0" applyFill="1" applyBorder="1"/>
    <xf numFmtId="0" fontId="0" fillId="0" borderId="3" xfId="0" applyFill="1" applyBorder="1"/>
    <xf numFmtId="0" fontId="0" fillId="0" borderId="12" xfId="0" applyFill="1" applyBorder="1"/>
    <xf numFmtId="0" fontId="6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8" xfId="0" applyNumberFormat="1" applyFont="1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3" fillId="2" borderId="21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14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24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25" xfId="0" applyNumberFormat="1" applyFont="1" applyFill="1" applyBorder="1" applyAlignment="1" applyProtection="1">
      <alignment horizontal="center" vertical="center"/>
      <protection locked="0"/>
    </xf>
    <xf numFmtId="0" fontId="6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6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28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29" xfId="0" applyNumberFormat="1" applyFont="1" applyFill="1" applyBorder="1" applyAlignment="1" applyProtection="1">
      <alignment horizontal="center" vertical="center"/>
      <protection locked="0"/>
    </xf>
    <xf numFmtId="0" fontId="6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8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31" xfId="0" applyNumberFormat="1" applyFont="1" applyFill="1" applyBorder="1" applyAlignment="1" applyProtection="1">
      <alignment horizontal="center" vertical="center"/>
      <protection locked="0"/>
    </xf>
    <xf numFmtId="0" fontId="6" fillId="0" borderId="32" xfId="0" applyNumberFormat="1" applyFont="1" applyFill="1" applyBorder="1" applyAlignment="1" applyProtection="1">
      <alignment horizontal="center" vertical="center"/>
      <protection locked="0"/>
    </xf>
    <xf numFmtId="0" fontId="6" fillId="0" borderId="32" xfId="1" applyNumberFormat="1" applyFont="1" applyFill="1" applyBorder="1" applyAlignment="1" applyProtection="1">
      <alignment horizontal="center" vertical="center"/>
      <protection locked="0"/>
    </xf>
    <xf numFmtId="0" fontId="5" fillId="0" borderId="32" xfId="0" applyNumberFormat="1" applyFont="1" applyFill="1" applyBorder="1" applyAlignment="1" applyProtection="1">
      <alignment wrapText="1"/>
      <protection locked="0"/>
    </xf>
    <xf numFmtId="0" fontId="6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/>
    <xf numFmtId="0" fontId="0" fillId="0" borderId="17" xfId="0" applyFill="1" applyBorder="1" applyAlignment="1">
      <alignment vertical="top"/>
    </xf>
    <xf numFmtId="0" fontId="0" fillId="7" borderId="0" xfId="0" applyFill="1"/>
    <xf numFmtId="0" fontId="0" fillId="7" borderId="3" xfId="0" applyFill="1" applyBorder="1"/>
    <xf numFmtId="0" fontId="9" fillId="0" borderId="0" xfId="0" applyFont="1"/>
    <xf numFmtId="0" fontId="10" fillId="0" borderId="0" xfId="0" applyFont="1"/>
    <xf numFmtId="0" fontId="11" fillId="0" borderId="3" xfId="0" applyFont="1" applyBorder="1"/>
    <xf numFmtId="0" fontId="2" fillId="0" borderId="19" xfId="0" applyFont="1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2" fillId="5" borderId="10" xfId="0" applyFont="1" applyFill="1" applyBorder="1" applyAlignment="1">
      <alignment horizontal="center"/>
    </xf>
    <xf numFmtId="0" fontId="2" fillId="5" borderId="0" xfId="0" applyFont="1" applyFill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0" fillId="0" borderId="7" xfId="0" applyFill="1" applyBorder="1"/>
    <xf numFmtId="0" fontId="12" fillId="0" borderId="7" xfId="0" applyFont="1" applyBorder="1"/>
    <xf numFmtId="0" fontId="12" fillId="0" borderId="7" xfId="0" applyFont="1" applyFill="1" applyBorder="1"/>
    <xf numFmtId="0" fontId="2" fillId="5" borderId="11" xfId="0" applyFont="1" applyFill="1" applyBorder="1" applyAlignment="1">
      <alignment horizontal="center"/>
    </xf>
  </cellXfs>
  <cellStyles count="2">
    <cellStyle name="Заголовок 3" xfId="1" builtinId="18"/>
    <cellStyle name="Обычный" xfId="0" builtinId="0"/>
  </cellStyles>
  <dxfs count="22">
    <dxf>
      <fill>
        <patternFill>
          <bgColor theme="2" tint="-9.9948118533890809E-2"/>
        </patternFill>
      </fill>
    </dxf>
    <dxf>
      <fill>
        <patternFill patternType="none">
          <bgColor indexed="65"/>
        </patternFill>
      </fill>
      <border>
        <bottom style="dashDotDot">
          <color indexed="64"/>
        </bottom>
      </border>
    </dxf>
    <dxf>
      <fill>
        <patternFill patternType="none">
          <bgColor indexed="65"/>
        </patternFill>
      </fill>
      <border>
        <bottom style="dashDotDot">
          <color indexed="64"/>
        </bottom>
      </border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indexed="65"/>
        </patternFill>
      </fill>
      <border>
        <bottom style="dashDotDot">
          <color indexed="64"/>
        </bottom>
      </border>
    </dxf>
    <dxf>
      <fill>
        <patternFill>
          <bgColor theme="2" tint="-9.9948118533890809E-2"/>
        </patternFill>
      </fill>
    </dxf>
    <dxf>
      <fill>
        <patternFill patternType="none">
          <bgColor indexed="65"/>
        </patternFill>
      </fill>
      <border>
        <bottom style="dashDotDot">
          <color indexed="64"/>
        </bottom>
      </border>
    </dxf>
    <dxf>
      <fill>
        <patternFill patternType="none">
          <bgColor indexed="65"/>
        </patternFill>
      </fill>
      <border>
        <bottom style="dashDotDot">
          <color indexed="64"/>
        </bottom>
      </border>
    </dxf>
    <dxf>
      <fill>
        <patternFill>
          <bgColor theme="2" tint="-9.9948118533890809E-2"/>
        </patternFill>
      </fill>
    </dxf>
    <dxf>
      <fill>
        <patternFill patternType="none">
          <bgColor indexed="65"/>
        </patternFill>
      </fill>
      <border>
        <bottom style="dashDotDot">
          <color indexed="64"/>
        </bottom>
      </border>
    </dxf>
    <dxf>
      <fill>
        <patternFill>
          <bgColor theme="2" tint="-9.9948118533890809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9" formatCode="dd/mm/yyyy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right style="thin">
          <color indexed="64"/>
        </right>
        <top style="medium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279400</xdr:colOff>
      <xdr:row>9</xdr:row>
      <xdr:rowOff>76200</xdr:rowOff>
    </xdr:from>
    <xdr:to>
      <xdr:col>10</xdr:col>
      <xdr:colOff>533400</xdr:colOff>
      <xdr:row>15</xdr:row>
      <xdr:rowOff>63500</xdr:rowOff>
    </xdr:to>
    <xdr:sp macro="" textlink="">
      <xdr:nvSpPr>
        <xdr:cNvPr id="2" name="Стрелка вправо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07300" y="1739900"/>
          <a:ext cx="863600" cy="1155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richnyi_av/Downloads/&#1057;&#1074;&#1086;&#1076;&#1082;&#1072;%20&#1063;&#1072;&#1103;&#1085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ка по технике"/>
      <sheetName val="самосвалы"/>
      <sheetName val="Техника"/>
      <sheetName val="Список городка"/>
      <sheetName val="по Вагонам"/>
      <sheetName val="инструкция"/>
      <sheetName val="справочник"/>
      <sheetName val="нормы рейс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>
            <v>1</v>
          </cell>
          <cell r="B3">
            <v>36</v>
          </cell>
        </row>
        <row r="4">
          <cell r="A4">
            <v>2</v>
          </cell>
          <cell r="B4">
            <v>30</v>
          </cell>
        </row>
        <row r="5">
          <cell r="A5">
            <v>3</v>
          </cell>
          <cell r="B5">
            <v>24</v>
          </cell>
        </row>
        <row r="6">
          <cell r="A6">
            <v>4</v>
          </cell>
          <cell r="B6">
            <v>19</v>
          </cell>
        </row>
        <row r="7">
          <cell r="A7">
            <v>5</v>
          </cell>
          <cell r="B7">
            <v>17</v>
          </cell>
        </row>
        <row r="8">
          <cell r="A8">
            <v>6</v>
          </cell>
          <cell r="B8">
            <v>17</v>
          </cell>
        </row>
        <row r="9">
          <cell r="A9">
            <v>7</v>
          </cell>
          <cell r="B9">
            <v>16</v>
          </cell>
        </row>
        <row r="10">
          <cell r="A10">
            <v>8</v>
          </cell>
          <cell r="B10">
            <v>16</v>
          </cell>
        </row>
        <row r="11">
          <cell r="A11">
            <v>9</v>
          </cell>
          <cell r="B11">
            <v>14</v>
          </cell>
        </row>
        <row r="12">
          <cell r="A12">
            <v>10</v>
          </cell>
          <cell r="B12">
            <v>13</v>
          </cell>
        </row>
        <row r="13">
          <cell r="A13">
            <v>11</v>
          </cell>
          <cell r="B13">
            <v>13</v>
          </cell>
        </row>
        <row r="14">
          <cell r="A14">
            <v>12</v>
          </cell>
          <cell r="B14">
            <v>12</v>
          </cell>
        </row>
        <row r="15">
          <cell r="A15">
            <v>13</v>
          </cell>
          <cell r="B15">
            <v>12</v>
          </cell>
        </row>
        <row r="16">
          <cell r="A16">
            <v>14</v>
          </cell>
          <cell r="B16">
            <v>11</v>
          </cell>
        </row>
        <row r="17">
          <cell r="A17">
            <v>15</v>
          </cell>
          <cell r="B17">
            <v>10</v>
          </cell>
        </row>
        <row r="18">
          <cell r="A18">
            <v>16</v>
          </cell>
          <cell r="B18">
            <v>9</v>
          </cell>
        </row>
        <row r="19">
          <cell r="A19">
            <v>17</v>
          </cell>
          <cell r="B19">
            <v>8</v>
          </cell>
        </row>
        <row r="20">
          <cell r="A20">
            <v>18</v>
          </cell>
          <cell r="B20">
            <v>8</v>
          </cell>
        </row>
        <row r="21">
          <cell r="A21">
            <v>19</v>
          </cell>
          <cell r="B21">
            <v>8</v>
          </cell>
        </row>
        <row r="22">
          <cell r="A22">
            <v>20</v>
          </cell>
          <cell r="B22">
            <v>7</v>
          </cell>
        </row>
        <row r="23">
          <cell r="A23">
            <v>21</v>
          </cell>
          <cell r="B23">
            <v>7</v>
          </cell>
        </row>
        <row r="24">
          <cell r="A24">
            <v>22</v>
          </cell>
          <cell r="B24">
            <v>7</v>
          </cell>
        </row>
        <row r="25">
          <cell r="A25">
            <v>23</v>
          </cell>
          <cell r="B25">
            <v>7</v>
          </cell>
        </row>
        <row r="26">
          <cell r="A26">
            <v>24</v>
          </cell>
          <cell r="B26">
            <v>6</v>
          </cell>
        </row>
        <row r="27">
          <cell r="A27">
            <v>25</v>
          </cell>
          <cell r="B27">
            <v>6</v>
          </cell>
        </row>
        <row r="28">
          <cell r="A28">
            <v>26</v>
          </cell>
          <cell r="B28">
            <v>6</v>
          </cell>
        </row>
        <row r="29">
          <cell r="A29">
            <v>27</v>
          </cell>
          <cell r="B29">
            <v>6</v>
          </cell>
        </row>
        <row r="30">
          <cell r="A30">
            <v>28</v>
          </cell>
          <cell r="B30">
            <v>6</v>
          </cell>
        </row>
        <row r="31">
          <cell r="A31">
            <v>29</v>
          </cell>
          <cell r="B31">
            <v>6</v>
          </cell>
        </row>
        <row r="32">
          <cell r="A32">
            <v>30</v>
          </cell>
          <cell r="B32">
            <v>6</v>
          </cell>
        </row>
        <row r="33">
          <cell r="A33">
            <v>31</v>
          </cell>
          <cell r="B33">
            <v>5</v>
          </cell>
        </row>
        <row r="34">
          <cell r="A34">
            <v>32</v>
          </cell>
          <cell r="B34">
            <v>5</v>
          </cell>
        </row>
        <row r="35">
          <cell r="A35">
            <v>33</v>
          </cell>
          <cell r="B35">
            <v>5</v>
          </cell>
        </row>
        <row r="36">
          <cell r="A36">
            <v>34</v>
          </cell>
          <cell r="B36">
            <v>5</v>
          </cell>
        </row>
        <row r="37">
          <cell r="A37">
            <v>35</v>
          </cell>
          <cell r="B37">
            <v>5</v>
          </cell>
        </row>
        <row r="38">
          <cell r="A38">
            <v>36</v>
          </cell>
          <cell r="B38">
            <v>5</v>
          </cell>
        </row>
        <row r="39">
          <cell r="A39">
            <v>37</v>
          </cell>
          <cell r="B39">
            <v>5</v>
          </cell>
        </row>
        <row r="40">
          <cell r="A40">
            <v>38</v>
          </cell>
          <cell r="B40">
            <v>5</v>
          </cell>
        </row>
        <row r="41">
          <cell r="A41">
            <v>39</v>
          </cell>
          <cell r="B41">
            <v>5</v>
          </cell>
        </row>
        <row r="42">
          <cell r="A42">
            <v>40</v>
          </cell>
          <cell r="B42">
            <v>5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13" displayName="Таблица13" ref="B3:H44" totalsRowShown="0" headerRowDxfId="21" dataDxfId="20" tableBorderDxfId="19">
  <tableColumns count="7">
    <tableColumn id="2" xr3:uid="{00000000-0010-0000-0000-000002000000}" name="Дата" dataDxfId="18"/>
    <tableColumn id="3" xr3:uid="{00000000-0010-0000-0000-000003000000}" name="Модель" dataDxfId="17"/>
    <tableColumn id="4" xr3:uid="{00000000-0010-0000-0000-000004000000}" name="Гос.№" dataDxfId="16" dataCellStyle="Заголовок 3"/>
    <tableColumn id="5" xr3:uid="{00000000-0010-0000-0000-000005000000}" name="Водитель" dataDxfId="15"/>
    <tableColumn id="11" xr3:uid="{00000000-0010-0000-0000-00000B000000}" name="КМ" dataDxfId="14"/>
    <tableColumn id="12" xr3:uid="{00000000-0010-0000-0000-00000C000000}" name="кол-во тонн" dataDxfId="13"/>
    <tableColumn id="13" xr3:uid="{00000000-0010-0000-0000-00000D000000}" name="Кол-во рейсов" dataDxfId="1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9"/>
  <sheetViews>
    <sheetView tabSelected="1" zoomScale="75" zoomScaleNormal="75" workbookViewId="0">
      <selection activeCell="V63" sqref="V63"/>
    </sheetView>
  </sheetViews>
  <sheetFormatPr defaultRowHeight="15" x14ac:dyDescent="0.25"/>
  <cols>
    <col min="2" max="2" width="13.42578125" bestFit="1" customWidth="1"/>
    <col min="3" max="3" width="36.7109375" bestFit="1" customWidth="1"/>
    <col min="4" max="4" width="9.28515625" bestFit="1" customWidth="1"/>
    <col min="5" max="5" width="14.28515625" bestFit="1" customWidth="1"/>
    <col min="8" max="8" width="11" customWidth="1"/>
    <col min="12" max="12" width="35.7109375" bestFit="1" customWidth="1"/>
    <col min="13" max="13" width="23.7109375" bestFit="1" customWidth="1"/>
    <col min="14" max="14" width="34.85546875" bestFit="1" customWidth="1"/>
    <col min="15" max="15" width="12.140625" customWidth="1"/>
    <col min="16" max="16" width="11.85546875" bestFit="1" customWidth="1"/>
    <col min="17" max="17" width="14.28515625" bestFit="1" customWidth="1"/>
  </cols>
  <sheetData>
    <row r="1" spans="1:17" ht="15.75" thickBot="1" x14ac:dyDescent="0.3">
      <c r="C1" t="s">
        <v>101</v>
      </c>
    </row>
    <row r="2" spans="1:17" ht="15" customHeight="1" thickTop="1" x14ac:dyDescent="0.25">
      <c r="B2" s="48"/>
      <c r="C2" s="75" t="s">
        <v>30</v>
      </c>
      <c r="D2" s="75"/>
      <c r="E2" s="75"/>
      <c r="F2" s="75"/>
      <c r="G2" s="49"/>
      <c r="H2" s="50"/>
      <c r="I2" s="79"/>
      <c r="L2" s="77" t="s">
        <v>37</v>
      </c>
      <c r="M2" s="77"/>
      <c r="N2" s="33" t="s">
        <v>34</v>
      </c>
      <c r="O2" s="76"/>
      <c r="P2" s="76"/>
      <c r="Q2" s="76"/>
    </row>
    <row r="3" spans="1:17" ht="25.5" customHeight="1" x14ac:dyDescent="0.25">
      <c r="B3" s="51" t="s">
        <v>0</v>
      </c>
      <c r="C3" s="1" t="s">
        <v>1</v>
      </c>
      <c r="D3" s="3" t="s">
        <v>2</v>
      </c>
      <c r="E3" s="3" t="s">
        <v>3</v>
      </c>
      <c r="F3" s="2" t="s">
        <v>36</v>
      </c>
      <c r="G3" s="2" t="s">
        <v>35</v>
      </c>
      <c r="H3" s="52" t="s">
        <v>32</v>
      </c>
      <c r="I3" s="79"/>
      <c r="L3" s="40" t="s">
        <v>1</v>
      </c>
      <c r="M3" s="40" t="s">
        <v>2</v>
      </c>
      <c r="N3" s="40" t="s">
        <v>3</v>
      </c>
      <c r="O3" s="41" t="s">
        <v>36</v>
      </c>
      <c r="P3" s="41" t="s">
        <v>35</v>
      </c>
      <c r="Q3" s="41" t="s">
        <v>32</v>
      </c>
    </row>
    <row r="4" spans="1:17" x14ac:dyDescent="0.25">
      <c r="B4" s="53"/>
      <c r="C4" s="4"/>
      <c r="D4" s="5"/>
      <c r="E4" s="4"/>
      <c r="F4" s="6"/>
      <c r="G4" s="6"/>
      <c r="H4" s="54"/>
      <c r="I4" s="79"/>
      <c r="L4" s="82" t="str">
        <f t="array" ref="L4:L32">IFERROR(INDEX($C$5:$C$44,SMALL(IF(1=A5:A44,ROW(C5:C44)-4,""),ROW()-3)),"")</f>
        <v>Мерседес 3341 6х4</v>
      </c>
      <c r="M4" s="83" t="str">
        <f t="array" ref="M4:M32">IFERROR(INDEX($D$5:$D$44,SMALL(IF(1=A5:A44,ROW(D5:D44)-4,""),ROW()-3)),"")</f>
        <v>312ВЕ1</v>
      </c>
      <c r="N4" s="83" t="str">
        <f t="array" ref="N4:N32">IFERROR(INDEX($E$5:$E$44,SMALL(IF(1=A5:A44,ROW(E5:E44)-4,""),ROW()-3)),"")</f>
        <v xml:space="preserve">Дымпилов </v>
      </c>
      <c r="O4" s="42"/>
      <c r="P4" s="42"/>
      <c r="Q4" s="42"/>
    </row>
    <row r="5" spans="1:17" x14ac:dyDescent="0.25">
      <c r="A5">
        <f>COUNTIF($Q$57:$Q$99,Таблица13[[#This Row],[Гос.№]])</f>
        <v>0</v>
      </c>
      <c r="B5" s="55">
        <v>43997</v>
      </c>
      <c r="C5" s="18" t="s">
        <v>4</v>
      </c>
      <c r="D5" s="20" t="s">
        <v>80</v>
      </c>
      <c r="E5" s="18"/>
      <c r="F5" s="16"/>
      <c r="G5" s="16" t="str">
        <f>IFERROR(INDEX('[1]нормы рейсов'!$B$3:$B$42,MATCH(F5,'[1]нормы рейсов'!$A$3:$A$42),),"")</f>
        <v/>
      </c>
      <c r="H5" s="56"/>
      <c r="I5" s="79"/>
      <c r="L5" s="31" t="str">
        <v>Мерседес 3341АК 6х6</v>
      </c>
      <c r="M5" s="81" t="str">
        <v>962ТХ7</v>
      </c>
      <c r="N5" s="31" t="str">
        <v xml:space="preserve">Соколов </v>
      </c>
      <c r="O5" s="42"/>
      <c r="P5" s="42"/>
      <c r="Q5" s="42"/>
    </row>
    <row r="6" spans="1:17" x14ac:dyDescent="0.25">
      <c r="A6">
        <f>COUNTIF($Q$57:$Q$99,Таблица13[[#This Row],[Гос.№]])</f>
        <v>0</v>
      </c>
      <c r="B6" s="55">
        <v>43997</v>
      </c>
      <c r="C6" s="20" t="s">
        <v>6</v>
      </c>
      <c r="D6" s="20" t="s">
        <v>81</v>
      </c>
      <c r="E6" s="20" t="s">
        <v>33</v>
      </c>
      <c r="F6" s="16"/>
      <c r="G6" s="16" t="str">
        <f>IFERROR(INDEX('[1]нормы рейсов'!$B$3:$B$42,MATCH(F6,'[1]нормы рейсов'!$A$3:$A$42),),"")</f>
        <v/>
      </c>
      <c r="H6" s="56"/>
      <c r="I6" s="32"/>
      <c r="L6" s="31" t="str">
        <v>Мерседес 3341АК 6х6</v>
      </c>
      <c r="M6" s="81" t="str">
        <v>963ТХ7</v>
      </c>
      <c r="N6" s="31" t="str">
        <v>Бикернаев</v>
      </c>
      <c r="O6" s="42"/>
      <c r="P6" s="42"/>
      <c r="Q6" s="42"/>
    </row>
    <row r="7" spans="1:17" x14ac:dyDescent="0.25">
      <c r="A7">
        <f>COUNTIF($Q$57:$Q$99,Таблица13[[#This Row],[Гос.№]])</f>
        <v>0</v>
      </c>
      <c r="B7" s="55">
        <v>43997</v>
      </c>
      <c r="C7" s="20" t="s">
        <v>6</v>
      </c>
      <c r="D7" s="20" t="s">
        <v>82</v>
      </c>
      <c r="E7" s="21"/>
      <c r="F7" s="16"/>
      <c r="G7" s="16" t="str">
        <f>IFERROR(INDEX('[1]нормы рейсов'!$B$3:$B$42,MATCH(F7,'[1]нормы рейсов'!$A$3:$A$42),),"")</f>
        <v/>
      </c>
      <c r="H7" s="56"/>
      <c r="I7" s="32"/>
      <c r="L7" s="31" t="str">
        <v>Мерседес 3341 6х4</v>
      </c>
      <c r="M7" s="81" t="str">
        <v>312ВЕ1</v>
      </c>
      <c r="N7" s="31" t="str">
        <v xml:space="preserve">Дымпилов </v>
      </c>
      <c r="O7" s="42"/>
      <c r="P7" s="42"/>
      <c r="Q7" s="42"/>
    </row>
    <row r="8" spans="1:17" x14ac:dyDescent="0.25">
      <c r="A8">
        <f>COUNTIF($Q$57:$Q$99,Таблица13[[#This Row],[Гос.№]])</f>
        <v>1</v>
      </c>
      <c r="B8" s="55">
        <v>43997</v>
      </c>
      <c r="C8" s="20" t="s">
        <v>7</v>
      </c>
      <c r="D8" s="20" t="s">
        <v>39</v>
      </c>
      <c r="E8" s="20" t="s">
        <v>8</v>
      </c>
      <c r="F8" s="16"/>
      <c r="G8" s="16" t="str">
        <f>IFERROR(INDEX('[1]нормы рейсов'!$B$3:$B$42,MATCH(F8,'[1]нормы рейсов'!$A$3:$A$42),),"")</f>
        <v/>
      </c>
      <c r="H8" s="56"/>
      <c r="I8" s="32"/>
      <c r="L8" s="31" t="str">
        <v>Мерседес 3341АК 6х6</v>
      </c>
      <c r="M8" s="81" t="str">
        <v>962ТХ7</v>
      </c>
      <c r="N8" s="31" t="str">
        <v xml:space="preserve">Соколов </v>
      </c>
      <c r="O8" s="42"/>
      <c r="P8" s="42"/>
      <c r="Q8" s="42"/>
    </row>
    <row r="9" spans="1:17" x14ac:dyDescent="0.25">
      <c r="A9">
        <f>COUNTIF($Q$57:$Q$99,Таблица13[[#This Row],[Гос.№]])</f>
        <v>1</v>
      </c>
      <c r="B9" s="55">
        <v>43997</v>
      </c>
      <c r="C9" s="18" t="s">
        <v>6</v>
      </c>
      <c r="D9" s="18" t="s">
        <v>64</v>
      </c>
      <c r="E9" s="20" t="s">
        <v>16</v>
      </c>
      <c r="F9" s="16"/>
      <c r="G9" s="16" t="str">
        <f>IFERROR(INDEX('[1]нормы рейсов'!$B$3:$B$42,MATCH(F9,'[1]нормы рейсов'!$A$3:$A$42),),"")</f>
        <v/>
      </c>
      <c r="H9" s="56"/>
      <c r="I9" s="32"/>
      <c r="L9" s="31" t="str">
        <v>Мерседес 3341АК 6х6</v>
      </c>
      <c r="M9" s="81" t="str">
        <v>963ТХ7</v>
      </c>
      <c r="N9" s="31" t="str">
        <v xml:space="preserve">Дегтев </v>
      </c>
      <c r="O9" s="42"/>
      <c r="P9" s="42"/>
      <c r="Q9" s="42"/>
    </row>
    <row r="10" spans="1:17" ht="15.75" x14ac:dyDescent="0.25">
      <c r="A10">
        <f>COUNTIF($Q$57:$Q$99,Таблица13[[#This Row],[Гос.№]])</f>
        <v>1</v>
      </c>
      <c r="B10" s="55">
        <v>43997</v>
      </c>
      <c r="C10" s="18" t="s">
        <v>6</v>
      </c>
      <c r="D10" s="18" t="s">
        <v>65</v>
      </c>
      <c r="E10" s="22" t="s">
        <v>89</v>
      </c>
      <c r="F10" s="16"/>
      <c r="G10" s="16" t="str">
        <f>IFERROR(INDEX('[1]нормы рейсов'!$B$3:$B$42,MATCH(F10,'[1]нормы рейсов'!$A$3:$A$42),),"")</f>
        <v/>
      </c>
      <c r="H10" s="56"/>
      <c r="I10" s="32"/>
      <c r="L10" s="31" t="str">
        <v>Мерседес 3341АК 6х6</v>
      </c>
      <c r="M10" s="81" t="str">
        <v>786ЕА1</v>
      </c>
      <c r="N10" s="31" t="str">
        <v xml:space="preserve">Милехин </v>
      </c>
      <c r="O10" s="42"/>
      <c r="P10" s="42"/>
      <c r="Q10" s="42"/>
    </row>
    <row r="11" spans="1:17" x14ac:dyDescent="0.25">
      <c r="A11">
        <f>COUNTIF($Q$57:$Q$99,Таблица13[[#This Row],[Гос.№]])</f>
        <v>0</v>
      </c>
      <c r="B11" s="55">
        <v>43997</v>
      </c>
      <c r="C11" s="20" t="s">
        <v>21</v>
      </c>
      <c r="D11" s="20" t="s">
        <v>83</v>
      </c>
      <c r="E11" s="20" t="s">
        <v>38</v>
      </c>
      <c r="F11" s="19"/>
      <c r="G11" s="19"/>
      <c r="H11" s="57"/>
      <c r="I11" s="32"/>
      <c r="L11" s="31" t="str">
        <v>Мерседес 3341АК 6х6</v>
      </c>
      <c r="M11" s="81" t="str">
        <v>834ЕА1</v>
      </c>
      <c r="N11" s="31" t="str">
        <v xml:space="preserve">Сименко </v>
      </c>
      <c r="O11" s="42"/>
      <c r="P11" s="42"/>
      <c r="Q11" s="42"/>
    </row>
    <row r="12" spans="1:17" x14ac:dyDescent="0.25">
      <c r="A12">
        <f>COUNTIF($Q$57:$Q$99,Таблица13[[#This Row],[Гос.№]])</f>
        <v>0</v>
      </c>
      <c r="B12" s="55">
        <v>43997</v>
      </c>
      <c r="C12" s="20" t="s">
        <v>22</v>
      </c>
      <c r="D12" s="20" t="s">
        <v>84</v>
      </c>
      <c r="E12" s="20" t="s">
        <v>23</v>
      </c>
      <c r="F12" s="19"/>
      <c r="G12" s="19"/>
      <c r="H12" s="57"/>
      <c r="I12" s="32"/>
      <c r="L12" s="31" t="str">
        <v>Мерседес 3341АК 6х6</v>
      </c>
      <c r="M12" s="81" t="str">
        <v>899ЕА1</v>
      </c>
      <c r="N12" s="31" t="str">
        <v xml:space="preserve">Кустов </v>
      </c>
      <c r="O12" s="42"/>
      <c r="P12" s="42"/>
      <c r="Q12" s="42"/>
    </row>
    <row r="13" spans="1:17" x14ac:dyDescent="0.25">
      <c r="A13">
        <f>COUNTIF($Q$57:$Q$99,Таблица13[[#This Row],[Гос.№]])</f>
        <v>0</v>
      </c>
      <c r="B13" s="55">
        <v>43997</v>
      </c>
      <c r="C13" s="20" t="s">
        <v>24</v>
      </c>
      <c r="D13" s="18" t="s">
        <v>85</v>
      </c>
      <c r="E13" s="20"/>
      <c r="F13" s="19"/>
      <c r="G13" s="19"/>
      <c r="H13" s="57"/>
      <c r="I13" s="32"/>
      <c r="L13" s="31" t="str">
        <v>Мерседес 3341АК 6х6</v>
      </c>
      <c r="M13" s="81" t="str">
        <v>901ЕА1</v>
      </c>
      <c r="N13" s="31" t="str">
        <v>Самсонов</v>
      </c>
      <c r="O13" s="42"/>
      <c r="P13" s="42"/>
      <c r="Q13" s="42"/>
    </row>
    <row r="14" spans="1:17" x14ac:dyDescent="0.25">
      <c r="A14">
        <f>COUNTIF($Q$57:$Q$99,Таблица13[[#This Row],[Гос.№]])</f>
        <v>0</v>
      </c>
      <c r="B14" s="55">
        <v>43997</v>
      </c>
      <c r="C14" s="20" t="s">
        <v>25</v>
      </c>
      <c r="D14" s="18" t="s">
        <v>86</v>
      </c>
      <c r="E14" s="20" t="s">
        <v>26</v>
      </c>
      <c r="F14" s="19"/>
      <c r="G14" s="19"/>
      <c r="H14" s="57"/>
      <c r="I14" s="32"/>
      <c r="L14" s="31" t="str">
        <v>Мерседес 3341АК 6х6</v>
      </c>
      <c r="M14" s="81" t="str">
        <v>986ТХ7</v>
      </c>
      <c r="N14" s="31" t="str">
        <v>Болдуженко</v>
      </c>
      <c r="O14" s="42"/>
      <c r="P14" s="42"/>
      <c r="Q14" s="42"/>
    </row>
    <row r="15" spans="1:17" ht="15.75" thickBot="1" x14ac:dyDescent="0.3">
      <c r="A15">
        <f>COUNTIF($Q$57:$Q$99,Таблица13[[#This Row],[Гос.№]])</f>
        <v>0</v>
      </c>
      <c r="B15" s="58">
        <v>43997</v>
      </c>
      <c r="C15" s="24" t="s">
        <v>24</v>
      </c>
      <c r="D15" s="25" t="s">
        <v>87</v>
      </c>
      <c r="E15" s="24" t="s">
        <v>27</v>
      </c>
      <c r="F15" s="26"/>
      <c r="G15" s="26"/>
      <c r="H15" s="59"/>
      <c r="I15" s="32"/>
      <c r="L15" s="31" t="str">
        <v>Мерседес 3341АК 6х6</v>
      </c>
      <c r="M15" s="81" t="str">
        <v>987ТХ7</v>
      </c>
      <c r="N15" s="31" t="str">
        <v>Лоншаков</v>
      </c>
      <c r="O15" s="42"/>
      <c r="P15" s="42"/>
      <c r="Q15" s="42"/>
    </row>
    <row r="16" spans="1:17" ht="15.75" customHeight="1" x14ac:dyDescent="0.25">
      <c r="A16">
        <f>COUNTIF($Q$57:$Q$99,Таблица13[[#This Row],[Гос.№]])</f>
        <v>0</v>
      </c>
      <c r="B16" s="60">
        <v>43998</v>
      </c>
      <c r="C16" s="27" t="s">
        <v>4</v>
      </c>
      <c r="D16" s="28" t="s">
        <v>80</v>
      </c>
      <c r="E16" s="29" t="s">
        <v>5</v>
      </c>
      <c r="F16" s="30"/>
      <c r="G16" s="30" t="str">
        <f>IFERROR(INDEX('[1]нормы рейсов'!$B$3:$B$42,MATCH(F16,'[1]нормы рейсов'!$A$3:$A$42),),"")</f>
        <v/>
      </c>
      <c r="H16" s="61"/>
      <c r="I16" s="32"/>
      <c r="L16" s="31" t="str">
        <v>Мерседес 3341АК 6х6</v>
      </c>
      <c r="M16" s="81" t="str">
        <v>988ТХ7</v>
      </c>
      <c r="N16" s="31">
        <v>0</v>
      </c>
      <c r="O16" s="42"/>
      <c r="P16" s="42"/>
      <c r="Q16" s="42"/>
    </row>
    <row r="17" spans="1:17" ht="15.75" x14ac:dyDescent="0.25">
      <c r="A17">
        <f>COUNTIF($Q$57:$Q$99,Таблица13[[#This Row],[Гос.№]])</f>
        <v>0</v>
      </c>
      <c r="B17" s="55">
        <v>43998</v>
      </c>
      <c r="C17" s="18" t="s">
        <v>6</v>
      </c>
      <c r="D17" s="23" t="s">
        <v>81</v>
      </c>
      <c r="E17" s="18" t="s">
        <v>9</v>
      </c>
      <c r="F17" s="17"/>
      <c r="G17" s="17" t="str">
        <f>IFERROR(INDEX('[1]нормы рейсов'!$B$3:$B$42,MATCH(F17,'[1]нормы рейсов'!$A$3:$A$42),),"")</f>
        <v/>
      </c>
      <c r="H17" s="56"/>
      <c r="I17" s="32"/>
      <c r="L17" s="31" t="str">
        <v>Мерседес 3341АК 6х6</v>
      </c>
      <c r="M17" s="81" t="str">
        <v>834ЕА1</v>
      </c>
      <c r="N17" s="31" t="str">
        <v xml:space="preserve">Сименко </v>
      </c>
      <c r="O17" s="42"/>
      <c r="P17" s="42"/>
      <c r="Q17" s="42"/>
    </row>
    <row r="18" spans="1:17" ht="15.75" x14ac:dyDescent="0.25">
      <c r="A18">
        <f>COUNTIF($Q$57:$Q$99,Таблица13[[#This Row],[Гос.№]])</f>
        <v>0</v>
      </c>
      <c r="B18" s="55">
        <v>43998</v>
      </c>
      <c r="C18" s="18" t="s">
        <v>6</v>
      </c>
      <c r="D18" s="23" t="s">
        <v>82</v>
      </c>
      <c r="E18" s="18"/>
      <c r="F18" s="17"/>
      <c r="G18" s="17" t="str">
        <f>IFERROR(INDEX('[1]нормы рейсов'!$B$3:$B$42,MATCH(F18,'[1]нормы рейсов'!$A$3:$A$42),),"")</f>
        <v/>
      </c>
      <c r="H18" s="56"/>
      <c r="I18" s="32"/>
      <c r="L18" s="31" t="str">
        <v>Мерседес 3341АК 6х6</v>
      </c>
      <c r="M18" s="81" t="str">
        <v>899ЕА1</v>
      </c>
      <c r="N18" s="31" t="str">
        <v xml:space="preserve">Кустов </v>
      </c>
      <c r="O18" s="42"/>
      <c r="P18" s="42"/>
      <c r="Q18" s="42"/>
    </row>
    <row r="19" spans="1:17" ht="15.75" x14ac:dyDescent="0.25">
      <c r="A19">
        <f>COUNTIF($Q$57:$Q$99,Таблица13[[#This Row],[Гос.№]])</f>
        <v>1</v>
      </c>
      <c r="B19" s="55">
        <v>43998</v>
      </c>
      <c r="C19" s="18" t="s">
        <v>7</v>
      </c>
      <c r="D19" s="23" t="s">
        <v>39</v>
      </c>
      <c r="E19" s="18" t="s">
        <v>8</v>
      </c>
      <c r="F19" s="17"/>
      <c r="G19" s="17" t="str">
        <f>IFERROR(INDEX('[1]нормы рейсов'!$B$3:$B$42,MATCH(F19,'[1]нормы рейсов'!$A$3:$A$42),),"")</f>
        <v/>
      </c>
      <c r="H19" s="56"/>
      <c r="I19" s="32"/>
      <c r="L19" s="31" t="str">
        <v>Мерседес 3341АК 6х6</v>
      </c>
      <c r="M19" s="81" t="str">
        <v>901ЕА1</v>
      </c>
      <c r="N19" s="31" t="str">
        <v>Самсонов</v>
      </c>
      <c r="O19" s="42"/>
      <c r="P19" s="42"/>
      <c r="Q19" s="42"/>
    </row>
    <row r="20" spans="1:17" ht="15.75" x14ac:dyDescent="0.25">
      <c r="A20">
        <f>COUNTIF($Q$57:$Q$99,Таблица13[[#This Row],[Гос.№]])</f>
        <v>1</v>
      </c>
      <c r="B20" s="55">
        <v>43998</v>
      </c>
      <c r="C20" s="18" t="s">
        <v>6</v>
      </c>
      <c r="D20" s="23" t="s">
        <v>64</v>
      </c>
      <c r="E20" s="18" t="s">
        <v>16</v>
      </c>
      <c r="F20" s="17"/>
      <c r="G20" s="17" t="str">
        <f>IFERROR(INDEX('[1]нормы рейсов'!$B$3:$B$42,MATCH(F20,'[1]нормы рейсов'!$A$3:$A$42),),"")</f>
        <v/>
      </c>
      <c r="H20" s="56"/>
      <c r="I20" s="32"/>
      <c r="L20" s="31" t="str">
        <v>Мерседес 3341АК 6х6</v>
      </c>
      <c r="M20" s="81" t="str">
        <v>986ТХ7</v>
      </c>
      <c r="N20" s="31" t="str">
        <v>Болдуженко</v>
      </c>
      <c r="O20" s="42"/>
      <c r="P20" s="42"/>
      <c r="Q20" s="42"/>
    </row>
    <row r="21" spans="1:17" ht="15.75" x14ac:dyDescent="0.25">
      <c r="A21">
        <f>COUNTIF($Q$57:$Q$99,Таблица13[[#This Row],[Гос.№]])</f>
        <v>1</v>
      </c>
      <c r="B21" s="55">
        <v>43998</v>
      </c>
      <c r="C21" s="18" t="s">
        <v>6</v>
      </c>
      <c r="D21" s="23" t="s">
        <v>65</v>
      </c>
      <c r="E21" s="18" t="s">
        <v>10</v>
      </c>
      <c r="F21" s="17"/>
      <c r="G21" s="17" t="str">
        <f>IFERROR(INDEX('[1]нормы рейсов'!$B$3:$B$42,MATCH(F21,'[1]нормы рейсов'!$A$3:$A$42),),"")</f>
        <v/>
      </c>
      <c r="H21" s="56"/>
      <c r="I21" s="32"/>
      <c r="L21" s="31" t="str">
        <v>Мерседес 3341АК 6х6</v>
      </c>
      <c r="M21" s="81" t="str">
        <v>987ТХ7</v>
      </c>
      <c r="N21" s="31" t="str">
        <v>Лоншаков</v>
      </c>
      <c r="O21" s="42"/>
      <c r="P21" s="42"/>
      <c r="Q21" s="42"/>
    </row>
    <row r="22" spans="1:17" ht="15.75" x14ac:dyDescent="0.25">
      <c r="A22">
        <f>COUNTIF($Q$57:$Q$99,Таблица13[[#This Row],[Гос.№]])</f>
        <v>1</v>
      </c>
      <c r="B22" s="55">
        <v>43998</v>
      </c>
      <c r="C22" s="18" t="s">
        <v>6</v>
      </c>
      <c r="D22" s="23" t="s">
        <v>56</v>
      </c>
      <c r="E22" s="18" t="s">
        <v>11</v>
      </c>
      <c r="F22" s="17"/>
      <c r="G22" s="17" t="str">
        <f>IFERROR(INDEX('[1]нормы рейсов'!$B$3:$B$42,MATCH(F22,'[1]нормы рейсов'!$A$3:$A$42),),"")</f>
        <v/>
      </c>
      <c r="H22" s="56"/>
      <c r="I22" s="32"/>
      <c r="L22" s="31" t="str">
        <v>Мерседес 3341АК 6х6</v>
      </c>
      <c r="M22" s="81" t="str">
        <v>988ТХ7</v>
      </c>
      <c r="N22" s="31">
        <v>0</v>
      </c>
      <c r="O22" s="42"/>
      <c r="P22" s="42"/>
      <c r="Q22" s="42"/>
    </row>
    <row r="23" spans="1:17" ht="15.75" x14ac:dyDescent="0.25">
      <c r="A23">
        <f>COUNTIF($Q$57:$Q$99,Таблица13[[#This Row],[Гос.№]])</f>
        <v>1</v>
      </c>
      <c r="B23" s="55">
        <v>43998</v>
      </c>
      <c r="C23" s="18" t="s">
        <v>6</v>
      </c>
      <c r="D23" s="23" t="s">
        <v>57</v>
      </c>
      <c r="E23" s="18" t="s">
        <v>12</v>
      </c>
      <c r="F23" s="17"/>
      <c r="G23" s="17" t="str">
        <f>IFERROR(INDEX('[1]нормы рейсов'!$B$3:$B$42,MATCH(F23,'[1]нормы рейсов'!$A$3:$A$42),),"")</f>
        <v/>
      </c>
      <c r="H23" s="56"/>
      <c r="I23" s="32"/>
      <c r="L23" s="31" t="str">
        <v/>
      </c>
      <c r="M23" s="81" t="str">
        <v/>
      </c>
      <c r="N23" s="31" t="str">
        <v/>
      </c>
      <c r="O23" s="42"/>
      <c r="P23" s="42"/>
      <c r="Q23" s="42"/>
    </row>
    <row r="24" spans="1:17" ht="15.75" x14ac:dyDescent="0.25">
      <c r="A24">
        <f>COUNTIF($Q$57:$Q$99,Таблица13[[#This Row],[Гос.№]])</f>
        <v>1</v>
      </c>
      <c r="B24" s="55">
        <v>43998</v>
      </c>
      <c r="C24" s="18" t="s">
        <v>6</v>
      </c>
      <c r="D24" s="23" t="s">
        <v>58</v>
      </c>
      <c r="E24" s="18" t="s">
        <v>13</v>
      </c>
      <c r="F24" s="17"/>
      <c r="G24" s="17" t="str">
        <f>IFERROR(INDEX('[1]нормы рейсов'!$B$3:$B$42,MATCH(F24,'[1]нормы рейсов'!$A$3:$A$42),),"")</f>
        <v/>
      </c>
      <c r="H24" s="56"/>
      <c r="I24" s="32"/>
      <c r="L24" s="31" t="str">
        <v/>
      </c>
      <c r="M24" s="81" t="str">
        <v/>
      </c>
      <c r="N24" s="31" t="str">
        <v/>
      </c>
      <c r="O24" s="42"/>
      <c r="P24" s="42"/>
      <c r="Q24" s="42"/>
    </row>
    <row r="25" spans="1:17" ht="15.75" x14ac:dyDescent="0.25">
      <c r="A25">
        <f>COUNTIF($Q$57:$Q$99,Таблица13[[#This Row],[Гос.№]])</f>
        <v>1</v>
      </c>
      <c r="B25" s="55">
        <v>43998</v>
      </c>
      <c r="C25" s="18" t="s">
        <v>6</v>
      </c>
      <c r="D25" s="23" t="s">
        <v>59</v>
      </c>
      <c r="E25" s="18" t="s">
        <v>14</v>
      </c>
      <c r="F25" s="17"/>
      <c r="G25" s="17" t="str">
        <f>IFERROR(INDEX('[1]нормы рейсов'!$B$3:$B$42,MATCH(F25,'[1]нормы рейсов'!$A$3:$A$42),),"")</f>
        <v/>
      </c>
      <c r="H25" s="56"/>
      <c r="I25" s="32"/>
      <c r="L25" s="31" t="str">
        <v/>
      </c>
      <c r="M25" s="81" t="str">
        <v/>
      </c>
      <c r="N25" s="31" t="str">
        <v/>
      </c>
      <c r="O25" s="42"/>
      <c r="P25" s="42"/>
      <c r="Q25" s="42"/>
    </row>
    <row r="26" spans="1:17" ht="15.75" x14ac:dyDescent="0.25">
      <c r="A26">
        <f>COUNTIF($Q$57:$Q$99,Таблица13[[#This Row],[Гос.№]])</f>
        <v>1</v>
      </c>
      <c r="B26" s="55">
        <v>43998</v>
      </c>
      <c r="C26" s="18" t="s">
        <v>6</v>
      </c>
      <c r="D26" s="23" t="s">
        <v>75</v>
      </c>
      <c r="E26" s="18" t="s">
        <v>17</v>
      </c>
      <c r="F26" s="17"/>
      <c r="G26" s="17"/>
      <c r="H26" s="56"/>
      <c r="I26" s="32"/>
      <c r="L26" s="31" t="str">
        <v/>
      </c>
      <c r="M26" s="81" t="str">
        <v/>
      </c>
      <c r="N26" s="31" t="str">
        <v/>
      </c>
      <c r="O26" s="42"/>
      <c r="P26" s="42"/>
      <c r="Q26" s="42"/>
    </row>
    <row r="27" spans="1:17" ht="15.75" x14ac:dyDescent="0.25">
      <c r="A27">
        <f>COUNTIF($Q$57:$Q$99,Таблица13[[#This Row],[Гос.№]])</f>
        <v>1</v>
      </c>
      <c r="B27" s="55">
        <v>43998</v>
      </c>
      <c r="C27" s="18" t="s">
        <v>6</v>
      </c>
      <c r="D27" s="23" t="s">
        <v>76</v>
      </c>
      <c r="E27" s="18" t="s">
        <v>18</v>
      </c>
      <c r="F27" s="17"/>
      <c r="G27" s="17"/>
      <c r="H27" s="56"/>
      <c r="I27" s="32"/>
      <c r="L27" s="31" t="str">
        <v/>
      </c>
      <c r="M27" s="81" t="str">
        <v/>
      </c>
      <c r="N27" s="31" t="str">
        <v/>
      </c>
      <c r="O27" s="42"/>
      <c r="P27" s="42"/>
      <c r="Q27" s="42"/>
    </row>
    <row r="28" spans="1:17" ht="15.75" x14ac:dyDescent="0.25">
      <c r="A28">
        <f>COUNTIF($Q$57:$Q$99,Таблица13[[#This Row],[Гос.№]])</f>
        <v>1</v>
      </c>
      <c r="B28" s="55">
        <v>43998</v>
      </c>
      <c r="C28" s="18" t="s">
        <v>6</v>
      </c>
      <c r="D28" s="23" t="s">
        <v>77</v>
      </c>
      <c r="E28" s="18"/>
      <c r="F28" s="17"/>
      <c r="G28" s="17"/>
      <c r="H28" s="56"/>
      <c r="I28" s="32"/>
      <c r="L28" s="31" t="str">
        <v/>
      </c>
      <c r="M28" s="81" t="str">
        <v/>
      </c>
      <c r="N28" s="31" t="str">
        <v/>
      </c>
      <c r="O28" s="42"/>
      <c r="P28" s="42"/>
      <c r="Q28" s="42"/>
    </row>
    <row r="29" spans="1:17" ht="15.75" x14ac:dyDescent="0.25">
      <c r="A29">
        <f>COUNTIF($Q$57:$Q$99,Таблица13[[#This Row],[Гос.№]])</f>
        <v>0</v>
      </c>
      <c r="B29" s="55">
        <v>43998</v>
      </c>
      <c r="C29" s="18" t="s">
        <v>21</v>
      </c>
      <c r="D29" s="23" t="s">
        <v>83</v>
      </c>
      <c r="E29" s="18" t="s">
        <v>38</v>
      </c>
      <c r="F29" s="17"/>
      <c r="G29" s="17"/>
      <c r="H29" s="56"/>
      <c r="I29" s="32"/>
      <c r="L29" s="31" t="str">
        <v/>
      </c>
      <c r="M29" s="81" t="str">
        <v/>
      </c>
      <c r="N29" s="31" t="str">
        <v/>
      </c>
      <c r="O29" s="42"/>
      <c r="P29" s="42"/>
      <c r="Q29" s="42"/>
    </row>
    <row r="30" spans="1:17" ht="15.75" x14ac:dyDescent="0.25">
      <c r="A30">
        <f>COUNTIF($Q$57:$Q$99,Таблица13[[#This Row],[Гос.№]])</f>
        <v>0</v>
      </c>
      <c r="B30" s="55">
        <v>43998</v>
      </c>
      <c r="C30" s="18" t="s">
        <v>22</v>
      </c>
      <c r="D30" s="23" t="s">
        <v>84</v>
      </c>
      <c r="E30" s="18" t="s">
        <v>23</v>
      </c>
      <c r="F30" s="17"/>
      <c r="G30" s="17"/>
      <c r="H30" s="56"/>
      <c r="I30" s="32"/>
      <c r="L30" s="31" t="str">
        <v/>
      </c>
      <c r="M30" s="81" t="str">
        <v/>
      </c>
      <c r="N30" s="31" t="str">
        <v/>
      </c>
      <c r="O30" s="42"/>
      <c r="P30" s="42"/>
      <c r="Q30" s="42"/>
    </row>
    <row r="31" spans="1:17" ht="15.75" x14ac:dyDescent="0.25">
      <c r="A31">
        <f>COUNTIF($Q$57:$Q$99,Таблица13[[#This Row],[Гос.№]])</f>
        <v>0</v>
      </c>
      <c r="B31" s="55">
        <v>43998</v>
      </c>
      <c r="C31" s="18" t="s">
        <v>24</v>
      </c>
      <c r="D31" s="23" t="s">
        <v>85</v>
      </c>
      <c r="E31" s="18"/>
      <c r="F31" s="17"/>
      <c r="G31" s="17"/>
      <c r="H31" s="56"/>
      <c r="I31" s="32"/>
      <c r="L31" s="31" t="str">
        <v/>
      </c>
      <c r="M31" s="81" t="str">
        <v/>
      </c>
      <c r="N31" s="31" t="str">
        <v/>
      </c>
      <c r="O31" s="42"/>
      <c r="P31" s="42"/>
      <c r="Q31" s="42"/>
    </row>
    <row r="32" spans="1:17" ht="15.75" x14ac:dyDescent="0.25">
      <c r="A32">
        <f>COUNTIF($Q$57:$Q$99,Таблица13[[#This Row],[Гос.№]])</f>
        <v>0</v>
      </c>
      <c r="B32" s="55">
        <v>43998</v>
      </c>
      <c r="C32" s="18" t="s">
        <v>25</v>
      </c>
      <c r="D32" s="23" t="s">
        <v>86</v>
      </c>
      <c r="E32" s="18" t="s">
        <v>26</v>
      </c>
      <c r="F32" s="17"/>
      <c r="G32" s="17"/>
      <c r="H32" s="56"/>
      <c r="I32" s="32"/>
      <c r="L32" s="31" t="str">
        <v/>
      </c>
      <c r="M32" s="81" t="str">
        <v/>
      </c>
      <c r="N32" s="31" t="str">
        <v/>
      </c>
      <c r="O32" s="42"/>
      <c r="P32" s="42"/>
      <c r="Q32" s="42"/>
    </row>
    <row r="33" spans="1:9" ht="16.5" thickBot="1" x14ac:dyDescent="0.3">
      <c r="A33">
        <f>COUNTIF($Q$57:$Q$99,Таблица13[[#This Row],[Гос.№]])</f>
        <v>0</v>
      </c>
      <c r="B33" s="58">
        <v>43998</v>
      </c>
      <c r="C33" s="25" t="s">
        <v>24</v>
      </c>
      <c r="D33" s="45" t="s">
        <v>87</v>
      </c>
      <c r="E33" s="25" t="s">
        <v>27</v>
      </c>
      <c r="F33" s="46"/>
      <c r="G33" s="46"/>
      <c r="H33" s="62"/>
      <c r="I33" s="32"/>
    </row>
    <row r="34" spans="1:9" ht="15.75" x14ac:dyDescent="0.25">
      <c r="A34">
        <f>COUNTIF($Q$57:$Q$99,Таблица13[[#This Row],[Гос.№]])</f>
        <v>1</v>
      </c>
      <c r="B34" s="55">
        <v>43999</v>
      </c>
      <c r="C34" s="18" t="s">
        <v>6</v>
      </c>
      <c r="D34" s="23" t="s">
        <v>57</v>
      </c>
      <c r="E34" s="18" t="s">
        <v>12</v>
      </c>
      <c r="F34" s="17"/>
      <c r="G34" s="17" t="str">
        <f>IFERROR(INDEX('[1]нормы рейсов'!$B$3:$B$42,MATCH(F34,'[1]нормы рейсов'!$A$3:$A$42),),"")</f>
        <v/>
      </c>
      <c r="H34" s="56"/>
      <c r="I34" s="32"/>
    </row>
    <row r="35" spans="1:9" ht="15.75" x14ac:dyDescent="0.25">
      <c r="A35">
        <f>COUNTIF($Q$57:$Q$99,Таблица13[[#This Row],[Гос.№]])</f>
        <v>1</v>
      </c>
      <c r="B35" s="55">
        <v>43999</v>
      </c>
      <c r="C35" s="18" t="s">
        <v>6</v>
      </c>
      <c r="D35" s="23" t="s">
        <v>58</v>
      </c>
      <c r="E35" s="18" t="s">
        <v>13</v>
      </c>
      <c r="F35" s="17"/>
      <c r="G35" s="17" t="str">
        <f>IFERROR(INDEX('[1]нормы рейсов'!$B$3:$B$42,MATCH(F35,'[1]нормы рейсов'!$A$3:$A$42),),"")</f>
        <v/>
      </c>
      <c r="H35" s="56"/>
      <c r="I35" s="32"/>
    </row>
    <row r="36" spans="1:9" ht="15.75" x14ac:dyDescent="0.25">
      <c r="A36">
        <f>COUNTIF($Q$57:$Q$99,Таблица13[[#This Row],[Гос.№]])</f>
        <v>1</v>
      </c>
      <c r="B36" s="55">
        <v>43999</v>
      </c>
      <c r="C36" s="18" t="s">
        <v>6</v>
      </c>
      <c r="D36" s="23" t="s">
        <v>59</v>
      </c>
      <c r="E36" s="18" t="s">
        <v>14</v>
      </c>
      <c r="F36" s="17"/>
      <c r="G36" s="17" t="str">
        <f>IFERROR(INDEX('[1]нормы рейсов'!$B$3:$B$42,MATCH(F36,'[1]нормы рейсов'!$A$3:$A$42),),"")</f>
        <v/>
      </c>
      <c r="H36" s="56"/>
      <c r="I36" s="32"/>
    </row>
    <row r="37" spans="1:9" ht="15.75" x14ac:dyDescent="0.25">
      <c r="A37">
        <f>COUNTIF($Q$57:$Q$99,Таблица13[[#This Row],[Гос.№]])</f>
        <v>1</v>
      </c>
      <c r="B37" s="55">
        <v>43999</v>
      </c>
      <c r="C37" s="18" t="s">
        <v>6</v>
      </c>
      <c r="D37" s="23" t="s">
        <v>75</v>
      </c>
      <c r="E37" s="18" t="s">
        <v>17</v>
      </c>
      <c r="F37" s="17"/>
      <c r="G37" s="17"/>
      <c r="H37" s="56"/>
      <c r="I37" s="32"/>
    </row>
    <row r="38" spans="1:9" ht="15.75" x14ac:dyDescent="0.25">
      <c r="A38">
        <f>COUNTIF($Q$57:$Q$99,Таблица13[[#This Row],[Гос.№]])</f>
        <v>1</v>
      </c>
      <c r="B38" s="55">
        <v>43999</v>
      </c>
      <c r="C38" s="18" t="s">
        <v>6</v>
      </c>
      <c r="D38" s="23" t="s">
        <v>76</v>
      </c>
      <c r="E38" s="18" t="s">
        <v>18</v>
      </c>
      <c r="F38" s="17"/>
      <c r="G38" s="17"/>
      <c r="H38" s="56"/>
      <c r="I38" s="32"/>
    </row>
    <row r="39" spans="1:9" ht="15.75" x14ac:dyDescent="0.25">
      <c r="A39">
        <f>COUNTIF($Q$57:$Q$99,Таблица13[[#This Row],[Гос.№]])</f>
        <v>1</v>
      </c>
      <c r="B39" s="55">
        <v>43999</v>
      </c>
      <c r="C39" s="18" t="s">
        <v>6</v>
      </c>
      <c r="D39" s="23" t="s">
        <v>77</v>
      </c>
      <c r="E39" s="18"/>
      <c r="F39" s="17"/>
      <c r="G39" s="17"/>
      <c r="H39" s="56"/>
      <c r="I39" s="32"/>
    </row>
    <row r="40" spans="1:9" ht="15.75" x14ac:dyDescent="0.25">
      <c r="A40">
        <f>COUNTIF($Q$57:$Q$99,Таблица13[[#This Row],[Гос.№]])</f>
        <v>0</v>
      </c>
      <c r="B40" s="55">
        <v>43999</v>
      </c>
      <c r="C40" s="18" t="s">
        <v>21</v>
      </c>
      <c r="D40" s="23" t="s">
        <v>83</v>
      </c>
      <c r="E40" s="18" t="s">
        <v>38</v>
      </c>
      <c r="F40" s="17"/>
      <c r="G40" s="17"/>
      <c r="H40" s="56"/>
      <c r="I40" s="32"/>
    </row>
    <row r="41" spans="1:9" ht="15.75" x14ac:dyDescent="0.25">
      <c r="A41">
        <f>COUNTIF($Q$57:$Q$99,Таблица13[[#This Row],[Гос.№]])</f>
        <v>0</v>
      </c>
      <c r="B41" s="55">
        <v>43999</v>
      </c>
      <c r="C41" s="18" t="s">
        <v>22</v>
      </c>
      <c r="D41" s="23" t="s">
        <v>84</v>
      </c>
      <c r="E41" s="18" t="s">
        <v>23</v>
      </c>
      <c r="F41" s="17"/>
      <c r="G41" s="17"/>
      <c r="H41" s="56"/>
      <c r="I41" s="32"/>
    </row>
    <row r="42" spans="1:9" ht="15.75" x14ac:dyDescent="0.25">
      <c r="A42">
        <f>COUNTIF($Q$57:$Q$99,Таблица13[[#This Row],[Гос.№]])</f>
        <v>0</v>
      </c>
      <c r="B42" s="55">
        <v>43999</v>
      </c>
      <c r="C42" s="18" t="s">
        <v>24</v>
      </c>
      <c r="D42" s="23" t="s">
        <v>85</v>
      </c>
      <c r="E42" s="18"/>
      <c r="F42" s="17"/>
      <c r="G42" s="17"/>
      <c r="H42" s="56"/>
      <c r="I42" s="32"/>
    </row>
    <row r="43" spans="1:9" ht="15.75" x14ac:dyDescent="0.25">
      <c r="A43">
        <f>COUNTIF($Q$57:$Q$99,Таблица13[[#This Row],[Гос.№]])</f>
        <v>0</v>
      </c>
      <c r="B43" s="55">
        <v>43999</v>
      </c>
      <c r="C43" s="18" t="s">
        <v>25</v>
      </c>
      <c r="D43" s="23" t="s">
        <v>86</v>
      </c>
      <c r="E43" s="18" t="s">
        <v>26</v>
      </c>
      <c r="F43" s="17"/>
      <c r="G43" s="17"/>
      <c r="H43" s="56"/>
      <c r="I43" s="32"/>
    </row>
    <row r="44" spans="1:9" ht="16.5" thickBot="1" x14ac:dyDescent="0.3">
      <c r="A44">
        <f>COUNTIF($Q$57:$Q$99,Таблица13[[#This Row],[Гос.№]])</f>
        <v>0</v>
      </c>
      <c r="B44" s="63">
        <v>43999</v>
      </c>
      <c r="C44" s="64" t="s">
        <v>24</v>
      </c>
      <c r="D44" s="65" t="s">
        <v>87</v>
      </c>
      <c r="E44" s="64" t="s">
        <v>27</v>
      </c>
      <c r="F44" s="66"/>
      <c r="G44" s="66"/>
      <c r="H44" s="67"/>
      <c r="I44" s="32"/>
    </row>
    <row r="45" spans="1:9" ht="15.75" thickTop="1" x14ac:dyDescent="0.25"/>
    <row r="51" spans="12:21" x14ac:dyDescent="0.25">
      <c r="L51" s="39"/>
      <c r="M51" s="69" t="s">
        <v>90</v>
      </c>
      <c r="N51" s="69" t="s">
        <v>92</v>
      </c>
      <c r="O51" s="47"/>
      <c r="P51" s="47"/>
      <c r="Q51" s="39"/>
    </row>
    <row r="52" spans="12:21" ht="15.75" customHeight="1" x14ac:dyDescent="0.25">
      <c r="L52" s="68" t="s">
        <v>96</v>
      </c>
      <c r="N52" s="70"/>
      <c r="O52" s="80" t="s">
        <v>97</v>
      </c>
      <c r="P52" s="80"/>
      <c r="Q52" s="80"/>
      <c r="R52" s="80"/>
      <c r="S52" s="80"/>
      <c r="T52" s="80"/>
      <c r="U52" s="80"/>
    </row>
    <row r="53" spans="12:21" ht="15.75" x14ac:dyDescent="0.25">
      <c r="L53" s="68" t="s">
        <v>98</v>
      </c>
      <c r="O53" s="80"/>
      <c r="P53" s="80"/>
      <c r="Q53" s="80"/>
      <c r="R53" s="80"/>
      <c r="S53" s="80"/>
      <c r="T53" s="80"/>
      <c r="U53" s="80"/>
    </row>
    <row r="54" spans="12:21" ht="15" customHeight="1" x14ac:dyDescent="0.25">
      <c r="O54" s="80"/>
      <c r="P54" s="80"/>
      <c r="Q54" s="80"/>
      <c r="R54" s="80"/>
      <c r="S54" s="80"/>
      <c r="T54" s="80"/>
      <c r="U54" s="80"/>
    </row>
    <row r="55" spans="12:21" ht="16.5" thickBot="1" x14ac:dyDescent="0.3">
      <c r="L55" s="72" t="s">
        <v>99</v>
      </c>
      <c r="O55" t="s">
        <v>93</v>
      </c>
    </row>
    <row r="56" spans="12:21" ht="16.5" thickBot="1" x14ac:dyDescent="0.3">
      <c r="L56" s="72" t="s">
        <v>100</v>
      </c>
      <c r="O56" s="78" t="s">
        <v>31</v>
      </c>
      <c r="P56" s="84"/>
      <c r="Q56" s="84"/>
      <c r="S56" s="73" t="s">
        <v>95</v>
      </c>
    </row>
    <row r="57" spans="12:21" x14ac:dyDescent="0.25">
      <c r="L57" s="36" t="s">
        <v>88</v>
      </c>
      <c r="M57" s="37"/>
      <c r="O57" s="7">
        <v>1</v>
      </c>
      <c r="P57" s="10" t="s">
        <v>6</v>
      </c>
      <c r="Q57" s="7" t="s">
        <v>39</v>
      </c>
    </row>
    <row r="58" spans="12:21" x14ac:dyDescent="0.25">
      <c r="L58" s="74" t="s">
        <v>94</v>
      </c>
      <c r="M58" s="34"/>
      <c r="O58" s="8">
        <v>2</v>
      </c>
      <c r="P58" s="9" t="s">
        <v>6</v>
      </c>
      <c r="Q58" s="8" t="s">
        <v>40</v>
      </c>
    </row>
    <row r="59" spans="12:21" x14ac:dyDescent="0.25">
      <c r="L59" s="71" t="str">
        <f t="array" aca="1" ref="L59" ca="1">INDEX(D$5:D$44,SMALL(IF(COUNTIFS(OFFSET($D$5,,,ROW($D$5:$D$44)-3),$D$5:$D$44,OFFSET($E$5,,,ROW($D$5:$D$44)-3),$E$5:$E$44)=1,ROW($D$5:$D$44)-3),ROW(B2)))</f>
        <v>962ТХ7</v>
      </c>
      <c r="M59" s="44" t="str">
        <f t="array" aca="1" ref="M59" ca="1">INDEX(E$5:E$44,SMALL(IF(COUNTIFS(OFFSET($D$5,,,ROW($D$5:$D$44)-3),$D$5:$D$44,OFFSET($E$5,,,ROW($D$5:$D$44)-3),$E$5:$E$44)=1,ROW($D$5:$D$44)-3),ROW(C2)))</f>
        <v xml:space="preserve">Соколов </v>
      </c>
      <c r="O59" s="8">
        <v>3</v>
      </c>
      <c r="P59" s="9" t="s">
        <v>7</v>
      </c>
      <c r="Q59" s="8" t="s">
        <v>41</v>
      </c>
    </row>
    <row r="60" spans="12:21" x14ac:dyDescent="0.25">
      <c r="L60" s="43" t="str">
        <f t="array" aca="1" ref="L60" ca="1">INDEX(D$5:D$44,SMALL(IF(COUNTIFS(OFFSET($D$5,,,ROW($D$5:$D$44)-3),$D$5:$D$44,OFFSET($E$5,,,ROW($D$5:$D$44)-3),$E$5:$E$44)=1,ROW($D$5:$D$44)-3),ROW(B3)))</f>
        <v>963ТХ7</v>
      </c>
      <c r="M60" s="44" t="str">
        <f t="array" aca="1" ref="M60" ca="1">INDEX(E$5:E$44,SMALL(IF(COUNTIFS(OFFSET($D$5,,,ROW($D$5:$D$44)-3),$D$5:$D$44,OFFSET($E$5,,,ROW($D$5:$D$44)-3),$E$5:$E$44)=1,ROW($D$5:$D$44)-3),ROW(C3)))</f>
        <v>Бикернаев</v>
      </c>
      <c r="O60" s="11">
        <v>4</v>
      </c>
      <c r="P60" s="12" t="s">
        <v>7</v>
      </c>
      <c r="Q60" s="11" t="s">
        <v>42</v>
      </c>
    </row>
    <row r="61" spans="12:21" x14ac:dyDescent="0.25">
      <c r="L61" s="43" t="str">
        <f t="array" aca="1" ref="L61" ca="1">INDEX(D$5:D$44,SMALL(IF(COUNTIFS(OFFSET($D$5,,,ROW($D$5:$D$44)-3),$D$5:$D$44,OFFSET($E$5,,,ROW($D$5:$D$44)-3),$E$5:$E$44)=1,ROW($D$5:$D$44)-3),ROW(B4)))</f>
        <v>8АЕ308</v>
      </c>
      <c r="M61" s="44" t="str">
        <f t="array" aca="1" ref="M61" ca="1">INDEX(E$5:E$44,SMALL(IF(COUNTIFS(OFFSET($D$5,,,ROW($D$5:$D$44)-3),$D$5:$D$44,OFFSET($E$5,,,ROW($D$5:$D$44)-3),$E$5:$E$44)=1,ROW($D$5:$D$44)-3),ROW(C4)))</f>
        <v>Степанов</v>
      </c>
      <c r="O61" s="11">
        <v>5</v>
      </c>
      <c r="P61" s="12" t="s">
        <v>7</v>
      </c>
      <c r="Q61" s="11" t="s">
        <v>43</v>
      </c>
    </row>
    <row r="62" spans="12:21" x14ac:dyDescent="0.25">
      <c r="L62" s="71" t="str">
        <f t="array" aca="1" ref="L62" ca="1">INDEX(D$5:D$44,SMALL(IF(COUNTIFS(OFFSET($D$5,,,ROW($D$5:$D$44)-3),$D$5:$D$44,OFFSET($E$5,,,ROW($D$5:$D$44)-3),$E$5:$E$44)=1,ROW($D$5:$D$44)-3),ROW(B5)))</f>
        <v>081ВА1</v>
      </c>
      <c r="M62" s="44" t="str">
        <f t="array" aca="1" ref="M62" ca="1">INDEX(E$5:E$44,SMALL(IF(COUNTIFS(OFFSET($D$5,,,ROW($D$5:$D$44)-3),$D$5:$D$44,OFFSET($E$5,,,ROW($D$5:$D$44)-3),$E$5:$E$44)=1,ROW($D$5:$D$44)-3),ROW(C5)))</f>
        <v xml:space="preserve">Прокопьев </v>
      </c>
      <c r="O62" s="11">
        <v>6</v>
      </c>
      <c r="P62" s="12" t="s">
        <v>7</v>
      </c>
      <c r="Q62" s="11" t="s">
        <v>44</v>
      </c>
    </row>
    <row r="63" spans="12:21" x14ac:dyDescent="0.25">
      <c r="L63" s="43" t="str">
        <f t="array" aca="1" ref="L63" ca="1">INDEX(D$5:D$44,SMALL(IF(COUNTIFS(OFFSET($D$5,,,ROW($D$5:$D$44)-3),$D$5:$D$44,OFFSET($E$5,,,ROW($D$5:$D$44)-3),$E$5:$E$44)=1,ROW($D$5:$D$44)-3),ROW(B6)))</f>
        <v>535ВА1</v>
      </c>
      <c r="M63" s="44">
        <f t="array" aca="1" ref="M63" ca="1">INDEX(E$5:E$44,SMALL(IF(COUNTIFS(OFFSET($D$5,,,ROW($D$5:$D$44)-3),$D$5:$D$44,OFFSET($E$5,,,ROW($D$5:$D$44)-3),$E$5:$E$44)=1,ROW($D$5:$D$44)-3),ROW(C6)))</f>
        <v>0</v>
      </c>
      <c r="N63" t="s">
        <v>91</v>
      </c>
      <c r="O63" s="11">
        <v>7</v>
      </c>
      <c r="P63" s="12" t="s">
        <v>6</v>
      </c>
      <c r="Q63" s="11" t="s">
        <v>45</v>
      </c>
    </row>
    <row r="64" spans="12:21" x14ac:dyDescent="0.25">
      <c r="L64" s="43" t="str">
        <f t="array" aca="1" ref="L64" ca="1">INDEX(D$5:D$44,SMALL(IF(COUNTIFS(OFFSET($D$5,,,ROW($D$5:$D$44)-3),$D$5:$D$44,OFFSET($E$5,,,ROW($D$5:$D$44)-3),$E$5:$E$44)=1,ROW($D$5:$D$44)-3),ROW(B7)))</f>
        <v>508ВА1</v>
      </c>
      <c r="M64" s="44" t="str">
        <f t="array" aca="1" ref="M64" ca="1">INDEX(E$5:E$44,SMALL(IF(COUNTIFS(OFFSET($D$5,,,ROW($D$5:$D$44)-3),$D$5:$D$44,OFFSET($E$5,,,ROW($D$5:$D$44)-3),$E$5:$E$44)=1,ROW($D$5:$D$44)-3),ROW(C7)))</f>
        <v xml:space="preserve">Решканич </v>
      </c>
      <c r="N64" t="s">
        <v>91</v>
      </c>
      <c r="O64" s="11">
        <v>8</v>
      </c>
      <c r="P64" s="12" t="s">
        <v>7</v>
      </c>
      <c r="Q64" s="11" t="s">
        <v>46</v>
      </c>
    </row>
    <row r="65" spans="12:17" x14ac:dyDescent="0.25">
      <c r="L65" s="43" t="str">
        <f t="array" aca="1" ref="L65" ca="1">INDEX(D$5:D$44,SMALL(IF(COUNTIFS(OFFSET($D$5,,,ROW($D$5:$D$44)-3),$D$5:$D$44,OFFSET($E$5,,,ROW($D$5:$D$44)-3),$E$5:$E$44)=1,ROW($D$5:$D$44)-3),ROW(B8)))</f>
        <v>8РК206</v>
      </c>
      <c r="M65" s="44" t="str">
        <f t="array" aca="1" ref="M65" ca="1">INDEX(E$5:E$44,SMALL(IF(COUNTIFS(OFFSET($D$5,,,ROW($D$5:$D$44)-3),$D$5:$D$44,OFFSET($E$5,,,ROW($D$5:$D$44)-3),$E$5:$E$44)=1,ROW($D$5:$D$44)-3),ROW(C8)))</f>
        <v>Бегалиев</v>
      </c>
      <c r="N65" t="s">
        <v>91</v>
      </c>
      <c r="O65" s="11">
        <v>9</v>
      </c>
      <c r="P65" s="12" t="s">
        <v>7</v>
      </c>
      <c r="Q65" s="11" t="s">
        <v>47</v>
      </c>
    </row>
    <row r="66" spans="12:17" x14ac:dyDescent="0.25">
      <c r="L66" s="43" t="str">
        <f t="array" aca="1" ref="L66" ca="1">INDEX(D$5:D$44,SMALL(IF(COUNTIFS(OFFSET($D$5,,,ROW($D$5:$D$44)-3),$D$5:$D$44,OFFSET($E$5,,,ROW($D$5:$D$44)-3),$E$5:$E$44)=1,ROW($D$5:$D$44)-3),ROW(B9)))</f>
        <v>123ЕА1</v>
      </c>
      <c r="M66" s="44" t="str">
        <f t="array" aca="1" ref="M66" ca="1">INDEX(E$5:E$44,SMALL(IF(COUNTIFS(OFFSET($D$5,,,ROW($D$5:$D$44)-3),$D$5:$D$44,OFFSET($E$5,,,ROW($D$5:$D$44)-3),$E$5:$E$44)=1,ROW($D$5:$D$44)-3),ROW(C9)))</f>
        <v xml:space="preserve">Языков </v>
      </c>
      <c r="N66" t="s">
        <v>91</v>
      </c>
      <c r="O66" s="11">
        <v>10</v>
      </c>
      <c r="P66" s="12" t="s">
        <v>7</v>
      </c>
      <c r="Q66" s="11" t="s">
        <v>48</v>
      </c>
    </row>
    <row r="67" spans="12:17" x14ac:dyDescent="0.25">
      <c r="L67" s="43" t="str">
        <f t="array" aca="1" ref="L67" ca="1">INDEX(D$5:D$44,SMALL(IF(COUNTIFS(OFFSET($D$5,,,ROW($D$5:$D$44)-3),$D$5:$D$44,OFFSET($E$5,,,ROW($D$5:$D$44)-3),$E$5:$E$44)=1,ROW($D$5:$D$44)-3),ROW(B10)))</f>
        <v>157ЕА1</v>
      </c>
      <c r="M67" s="44">
        <f t="array" aca="1" ref="M67" ca="1">INDEX(E$5:E$44,SMALL(IF(COUNTIFS(OFFSET($D$5,,,ROW($D$5:$D$44)-3),$D$5:$D$44,OFFSET($E$5,,,ROW($D$5:$D$44)-3),$E$5:$E$44)=1,ROW($D$5:$D$44)-3),ROW(C10)))</f>
        <v>0</v>
      </c>
      <c r="N67" t="s">
        <v>91</v>
      </c>
      <c r="O67" s="11">
        <v>11</v>
      </c>
      <c r="P67" s="13" t="s">
        <v>6</v>
      </c>
      <c r="Q67" s="14" t="s">
        <v>49</v>
      </c>
    </row>
    <row r="68" spans="12:17" x14ac:dyDescent="0.25">
      <c r="L68" s="71" t="str">
        <f t="array" aca="1" ref="L68" ca="1">INDEX(D$5:D$44,SMALL(IF(COUNTIFS(OFFSET($D$5,,,ROW($D$5:$D$44)-3),$D$5:$D$44,OFFSET($E$5,,,ROW($D$5:$D$44)-3),$E$5:$E$44)=1,ROW($D$5:$D$44)-3),ROW(B11)))</f>
        <v>786ЕА1</v>
      </c>
      <c r="M68" s="44" t="str">
        <f t="array" aca="1" ref="M68" ca="1">INDEX(E$5:E$44,SMALL(IF(COUNTIFS(OFFSET($D$5,,,ROW($D$5:$D$44)-3),$D$5:$D$44,OFFSET($E$5,,,ROW($D$5:$D$44)-3),$E$5:$E$44)=1,ROW($D$5:$D$44)-3),ROW(C11)))</f>
        <v xml:space="preserve">Милехин </v>
      </c>
      <c r="O68" s="11">
        <v>12</v>
      </c>
      <c r="P68" s="12" t="s">
        <v>7</v>
      </c>
      <c r="Q68" s="11" t="s">
        <v>50</v>
      </c>
    </row>
    <row r="69" spans="12:17" x14ac:dyDescent="0.25">
      <c r="L69" s="71" t="str">
        <f t="array" aca="1" ref="L69" ca="1">INDEX(D$5:D$44,SMALL(IF(COUNTIFS(OFFSET($D$5,,,ROW($D$5:$D$44)-3),$D$5:$D$44,OFFSET($E$5,,,ROW($D$5:$D$44)-3),$E$5:$E$44)=1,ROW($D$5:$D$44)-3),ROW(B12)))</f>
        <v>834ЕА1</v>
      </c>
      <c r="M69" s="44" t="str">
        <f t="array" aca="1" ref="M69" ca="1">INDEX(E$5:E$44,SMALL(IF(COUNTIFS(OFFSET($D$5,,,ROW($D$5:$D$44)-3),$D$5:$D$44,OFFSET($E$5,,,ROW($D$5:$D$44)-3),$E$5:$E$44)=1,ROW($D$5:$D$44)-3),ROW(C12)))</f>
        <v xml:space="preserve">Сименко </v>
      </c>
      <c r="O69" s="11">
        <v>13</v>
      </c>
      <c r="P69" s="12" t="s">
        <v>7</v>
      </c>
      <c r="Q69" s="11" t="s">
        <v>51</v>
      </c>
    </row>
    <row r="70" spans="12:17" x14ac:dyDescent="0.25">
      <c r="L70" s="43" t="str">
        <f t="array" aca="1" ref="L70" ca="1">INDEX(D$5:D$44,SMALL(IF(COUNTIFS(OFFSET($D$5,,,ROW($D$5:$D$44)-3),$D$5:$D$44,OFFSET($E$5,,,ROW($D$5:$D$44)-3),$E$5:$E$44)=1,ROW($D$5:$D$44)-3),ROW(B13)))</f>
        <v>899ЕА1</v>
      </c>
      <c r="M70" s="44" t="str">
        <f t="array" aca="1" ref="M70" ca="1">INDEX(E$5:E$44,SMALL(IF(COUNTIFS(OFFSET($D$5,,,ROW($D$5:$D$44)-3),$D$5:$D$44,OFFSET($E$5,,,ROW($D$5:$D$44)-3),$E$5:$E$44)=1,ROW($D$5:$D$44)-3),ROW(C13)))</f>
        <v xml:space="preserve">Кустов </v>
      </c>
      <c r="O70" s="11">
        <v>14</v>
      </c>
      <c r="P70" s="12" t="s">
        <v>7</v>
      </c>
      <c r="Q70" s="11" t="s">
        <v>52</v>
      </c>
    </row>
    <row r="71" spans="12:17" x14ac:dyDescent="0.25">
      <c r="L71" s="43" t="str">
        <f t="array" aca="1" ref="L71" ca="1">INDEX(D$5:D$44,SMALL(IF(COUNTIFS(OFFSET($D$5,,,ROW($D$5:$D$44)-3),$D$5:$D$44,OFFSET($E$5,,,ROW($D$5:$D$44)-3),$E$5:$E$44)=1,ROW($D$5:$D$44)-3),ROW(B14)))</f>
        <v>901ЕА1</v>
      </c>
      <c r="M71" s="44" t="str">
        <f t="array" aca="1" ref="M71" ca="1">INDEX(E$5:E$44,SMALL(IF(COUNTIFS(OFFSET($D$5,,,ROW($D$5:$D$44)-3),$D$5:$D$44,OFFSET($E$5,,,ROW($D$5:$D$44)-3),$E$5:$E$44)=1,ROW($D$5:$D$44)-3),ROW(C14)))</f>
        <v>Самсонов</v>
      </c>
      <c r="O71" s="11">
        <v>15</v>
      </c>
      <c r="P71" s="13" t="s">
        <v>6</v>
      </c>
      <c r="Q71" s="14" t="s">
        <v>53</v>
      </c>
    </row>
    <row r="72" spans="12:17" x14ac:dyDescent="0.25">
      <c r="L72" s="43" t="str">
        <f t="array" aca="1" ref="L72" ca="1">INDEX(D$5:D$44,SMALL(IF(COUNTIFS(OFFSET($D$5,,,ROW($D$5:$D$44)-3),$D$5:$D$44,OFFSET($E$5,,,ROW($D$5:$D$44)-3),$E$5:$E$44)=1,ROW($D$5:$D$44)-3),ROW(B15)))</f>
        <v>986ТХ7</v>
      </c>
      <c r="M72" s="44" t="str">
        <f t="array" aca="1" ref="M72" ca="1">INDEX(E$5:E$44,SMALL(IF(COUNTIFS(OFFSET($D$5,,,ROW($D$5:$D$44)-3),$D$5:$D$44,OFFSET($E$5,,,ROW($D$5:$D$44)-3),$E$5:$E$44)=1,ROW($D$5:$D$44)-3),ROW(C15)))</f>
        <v>Болдуженко</v>
      </c>
      <c r="O72" s="11">
        <v>16</v>
      </c>
      <c r="P72" s="12" t="s">
        <v>6</v>
      </c>
      <c r="Q72" s="11" t="s">
        <v>54</v>
      </c>
    </row>
    <row r="73" spans="12:17" x14ac:dyDescent="0.25">
      <c r="L73" s="43" t="str">
        <f t="array" aca="1" ref="L73" ca="1">INDEX(D$5:D$44,SMALL(IF(COUNTIFS(OFFSET($D$5,,,ROW($D$5:$D$44)-3),$D$5:$D$44,OFFSET($E$5,,,ROW($D$5:$D$44)-3),$E$5:$E$44)=1,ROW($D$5:$D$44)-3),ROW(B16)))</f>
        <v>987ТХ7</v>
      </c>
      <c r="M73" s="44" t="str">
        <f t="array" aca="1" ref="M73" ca="1">INDEX(E$5:E$44,SMALL(IF(COUNTIFS(OFFSET($D$5,,,ROW($D$5:$D$44)-3),$D$5:$D$44,OFFSET($E$5,,,ROW($D$5:$D$44)-3),$E$5:$E$44)=1,ROW($D$5:$D$44)-3),ROW(C16)))</f>
        <v>Лоншаков</v>
      </c>
      <c r="O73" s="11">
        <v>17</v>
      </c>
      <c r="P73" s="12" t="s">
        <v>7</v>
      </c>
      <c r="Q73" s="11" t="s">
        <v>55</v>
      </c>
    </row>
    <row r="74" spans="12:17" x14ac:dyDescent="0.25">
      <c r="L74" s="43" t="str">
        <f t="array" aca="1" ref="L74" ca="1">INDEX(D$5:D$44,SMALL(IF(COUNTIFS(OFFSET($D$5,,,ROW($D$5:$D$44)-3),$D$5:$D$44,OFFSET($E$5,,,ROW($D$5:$D$44)-3),$E$5:$E$44)=1,ROW($D$5:$D$44)-3),ROW(B17)))</f>
        <v>988ТХ7</v>
      </c>
      <c r="M74" s="44">
        <f t="array" aca="1" ref="M74" ca="1">INDEX(E$5:E$44,SMALL(IF(COUNTIFS(OFFSET($D$5,,,ROW($D$5:$D$44)-3),$D$5:$D$44,OFFSET($E$5,,,ROW($D$5:$D$44)-3),$E$5:$E$44)=1,ROW($D$5:$D$44)-3),ROW(C17)))</f>
        <v>0</v>
      </c>
      <c r="O74" s="11">
        <v>18</v>
      </c>
      <c r="P74" s="12" t="s">
        <v>7</v>
      </c>
      <c r="Q74" s="11" t="s">
        <v>56</v>
      </c>
    </row>
    <row r="75" spans="12:17" x14ac:dyDescent="0.25">
      <c r="L75" s="43" t="e">
        <f t="array" aca="1" ref="L75" ca="1">INDEX(D$5:D$44,SMALL(IF(COUNTIFS(OFFSET($D$5,,,ROW($D$5:$D$44)-3),$D$5:$D$44,OFFSET($E$5,,,ROW($D$5:$D$44)-3),$E$5:$E$44)=1,ROW($D$5:$D$44)-3),ROW(B18)))</f>
        <v>#NUM!</v>
      </c>
      <c r="M75" s="44" t="e">
        <f t="array" aca="1" ref="M75" ca="1">INDEX(E$5:E$44,SMALL(IF(COUNTIFS(OFFSET($D$5,,,ROW($D$5:$D$44)-3),$D$5:$D$44,OFFSET($E$5,,,ROW($D$5:$D$44)-3),$E$5:$E$44)=1,ROW($D$5:$D$44)-3),ROW(C18)))</f>
        <v>#NUM!</v>
      </c>
      <c r="O75" s="11">
        <v>19</v>
      </c>
      <c r="P75" s="12" t="s">
        <v>7</v>
      </c>
      <c r="Q75" s="11" t="s">
        <v>57</v>
      </c>
    </row>
    <row r="76" spans="12:17" x14ac:dyDescent="0.25">
      <c r="L76" s="43" t="e">
        <f t="array" aca="1" ref="L76" ca="1">INDEX(D$5:D$44,SMALL(IF(COUNTIFS(OFFSET($D$5,,,ROW($D$5:$D$44)-3),$D$5:$D$44,OFFSET($E$5,,,ROW($D$5:$D$44)-3),$E$5:$E$44)=1,ROW($D$5:$D$44)-3),ROW(B19)))</f>
        <v>#NUM!</v>
      </c>
      <c r="M76" s="44" t="e">
        <f t="array" aca="1" ref="M76" ca="1">INDEX(E$5:E$44,SMALL(IF(COUNTIFS(OFFSET($D$5,,,ROW($D$5:$D$44)-3),$D$5:$D$44,OFFSET($E$5,,,ROW($D$5:$D$44)-3),$E$5:$E$44)=1,ROW($D$5:$D$44)-3),ROW(C19)))</f>
        <v>#NUM!</v>
      </c>
      <c r="O76" s="11">
        <v>20</v>
      </c>
      <c r="P76" s="13" t="s">
        <v>6</v>
      </c>
      <c r="Q76" s="15" t="s">
        <v>58</v>
      </c>
    </row>
    <row r="77" spans="12:17" x14ac:dyDescent="0.25">
      <c r="L77" s="43" t="e">
        <f t="array" aca="1" ref="L77" ca="1">INDEX(D$5:D$44,SMALL(IF(COUNTIFS(OFFSET($D$5,,,ROW($D$5:$D$44)-3),$D$5:$D$44,OFFSET($E$5,,,ROW($D$5:$D$44)-3),$E$5:$E$44)=1,ROW($D$5:$D$44)-3),ROW(B20)))</f>
        <v>#NUM!</v>
      </c>
      <c r="M77" s="44" t="e">
        <f t="array" aca="1" ref="M77" ca="1">INDEX(E$5:E$44,SMALL(IF(COUNTIFS(OFFSET($D$5,,,ROW($D$5:$D$44)-3),$D$5:$D$44,OFFSET($E$5,,,ROW($D$5:$D$44)-3),$E$5:$E$44)=1,ROW($D$5:$D$44)-3),ROW(C20)))</f>
        <v>#NUM!</v>
      </c>
      <c r="O77" s="11">
        <v>21</v>
      </c>
      <c r="P77" s="13" t="s">
        <v>6</v>
      </c>
      <c r="Q77" s="11" t="s">
        <v>59</v>
      </c>
    </row>
    <row r="78" spans="12:17" x14ac:dyDescent="0.25">
      <c r="L78" s="43" t="e">
        <f t="array" aca="1" ref="L78" ca="1">INDEX(D$5:D$44,SMALL(IF(COUNTIFS(OFFSET($D$5,,,ROW($D$5:$D$44)-3),$D$5:$D$44,OFFSET($E$5,,,ROW($D$5:$D$44)-3),$E$5:$E$44)=1,ROW($D$5:$D$44)-3),ROW(B21)))</f>
        <v>#NUM!</v>
      </c>
      <c r="M78" s="44" t="e">
        <f t="array" aca="1" ref="M78" ca="1">INDEX(E$5:E$44,SMALL(IF(COUNTIFS(OFFSET($D$5,,,ROW($D$5:$D$44)-3),$D$5:$D$44,OFFSET($E$5,,,ROW($D$5:$D$44)-3),$E$5:$E$44)=1,ROW($D$5:$D$44)-3),ROW(C21)))</f>
        <v>#NUM!</v>
      </c>
      <c r="O78" s="11">
        <v>22</v>
      </c>
      <c r="P78" s="13" t="s">
        <v>6</v>
      </c>
      <c r="Q78" s="14" t="s">
        <v>60</v>
      </c>
    </row>
    <row r="79" spans="12:17" x14ac:dyDescent="0.25">
      <c r="L79" s="43" t="e">
        <f t="array" aca="1" ref="L79" ca="1">INDEX(D$5:D$44,SMALL(IF(COUNTIFS(OFFSET($D$5,,,ROW($D$5:$D$44)-3),$D$5:$D$44,OFFSET($E$5,,,ROW($D$5:$D$44)-3),$E$5:$E$44)=1,ROW($D$5:$D$44)-3),ROW(B22)))</f>
        <v>#NUM!</v>
      </c>
      <c r="M79" s="44" t="e">
        <f t="array" aca="1" ref="M79" ca="1">INDEX(E$5:E$44,SMALL(IF(COUNTIFS(OFFSET($D$5,,,ROW($D$5:$D$44)-3),$D$5:$D$44,OFFSET($E$5,,,ROW($D$5:$D$44)-3),$E$5:$E$44)=1,ROW($D$5:$D$44)-3),ROW(C22)))</f>
        <v>#NUM!</v>
      </c>
      <c r="O79" s="11">
        <v>23</v>
      </c>
      <c r="P79" s="13" t="s">
        <v>6</v>
      </c>
      <c r="Q79" s="15" t="s">
        <v>61</v>
      </c>
    </row>
    <row r="80" spans="12:17" x14ac:dyDescent="0.25">
      <c r="L80" s="43" t="e">
        <f t="array" aca="1" ref="L80" ca="1">INDEX(D$5:D$44,SMALL(IF(COUNTIFS(OFFSET($D$5,,,ROW($D$5:$D$44)-3),$D$5:$D$44,OFFSET($E$5,,,ROW($D$5:$D$44)-3),$E$5:$E$44)=1,ROW($D$5:$D$44)-3),ROW(B23)))</f>
        <v>#NUM!</v>
      </c>
      <c r="M80" s="44" t="e">
        <f t="array" aca="1" ref="M80" ca="1">INDEX(E$5:E$44,SMALL(IF(COUNTIFS(OFFSET($D$5,,,ROW($D$5:$D$44)-3),$D$5:$D$44,OFFSET($E$5,,,ROW($D$5:$D$44)-3),$E$5:$E$44)=1,ROW($D$5:$D$44)-3),ROW(C23)))</f>
        <v>#NUM!</v>
      </c>
      <c r="O80" s="11">
        <v>24</v>
      </c>
      <c r="P80" s="13" t="s">
        <v>15</v>
      </c>
      <c r="Q80" s="14" t="s">
        <v>62</v>
      </c>
    </row>
    <row r="81" spans="12:17" x14ac:dyDescent="0.25">
      <c r="L81" s="43" t="e">
        <f t="array" aca="1" ref="L81" ca="1">INDEX(D$5:D$44,SMALL(IF(COUNTIFS(OFFSET($D$5,,,ROW($D$5:$D$44)-3),$D$5:$D$44,OFFSET($E$5,,,ROW($D$5:$D$44)-3),$E$5:$E$44)=1,ROW($D$5:$D$44)-3),ROW(B24)))</f>
        <v>#NUM!</v>
      </c>
      <c r="M81" s="44" t="e">
        <f t="array" aca="1" ref="M81" ca="1">INDEX(E$5:E$44,SMALL(IF(COUNTIFS(OFFSET($D$5,,,ROW($D$5:$D$44)-3),$D$5:$D$44,OFFSET($E$5,,,ROW($D$5:$D$44)-3),$E$5:$E$44)=1,ROW($D$5:$D$44)-3),ROW(C24)))</f>
        <v>#NUM!</v>
      </c>
      <c r="O81" s="11">
        <v>25</v>
      </c>
      <c r="P81" s="13" t="s">
        <v>15</v>
      </c>
      <c r="Q81" s="14" t="s">
        <v>63</v>
      </c>
    </row>
    <row r="82" spans="12:17" x14ac:dyDescent="0.25">
      <c r="L82" s="43" t="e">
        <f t="array" aca="1" ref="L82" ca="1">INDEX(D$5:D$44,SMALL(IF(COUNTIFS(OFFSET($D$5,,,ROW($D$5:$D$44)-3),$D$5:$D$44,OFFSET($E$5,,,ROW($D$5:$D$44)-3),$E$5:$E$44)=1,ROW($D$5:$D$44)-3),ROW(B25)))</f>
        <v>#NUM!</v>
      </c>
      <c r="M82" s="44" t="e">
        <f t="array" aca="1" ref="M82" ca="1">INDEX(E$5:E$44,SMALL(IF(COUNTIFS(OFFSET($D$5,,,ROW($D$5:$D$44)-3),$D$5:$D$44,OFFSET($E$5,,,ROW($D$5:$D$44)-3),$E$5:$E$44)=1,ROW($D$5:$D$44)-3),ROW(C25)))</f>
        <v>#NUM!</v>
      </c>
      <c r="O82" s="11">
        <v>26</v>
      </c>
      <c r="P82" s="13" t="s">
        <v>6</v>
      </c>
      <c r="Q82" s="14" t="s">
        <v>64</v>
      </c>
    </row>
    <row r="83" spans="12:17" x14ac:dyDescent="0.25">
      <c r="L83" s="43" t="e">
        <f t="array" aca="1" ref="L83" ca="1">INDEX(D$5:D$44,SMALL(IF(COUNTIFS(OFFSET($D$5,,,ROW($D$5:$D$44)-3),$D$5:$D$44,OFFSET($E$5,,,ROW($D$5:$D$44)-3),$E$5:$E$44)=1,ROW($D$5:$D$44)-3),ROW(B26)))</f>
        <v>#NUM!</v>
      </c>
      <c r="M83" s="44" t="e">
        <f t="array" aca="1" ref="M83" ca="1">INDEX(E$5:E$44,SMALL(IF(COUNTIFS(OFFSET($D$5,,,ROW($D$5:$D$44)-3),$D$5:$D$44,OFFSET($E$5,,,ROW($D$5:$D$44)-3),$E$5:$E$44)=1,ROW($D$5:$D$44)-3),ROW(C26)))</f>
        <v>#NUM!</v>
      </c>
      <c r="O83" s="11">
        <v>27</v>
      </c>
      <c r="P83" s="13" t="s">
        <v>6</v>
      </c>
      <c r="Q83" s="11" t="s">
        <v>65</v>
      </c>
    </row>
    <row r="84" spans="12:17" x14ac:dyDescent="0.25">
      <c r="L84" s="43" t="e">
        <f t="array" aca="1" ref="L84" ca="1">INDEX(D$5:D$44,SMALL(IF(COUNTIFS(OFFSET($D$5,,,ROW($D$5:$D$44)-3),$D$5:$D$44,OFFSET($E$5,,,ROW($D$5:$D$44)-3),$E$5:$E$44)=1,ROW($D$5:$D$44)-3),ROW(B27)))</f>
        <v>#NUM!</v>
      </c>
      <c r="M84" s="44" t="e">
        <f t="array" aca="1" ref="M84" ca="1">INDEX(E$5:E$44,SMALL(IF(COUNTIFS(OFFSET($D$5,,,ROW($D$5:$D$44)-3),$D$5:$D$44,OFFSET($E$5,,,ROW($D$5:$D$44)-3),$E$5:$E$44)=1,ROW($D$5:$D$44)-3),ROW(C27)))</f>
        <v>#NUM!</v>
      </c>
      <c r="O84" s="11">
        <v>28</v>
      </c>
      <c r="P84" s="13" t="s">
        <v>6</v>
      </c>
      <c r="Q84" s="14" t="s">
        <v>66</v>
      </c>
    </row>
    <row r="85" spans="12:17" x14ac:dyDescent="0.25">
      <c r="L85" s="43" t="e">
        <f t="array" aca="1" ref="L85" ca="1">INDEX(D$5:D$44,SMALL(IF(COUNTIFS(OFFSET($D$5,,,ROW($D$5:$D$44)-3),$D$5:$D$44,OFFSET($E$5,,,ROW($D$5:$D$44)-3),$E$5:$E$44)=1,ROW($D$5:$D$44)-3),ROW(B28)))</f>
        <v>#NUM!</v>
      </c>
      <c r="M85" s="44" t="e">
        <f t="array" aca="1" ref="M85" ca="1">INDEX(E$5:E$44,SMALL(IF(COUNTIFS(OFFSET($D$5,,,ROW($D$5:$D$44)-3),$D$5:$D$44,OFFSET($E$5,,,ROW($D$5:$D$44)-3),$E$5:$E$44)=1,ROW($D$5:$D$44)-3),ROW(C28)))</f>
        <v>#NUM!</v>
      </c>
      <c r="O85" s="11">
        <v>29</v>
      </c>
      <c r="P85" s="13" t="s">
        <v>6</v>
      </c>
      <c r="Q85" s="14" t="s">
        <v>67</v>
      </c>
    </row>
    <row r="86" spans="12:17" x14ac:dyDescent="0.25">
      <c r="L86" s="43" t="e">
        <f t="array" aca="1" ref="L86" ca="1">INDEX(D$5:D$44,SMALL(IF(COUNTIFS(OFFSET($D$5,,,ROW($D$5:$D$44)-3),$D$5:$D$44,OFFSET($E$5,,,ROW($D$5:$D$44)-3),$E$5:$E$44)=1,ROW($D$5:$D$44)-3),ROW(B29)))</f>
        <v>#NUM!</v>
      </c>
      <c r="M86" s="44" t="e">
        <f t="array" aca="1" ref="M86" ca="1">INDEX(E$5:E$44,SMALL(IF(COUNTIFS(OFFSET($D$5,,,ROW($D$5:$D$44)-3),$D$5:$D$44,OFFSET($E$5,,,ROW($D$5:$D$44)-3),$E$5:$E$44)=1,ROW($D$5:$D$44)-3),ROW(C29)))</f>
        <v>#NUM!</v>
      </c>
      <c r="O86" s="11">
        <v>30</v>
      </c>
      <c r="P86" s="13" t="s">
        <v>6</v>
      </c>
      <c r="Q86" s="15" t="s">
        <v>68</v>
      </c>
    </row>
    <row r="87" spans="12:17" x14ac:dyDescent="0.25">
      <c r="L87" s="38"/>
      <c r="M87" s="35"/>
      <c r="O87" s="11">
        <v>31</v>
      </c>
      <c r="P87" s="13" t="s">
        <v>6</v>
      </c>
      <c r="Q87" s="11" t="s">
        <v>69</v>
      </c>
    </row>
    <row r="88" spans="12:17" x14ac:dyDescent="0.25">
      <c r="O88" s="11">
        <v>32</v>
      </c>
      <c r="P88" s="13" t="s">
        <v>6</v>
      </c>
      <c r="Q88" s="14" t="s">
        <v>70</v>
      </c>
    </row>
    <row r="89" spans="12:17" x14ac:dyDescent="0.25">
      <c r="O89" s="11">
        <v>33</v>
      </c>
      <c r="P89" s="13" t="s">
        <v>6</v>
      </c>
      <c r="Q89" s="11" t="s">
        <v>71</v>
      </c>
    </row>
    <row r="90" spans="12:17" x14ac:dyDescent="0.25">
      <c r="O90" s="11">
        <v>34</v>
      </c>
      <c r="P90" s="12" t="s">
        <v>7</v>
      </c>
      <c r="Q90" s="11" t="s">
        <v>72</v>
      </c>
    </row>
    <row r="91" spans="12:17" x14ac:dyDescent="0.25">
      <c r="O91" s="11">
        <v>35</v>
      </c>
      <c r="P91" s="13" t="s">
        <v>6</v>
      </c>
      <c r="Q91" s="15" t="s">
        <v>73</v>
      </c>
    </row>
    <row r="92" spans="12:17" x14ac:dyDescent="0.25">
      <c r="O92" s="11">
        <v>36</v>
      </c>
      <c r="P92" s="13" t="s">
        <v>6</v>
      </c>
      <c r="Q92" s="14" t="s">
        <v>74</v>
      </c>
    </row>
    <row r="93" spans="12:17" x14ac:dyDescent="0.25">
      <c r="O93" s="11">
        <v>37</v>
      </c>
      <c r="P93" s="13" t="s">
        <v>6</v>
      </c>
      <c r="Q93" s="11" t="s">
        <v>75</v>
      </c>
    </row>
    <row r="94" spans="12:17" x14ac:dyDescent="0.25">
      <c r="O94" s="11">
        <v>38</v>
      </c>
      <c r="P94" s="13" t="s">
        <v>6</v>
      </c>
      <c r="Q94" s="14" t="s">
        <v>76</v>
      </c>
    </row>
    <row r="95" spans="12:17" x14ac:dyDescent="0.25">
      <c r="O95" s="11">
        <v>39</v>
      </c>
      <c r="P95" s="13" t="s">
        <v>6</v>
      </c>
      <c r="Q95" s="14" t="s">
        <v>77</v>
      </c>
    </row>
    <row r="96" spans="12:17" x14ac:dyDescent="0.25">
      <c r="O96" s="11">
        <v>40</v>
      </c>
      <c r="P96" s="13" t="s">
        <v>6</v>
      </c>
      <c r="Q96" s="14" t="s">
        <v>78</v>
      </c>
    </row>
    <row r="97" spans="15:17" x14ac:dyDescent="0.25">
      <c r="O97" s="11">
        <v>41</v>
      </c>
      <c r="P97" s="13" t="s">
        <v>6</v>
      </c>
      <c r="Q97" s="11" t="s">
        <v>79</v>
      </c>
    </row>
    <row r="98" spans="15:17" x14ac:dyDescent="0.25">
      <c r="O98" s="11">
        <v>42</v>
      </c>
      <c r="P98" s="12" t="s">
        <v>19</v>
      </c>
      <c r="Q98" s="11" t="s">
        <v>20</v>
      </c>
    </row>
    <row r="99" spans="15:17" x14ac:dyDescent="0.25">
      <c r="O99" s="11">
        <v>43</v>
      </c>
      <c r="P99" s="12" t="s">
        <v>29</v>
      </c>
      <c r="Q99" s="11" t="s">
        <v>28</v>
      </c>
    </row>
  </sheetData>
  <mergeCells count="6">
    <mergeCell ref="O52:U54"/>
    <mergeCell ref="O56:Q56"/>
    <mergeCell ref="C2:F2"/>
    <mergeCell ref="O2:Q2"/>
    <mergeCell ref="L2:M2"/>
    <mergeCell ref="I2:I5"/>
  </mergeCells>
  <conditionalFormatting sqref="C9:E10 C11:F15 C24:E33 F26:F33">
    <cfRule type="expression" dxfId="11" priority="12">
      <formula>SEARCH(#REF!,"ночь")=1</formula>
    </cfRule>
  </conditionalFormatting>
  <conditionalFormatting sqref="C9:E10 C11:F15 C24:E33 F26:F33">
    <cfRule type="expression" dxfId="10" priority="11">
      <formula>#REF!&lt;&gt;OFFSET(#REF!,1,0)</formula>
    </cfRule>
  </conditionalFormatting>
  <conditionalFormatting sqref="D17 C20:D20 C16:D16">
    <cfRule type="expression" dxfId="9" priority="10">
      <formula>SEARCH(#REF!,"ночь")=1</formula>
    </cfRule>
  </conditionalFormatting>
  <conditionalFormatting sqref="D17 C20:D20 C16:D16">
    <cfRule type="expression" dxfId="8" priority="9">
      <formula>#REF!&lt;&gt;OFFSET(#REF!,1,0)</formula>
    </cfRule>
  </conditionalFormatting>
  <conditionalFormatting sqref="G11:G15 G26:G33">
    <cfRule type="expression" dxfId="7" priority="8">
      <formula>#REF!&lt;&gt;OFFSET(#REF!,1,0)</formula>
    </cfRule>
  </conditionalFormatting>
  <conditionalFormatting sqref="G11:G15 G26:G33">
    <cfRule type="expression" dxfId="6" priority="7">
      <formula>SEARCH(#REF!,"ночь")=1</formula>
    </cfRule>
  </conditionalFormatting>
  <conditionalFormatting sqref="D16">
    <cfRule type="expression" dxfId="5" priority="6">
      <formula>#REF!&lt;&gt;OFFSET(#REF!,1,0)</formula>
    </cfRule>
  </conditionalFormatting>
  <conditionalFormatting sqref="D16">
    <cfRule type="expression" dxfId="4" priority="5">
      <formula>SEARCH(#REF!,"ночь")=1</formula>
    </cfRule>
  </conditionalFormatting>
  <conditionalFormatting sqref="C34:F44">
    <cfRule type="expression" dxfId="3" priority="4">
      <formula>SEARCH(#REF!,"ночь")=1</formula>
    </cfRule>
  </conditionalFormatting>
  <conditionalFormatting sqref="C34:F44">
    <cfRule type="expression" dxfId="2" priority="3">
      <formula>#REF!&lt;&gt;OFFSET(#REF!,1,0)</formula>
    </cfRule>
  </conditionalFormatting>
  <conditionalFormatting sqref="G34:G44">
    <cfRule type="expression" dxfId="1" priority="2">
      <formula>#REF!&lt;&gt;OFFSET(#REF!,1,0)</formula>
    </cfRule>
  </conditionalFormatting>
  <conditionalFormatting sqref="G34:G44">
    <cfRule type="expression" dxfId="0" priority="1">
      <formula>SEARCH(#REF!,"ночь")=1</formula>
    </cfRule>
  </conditionalFormatting>
  <dataValidations count="1">
    <dataValidation allowBlank="1" showDropDown="1" showInputMessage="1" showErrorMessage="1" sqref="E16 F6:F10 F3:H5 F16:H25 G6:H15 G26:H33 F34:H36 G37:H44" xr:uid="{00000000-0002-0000-0000-000000000000}"/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Валерьевич Заричный</dc:creator>
  <cp:lastModifiedBy>Firsov Alexey</cp:lastModifiedBy>
  <cp:lastPrinted>2020-06-16T09:19:45Z</cp:lastPrinted>
  <dcterms:created xsi:type="dcterms:W3CDTF">2020-06-16T07:50:27Z</dcterms:created>
  <dcterms:modified xsi:type="dcterms:W3CDTF">2020-06-17T04:43:41Z</dcterms:modified>
</cp:coreProperties>
</file>