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6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 a="1"/>
  <c r="K3" i="1" s="1"/>
  <c r="H3" i="1"/>
  <c r="G3" i="1"/>
  <c r="W2" i="1"/>
  <c r="X2" i="1"/>
  <c r="Y2" i="1"/>
  <c r="V2" i="1"/>
  <c r="Q2" i="1"/>
  <c r="R2" i="1"/>
  <c r="S2" i="1"/>
  <c r="P2" i="1"/>
  <c r="I3" i="1" a="1"/>
  <c r="I3" i="1" s="1"/>
  <c r="G1" i="1"/>
  <c r="P3" i="1" l="1" a="1"/>
  <c r="P3" i="1" s="1"/>
  <c r="V3" i="1" a="1"/>
  <c r="V3" i="1" s="1"/>
  <c r="L3" i="1" l="1" a="1"/>
  <c r="L3" i="1" s="1"/>
  <c r="W3" i="1" s="1" a="1"/>
  <c r="W3" i="1" s="1"/>
  <c r="M3" i="1" l="1" a="1"/>
  <c r="M3" i="1" s="1"/>
  <c r="R3" i="1" s="1" a="1"/>
  <c r="R3" i="1" s="1"/>
  <c r="Q3" i="1" a="1"/>
  <c r="Q3" i="1" s="1"/>
  <c r="X3" i="1" l="1" a="1"/>
  <c r="X3" i="1" s="1"/>
  <c r="N3" i="1" s="1" a="1"/>
  <c r="N3" i="1" s="1"/>
  <c r="Y3" i="1" s="1" a="1"/>
  <c r="Y3" i="1" s="1"/>
  <c r="I4" i="1" l="1" a="1"/>
  <c r="I4" i="1" s="1"/>
  <c r="S3" i="1" a="1"/>
  <c r="S3" i="1" s="1"/>
  <c r="T3" i="1" s="1"/>
  <c r="Z3" i="1"/>
  <c r="G4" i="1" s="1"/>
  <c r="H4" i="1" s="1"/>
  <c r="K4" i="1" l="1" a="1"/>
  <c r="K4" i="1" s="1"/>
  <c r="P4" i="1" s="1" a="1"/>
  <c r="P4" i="1" s="1"/>
  <c r="V4" i="1" l="1" a="1"/>
  <c r="V4" i="1" s="1"/>
  <c r="L4" i="1" l="1" a="1"/>
  <c r="L4" i="1" s="1"/>
  <c r="W4" i="1" s="1" a="1"/>
  <c r="W4" i="1" s="1"/>
  <c r="Q4" i="1" l="1" a="1"/>
  <c r="Q4" i="1" s="1"/>
  <c r="M4" i="1" s="1" a="1"/>
  <c r="M4" i="1" s="1"/>
  <c r="X4" i="1" l="1" a="1"/>
  <c r="X4" i="1" s="1"/>
  <c r="R4" i="1" a="1"/>
  <c r="R4" i="1" s="1"/>
  <c r="N4" i="1" l="1" a="1"/>
  <c r="N4" i="1" s="1"/>
  <c r="I5" i="1" s="1" a="1"/>
  <c r="I5" i="1" s="1"/>
  <c r="S4" i="1" l="1" a="1"/>
  <c r="S4" i="1" s="1"/>
  <c r="T4" i="1" s="1"/>
  <c r="Y4" i="1" a="1"/>
  <c r="Y4" i="1" s="1"/>
  <c r="Z4" i="1" s="1"/>
  <c r="G5" i="1" s="1"/>
  <c r="K5" i="1" s="1" a="1"/>
  <c r="K5" i="1" s="1"/>
  <c r="P5" i="1" s="1" a="1"/>
  <c r="P5" i="1" s="1"/>
  <c r="H5" i="1" l="1"/>
  <c r="V5" i="1" a="1"/>
  <c r="V5" i="1" s="1"/>
  <c r="L5" i="1" l="1" a="1"/>
  <c r="L5" i="1" s="1"/>
  <c r="Q5" i="1" s="1" a="1"/>
  <c r="Q5" i="1" s="1"/>
  <c r="W5" i="1" l="1" a="1"/>
  <c r="W5" i="1" s="1"/>
  <c r="M5" i="1" l="1" a="1"/>
  <c r="M5" i="1" s="1"/>
  <c r="R5" i="1" l="1" a="1"/>
  <c r="R5" i="1" s="1"/>
  <c r="X5" i="1" a="1"/>
  <c r="X5" i="1" s="1"/>
  <c r="N5" i="1" s="1" a="1"/>
  <c r="N5" i="1" s="1"/>
  <c r="Y5" i="1" l="1" a="1"/>
  <c r="Y5" i="1" s="1"/>
  <c r="Z5" i="1" s="1"/>
  <c r="G6" i="1" s="1"/>
  <c r="S5" i="1" a="1"/>
  <c r="S5" i="1" s="1"/>
  <c r="T5" i="1" s="1"/>
  <c r="I6" i="1" a="1"/>
  <c r="I6" i="1" s="1"/>
  <c r="H6" i="1" s="1"/>
  <c r="K6" i="1" l="1" a="1"/>
  <c r="K6" i="1" s="1"/>
  <c r="V6" i="1" l="1" a="1"/>
  <c r="V6" i="1" s="1"/>
  <c r="P6" i="1" a="1"/>
  <c r="P6" i="1" s="1"/>
  <c r="L6" i="1" l="1" a="1"/>
  <c r="L6" i="1" s="1"/>
  <c r="Q6" i="1" l="1" a="1"/>
  <c r="Q6" i="1" s="1"/>
  <c r="W6" i="1" a="1"/>
  <c r="W6" i="1" s="1"/>
  <c r="M6" i="1" l="1" a="1"/>
  <c r="M6" i="1" s="1"/>
  <c r="X6" i="1" l="1" a="1"/>
  <c r="X6" i="1" s="1"/>
  <c r="N6" i="1" s="1" a="1"/>
  <c r="N6" i="1" s="1"/>
  <c r="R6" i="1" a="1"/>
  <c r="R6" i="1" s="1"/>
  <c r="Y6" i="1" l="1" a="1"/>
  <c r="Y6" i="1" s="1"/>
  <c r="Z6" i="1" s="1"/>
  <c r="G7" i="1" s="1"/>
  <c r="S6" i="1" a="1"/>
  <c r="S6" i="1" s="1"/>
  <c r="T6" i="1" s="1"/>
  <c r="I7" i="1" a="1"/>
  <c r="I7" i="1" s="1"/>
  <c r="H7" i="1" s="1"/>
  <c r="K7" i="1" l="1" a="1"/>
  <c r="K7" i="1" s="1"/>
  <c r="P7" i="1" l="1" a="1"/>
  <c r="P7" i="1" s="1"/>
  <c r="V7" i="1" a="1"/>
  <c r="V7" i="1" s="1"/>
  <c r="L7" i="1" l="1" a="1"/>
  <c r="L7" i="1" s="1"/>
  <c r="W7" i="1" l="1" a="1"/>
  <c r="W7" i="1" s="1"/>
  <c r="Q7" i="1" a="1"/>
  <c r="Q7" i="1" s="1"/>
  <c r="M7" i="1" l="1" a="1"/>
  <c r="M7" i="1" s="1"/>
  <c r="R7" i="1" l="1" a="1"/>
  <c r="R7" i="1" s="1"/>
  <c r="X7" i="1" a="1"/>
  <c r="X7" i="1" s="1"/>
  <c r="N7" i="1" s="1" a="1"/>
  <c r="N7" i="1" s="1"/>
  <c r="I8" i="1" s="1" a="1"/>
  <c r="I8" i="1" s="1"/>
  <c r="Y7" i="1" l="1" a="1"/>
  <c r="Y7" i="1" s="1"/>
  <c r="Z7" i="1" s="1"/>
  <c r="G8" i="1" s="1"/>
  <c r="H8" i="1" s="1"/>
  <c r="S7" i="1" a="1"/>
  <c r="S7" i="1" s="1"/>
  <c r="T7" i="1" s="1"/>
  <c r="K8" i="1" l="1" a="1"/>
  <c r="K8" i="1" s="1"/>
  <c r="P8" i="1" l="1" a="1"/>
  <c r="P8" i="1" s="1"/>
  <c r="V8" i="1" a="1"/>
  <c r="V8" i="1" s="1"/>
  <c r="L8" i="1" l="1" a="1"/>
  <c r="L8" i="1" s="1"/>
  <c r="W8" i="1" l="1" a="1"/>
  <c r="W8" i="1" s="1"/>
  <c r="Q8" i="1" a="1"/>
  <c r="Q8" i="1" s="1"/>
  <c r="M8" i="1" l="1" a="1"/>
  <c r="M8" i="1" s="1"/>
  <c r="X8" i="1" l="1" a="1"/>
  <c r="X8" i="1" s="1"/>
  <c r="R8" i="1" a="1"/>
  <c r="R8" i="1" s="1"/>
  <c r="N8" i="1" l="1" a="1"/>
  <c r="N8" i="1" s="1"/>
  <c r="Y8" i="1" s="1" a="1"/>
  <c r="Y8" i="1" s="1"/>
  <c r="Z8" i="1" s="1"/>
  <c r="G9" i="1" s="1"/>
  <c r="I9" i="1" l="1" a="1"/>
  <c r="I9" i="1" s="1"/>
  <c r="S8" i="1" a="1"/>
  <c r="S8" i="1" s="1"/>
  <c r="T8" i="1" s="1"/>
  <c r="K9" i="1" l="1" a="1"/>
  <c r="K9" i="1" s="1"/>
  <c r="P9" i="1" s="1" a="1"/>
  <c r="P9" i="1" s="1"/>
  <c r="H9" i="1"/>
  <c r="V9" i="1" l="1" a="1"/>
  <c r="V9" i="1" s="1"/>
  <c r="L9" i="1" s="1" a="1"/>
  <c r="L9" i="1" s="1"/>
  <c r="W9" i="1" l="1" a="1"/>
  <c r="W9" i="1" s="1"/>
  <c r="Q9" i="1" a="1"/>
  <c r="Q9" i="1" s="1"/>
  <c r="M9" i="1" l="1" a="1"/>
  <c r="M9" i="1" s="1"/>
  <c r="X9" i="1" l="1" a="1"/>
  <c r="X9" i="1" s="1"/>
  <c r="R9" i="1" a="1"/>
  <c r="R9" i="1" s="1"/>
  <c r="N9" i="1" l="1" a="1"/>
  <c r="N9" i="1" s="1"/>
  <c r="Y9" i="1" s="1" a="1"/>
  <c r="Y9" i="1" s="1"/>
  <c r="Z9" i="1" s="1"/>
  <c r="G10" i="1" s="1"/>
  <c r="I10" i="1" l="1" a="1"/>
  <c r="I10" i="1" s="1"/>
  <c r="H10" i="1" s="1"/>
  <c r="S9" i="1" a="1"/>
  <c r="S9" i="1" s="1"/>
  <c r="T9" i="1" s="1"/>
  <c r="K10" i="1" l="1" a="1"/>
  <c r="K10" i="1" s="1"/>
  <c r="P10" i="1" s="1" a="1"/>
  <c r="P10" i="1" s="1"/>
  <c r="V10" i="1" l="1" a="1"/>
  <c r="V10" i="1" s="1"/>
  <c r="L10" i="1" s="1" a="1"/>
  <c r="L10" i="1" s="1"/>
  <c r="W10" i="1" l="1" a="1"/>
  <c r="W10" i="1" s="1"/>
  <c r="Q10" i="1" a="1"/>
  <c r="Q10" i="1" s="1"/>
  <c r="M10" i="1" l="1" a="1"/>
  <c r="M10" i="1" s="1"/>
  <c r="X10" i="1" l="1" a="1"/>
  <c r="X10" i="1" s="1"/>
  <c r="R10" i="1" a="1"/>
  <c r="R10" i="1" s="1"/>
  <c r="N10" i="1" l="1" a="1"/>
  <c r="N10" i="1" s="1"/>
  <c r="Y10" i="1" s="1" a="1"/>
  <c r="Y10" i="1" s="1"/>
  <c r="Z10" i="1" s="1"/>
  <c r="G11" i="1" s="1"/>
  <c r="I11" i="1" l="1" a="1"/>
  <c r="I11" i="1" s="1"/>
  <c r="S10" i="1" a="1"/>
  <c r="S10" i="1" s="1"/>
  <c r="T10" i="1" s="1"/>
  <c r="K11" i="1" l="1" a="1"/>
  <c r="K11" i="1" s="1"/>
  <c r="P11" i="1" s="1" a="1"/>
  <c r="P11" i="1" s="1"/>
  <c r="H11" i="1"/>
  <c r="V11" i="1" l="1" a="1"/>
  <c r="V11" i="1" s="1"/>
  <c r="L11" i="1" s="1" a="1"/>
  <c r="L11" i="1" s="1"/>
  <c r="W11" i="1" l="1" a="1"/>
  <c r="W11" i="1" s="1"/>
  <c r="Q11" i="1" a="1"/>
  <c r="Q11" i="1" s="1"/>
  <c r="M11" i="1" l="1" a="1"/>
  <c r="M11" i="1" s="1"/>
  <c r="R11" i="1" l="1" a="1"/>
  <c r="R11" i="1" s="1"/>
  <c r="X11" i="1" a="1"/>
  <c r="X11" i="1" s="1"/>
  <c r="N11" i="1" s="1" a="1"/>
  <c r="N11" i="1" s="1"/>
  <c r="S11" i="1" l="1" a="1"/>
  <c r="S11" i="1" s="1"/>
  <c r="T11" i="1" s="1"/>
  <c r="Y11" i="1" a="1"/>
  <c r="Y11" i="1" s="1"/>
  <c r="Z11" i="1" s="1"/>
  <c r="G12" i="1" s="1"/>
  <c r="I12" i="1" a="1"/>
  <c r="I12" i="1" s="1"/>
  <c r="H12" i="1" s="1"/>
  <c r="K12" i="1" l="1" a="1"/>
  <c r="K12" i="1" s="1"/>
  <c r="V12" i="1" l="1" a="1"/>
  <c r="V12" i="1" s="1"/>
  <c r="P12" i="1" a="1"/>
  <c r="P12" i="1" s="1"/>
  <c r="L12" i="1" l="1" a="1"/>
  <c r="L12" i="1" s="1"/>
  <c r="Q12" i="1" l="1" a="1"/>
  <c r="Q12" i="1" s="1"/>
  <c r="W12" i="1" a="1"/>
  <c r="W12" i="1" s="1"/>
  <c r="M12" i="1" l="1" a="1"/>
  <c r="M12" i="1" s="1"/>
  <c r="R12" i="1" l="1" a="1"/>
  <c r="R12" i="1" s="1"/>
  <c r="X12" i="1" a="1"/>
  <c r="X12" i="1" s="1"/>
  <c r="N12" i="1" l="1" a="1"/>
  <c r="N12" i="1" s="1"/>
  <c r="S12" i="1" s="1" a="1"/>
  <c r="S12" i="1" s="1"/>
  <c r="T12" i="1" s="1"/>
  <c r="I13" i="1" l="1" a="1"/>
  <c r="I13" i="1" s="1"/>
  <c r="H13" i="1" s="1"/>
  <c r="Y12" i="1" a="1"/>
  <c r="Y12" i="1" s="1"/>
  <c r="Z12" i="1" s="1"/>
  <c r="G13" i="1" s="1"/>
  <c r="K13" i="1" l="1" a="1"/>
  <c r="K13" i="1" s="1"/>
  <c r="V13" i="1" s="1" a="1"/>
  <c r="V13" i="1" s="1"/>
  <c r="P13" i="1" l="1" a="1"/>
  <c r="P13" i="1" s="1"/>
  <c r="L13" i="1" a="1"/>
  <c r="L13" i="1" s="1"/>
  <c r="Q13" i="1" l="1" a="1"/>
  <c r="Q13" i="1" s="1"/>
  <c r="W13" i="1" a="1"/>
  <c r="W13" i="1" s="1"/>
  <c r="M13" i="1" l="1" a="1"/>
  <c r="M13" i="1" s="1"/>
  <c r="X13" i="1" l="1" a="1"/>
  <c r="X13" i="1" s="1"/>
  <c r="R13" i="1" a="1"/>
  <c r="R13" i="1" s="1"/>
  <c r="N13" i="1" l="1" a="1"/>
  <c r="N13" i="1" s="1"/>
  <c r="Y13" i="1" s="1" a="1"/>
  <c r="Y13" i="1" s="1"/>
  <c r="Z13" i="1" s="1"/>
  <c r="G14" i="1" s="1"/>
  <c r="I14" i="1" l="1" a="1"/>
  <c r="I14" i="1" s="1"/>
  <c r="S13" i="1" a="1"/>
  <c r="S13" i="1" s="1"/>
  <c r="T13" i="1" s="1"/>
  <c r="K14" i="1" l="1" a="1"/>
  <c r="K14" i="1" s="1"/>
  <c r="P14" i="1" s="1" a="1"/>
  <c r="P14" i="1" s="1"/>
  <c r="H14" i="1"/>
  <c r="V14" i="1" l="1" a="1"/>
  <c r="V14" i="1" s="1"/>
  <c r="L14" i="1" s="1" a="1"/>
  <c r="L14" i="1" s="1"/>
  <c r="W14" i="1" s="1" a="1"/>
  <c r="W14" i="1" s="1"/>
  <c r="Q14" i="1" l="1" a="1"/>
  <c r="Q14" i="1" s="1"/>
  <c r="M14" i="1" s="1" a="1"/>
  <c r="M14" i="1" s="1"/>
  <c r="R14" i="1" l="1" a="1"/>
  <c r="R14" i="1" s="1"/>
  <c r="X14" i="1" a="1"/>
  <c r="X14" i="1" s="1"/>
  <c r="N14" i="1" l="1" a="1"/>
  <c r="N14" i="1" s="1"/>
  <c r="Y14" i="1" s="1" a="1"/>
  <c r="Y14" i="1" s="1"/>
  <c r="Z14" i="1" s="1"/>
  <c r="G15" i="1" s="1"/>
  <c r="I15" i="1" l="1" a="1"/>
  <c r="I15" i="1" s="1"/>
  <c r="S14" i="1" a="1"/>
  <c r="S14" i="1" s="1"/>
  <c r="T14" i="1" s="1"/>
  <c r="K15" i="1" l="1" a="1"/>
  <c r="K15" i="1" s="1"/>
  <c r="P15" i="1" s="1" a="1"/>
  <c r="P15" i="1" s="1"/>
  <c r="H15" i="1"/>
  <c r="V15" i="1" l="1" a="1"/>
  <c r="V15" i="1" s="1"/>
  <c r="L15" i="1" s="1" a="1"/>
  <c r="L15" i="1" s="1"/>
  <c r="Q15" i="1" l="1" a="1"/>
  <c r="Q15" i="1" s="1"/>
  <c r="W15" i="1" a="1"/>
  <c r="W15" i="1" s="1"/>
  <c r="M15" i="1" l="1" a="1"/>
  <c r="M15" i="1" s="1"/>
  <c r="X15" i="1" l="1" a="1"/>
  <c r="X15" i="1" s="1"/>
  <c r="R15" i="1" a="1"/>
  <c r="R15" i="1" s="1"/>
  <c r="N15" i="1" l="1" a="1"/>
  <c r="N15" i="1" s="1"/>
  <c r="S15" i="1" s="1" a="1"/>
  <c r="S15" i="1" s="1"/>
  <c r="T15" i="1" s="1"/>
  <c r="I16" i="1" l="1" a="1"/>
  <c r="I16" i="1" s="1"/>
  <c r="H16" i="1" s="1"/>
  <c r="Y15" i="1" a="1"/>
  <c r="Y15" i="1" s="1"/>
  <c r="Z15" i="1" s="1"/>
  <c r="G16" i="1" s="1"/>
  <c r="K16" i="1" l="1" a="1"/>
  <c r="K16" i="1" s="1"/>
  <c r="P16" i="1" s="1" a="1"/>
  <c r="P16" i="1" s="1"/>
  <c r="V16" i="1" l="1" a="1"/>
  <c r="V16" i="1" s="1"/>
  <c r="L16" i="1" s="1" a="1"/>
  <c r="L16" i="1" s="1"/>
  <c r="W16" i="1" l="1" a="1"/>
  <c r="W16" i="1" s="1"/>
  <c r="Q16" i="1" a="1"/>
  <c r="Q16" i="1" s="1"/>
  <c r="M16" i="1" l="1" a="1"/>
  <c r="M16" i="1" s="1"/>
  <c r="R16" i="1" l="1" a="1"/>
  <c r="R16" i="1" s="1"/>
  <c r="X16" i="1" a="1"/>
  <c r="X16" i="1" s="1"/>
  <c r="N16" i="1" s="1" a="1"/>
  <c r="N16" i="1" s="1"/>
  <c r="Y16" i="1" l="1" a="1"/>
  <c r="Y16" i="1" s="1"/>
  <c r="Z16" i="1" s="1"/>
  <c r="G17" i="1" s="1"/>
  <c r="S16" i="1" a="1"/>
  <c r="S16" i="1" s="1"/>
  <c r="T16" i="1" s="1"/>
  <c r="I17" i="1" a="1"/>
  <c r="I17" i="1" s="1"/>
  <c r="H17" i="1" s="1"/>
  <c r="K17" i="1" l="1" a="1"/>
  <c r="K17" i="1" s="1"/>
  <c r="V17" i="1" l="1" a="1"/>
  <c r="V17" i="1" s="1"/>
  <c r="P17" i="1" a="1"/>
  <c r="P17" i="1" s="1"/>
  <c r="L17" i="1" l="1" a="1"/>
  <c r="L17" i="1" s="1"/>
  <c r="Q17" i="1" l="1" a="1"/>
  <c r="Q17" i="1" s="1"/>
  <c r="W17" i="1" a="1"/>
  <c r="W17" i="1" s="1"/>
  <c r="M17" i="1" l="1" a="1"/>
  <c r="M17" i="1" s="1"/>
  <c r="R17" i="1" l="1" a="1"/>
  <c r="R17" i="1" s="1"/>
  <c r="X17" i="1" a="1"/>
  <c r="X17" i="1" s="1"/>
  <c r="N17" i="1" s="1" a="1"/>
  <c r="N17" i="1" s="1"/>
  <c r="S17" i="1" l="1" a="1"/>
  <c r="S17" i="1" s="1"/>
  <c r="T17" i="1" s="1"/>
  <c r="Y17" i="1" a="1"/>
  <c r="Y17" i="1" s="1"/>
  <c r="Z17" i="1" s="1"/>
  <c r="G18" i="1" s="1"/>
  <c r="I18" i="1" a="1"/>
  <c r="I18" i="1" s="1"/>
  <c r="H18" i="1" s="1"/>
  <c r="K18" i="1" l="1" a="1"/>
  <c r="K18" i="1" s="1"/>
  <c r="V18" i="1" l="1" a="1"/>
  <c r="V18" i="1" s="1"/>
  <c r="P18" i="1" a="1"/>
  <c r="P18" i="1" s="1"/>
  <c r="L18" i="1" l="1" a="1"/>
  <c r="L18" i="1" s="1"/>
  <c r="W18" i="1" l="1" a="1"/>
  <c r="W18" i="1" s="1"/>
  <c r="Q18" i="1" a="1"/>
  <c r="Q18" i="1" s="1"/>
  <c r="M18" i="1" l="1" a="1"/>
  <c r="M18" i="1" s="1"/>
  <c r="X18" i="1" l="1" a="1"/>
  <c r="X18" i="1" s="1"/>
  <c r="R18" i="1" a="1"/>
  <c r="R18" i="1" s="1"/>
  <c r="N18" i="1" l="1" a="1"/>
  <c r="N18" i="1" s="1"/>
  <c r="Y18" i="1" s="1" a="1"/>
  <c r="Y18" i="1" s="1"/>
  <c r="Z18" i="1" s="1"/>
  <c r="G19" i="1" s="1"/>
  <c r="I19" i="1" l="1" a="1"/>
  <c r="I19" i="1" s="1"/>
  <c r="S18" i="1" a="1"/>
  <c r="S18" i="1" s="1"/>
  <c r="T18" i="1" s="1"/>
  <c r="K19" i="1" l="1" a="1"/>
  <c r="K19" i="1" s="1"/>
  <c r="P19" i="1" s="1" a="1"/>
  <c r="P19" i="1" s="1"/>
  <c r="H19" i="1"/>
  <c r="V19" i="1" l="1" a="1"/>
  <c r="V19" i="1" s="1"/>
  <c r="L19" i="1" a="1"/>
  <c r="L19" i="1" s="1"/>
  <c r="W19" i="1" l="1" a="1"/>
  <c r="W19" i="1" s="1"/>
  <c r="Q19" i="1" a="1"/>
  <c r="Q19" i="1" s="1"/>
  <c r="M19" i="1" l="1" a="1"/>
  <c r="M19" i="1" s="1"/>
  <c r="X19" i="1" l="1" a="1"/>
  <c r="X19" i="1" s="1"/>
  <c r="R19" i="1" a="1"/>
  <c r="R19" i="1" s="1"/>
  <c r="N19" i="1" l="1" a="1"/>
  <c r="N19" i="1" s="1"/>
  <c r="S19" i="1" l="1" a="1"/>
  <c r="S19" i="1" s="1"/>
  <c r="T19" i="1" s="1"/>
  <c r="Y19" i="1" a="1"/>
  <c r="Y19" i="1" s="1"/>
  <c r="Z19" i="1" s="1"/>
  <c r="G20" i="1" s="1"/>
  <c r="I20" i="1" a="1"/>
  <c r="I20" i="1" s="1"/>
  <c r="H20" i="1" s="1"/>
  <c r="K20" i="1" l="1" a="1"/>
  <c r="K20" i="1" s="1"/>
  <c r="V20" i="1" l="1" a="1"/>
  <c r="V20" i="1" s="1"/>
  <c r="P20" i="1" a="1"/>
  <c r="P20" i="1" s="1"/>
  <c r="L20" i="1" l="1" a="1"/>
  <c r="L20" i="1" s="1"/>
  <c r="W20" i="1" l="1" a="1"/>
  <c r="W20" i="1" s="1"/>
  <c r="Q20" i="1" a="1"/>
  <c r="Q20" i="1" s="1"/>
  <c r="M20" i="1" l="1" a="1"/>
  <c r="M20" i="1" s="1"/>
  <c r="X20" i="1" l="1" a="1"/>
  <c r="X20" i="1" s="1"/>
  <c r="R20" i="1" a="1"/>
  <c r="R20" i="1" s="1"/>
  <c r="N20" i="1" l="1" a="1"/>
  <c r="N20" i="1" s="1"/>
  <c r="S20" i="1" l="1" a="1"/>
  <c r="S20" i="1" s="1"/>
  <c r="T20" i="1" s="1"/>
  <c r="Y20" i="1" a="1"/>
  <c r="Y20" i="1" s="1"/>
  <c r="Z20" i="1" s="1"/>
  <c r="G21" i="1" s="1"/>
  <c r="I21" i="1" a="1"/>
  <c r="I21" i="1" s="1"/>
  <c r="H21" i="1" s="1"/>
  <c r="K21" i="1" l="1" a="1"/>
  <c r="K21" i="1" s="1"/>
  <c r="V21" i="1" l="1" a="1"/>
  <c r="V21" i="1" s="1"/>
  <c r="P21" i="1" a="1"/>
  <c r="P21" i="1" s="1"/>
  <c r="L21" i="1" l="1" a="1"/>
  <c r="L21" i="1" s="1"/>
  <c r="W21" i="1" l="1" a="1"/>
  <c r="W21" i="1" s="1"/>
  <c r="Q21" i="1" a="1"/>
  <c r="Q21" i="1" s="1"/>
  <c r="M21" i="1" l="1" a="1"/>
  <c r="M21" i="1" s="1"/>
  <c r="X21" i="1" l="1" a="1"/>
  <c r="X21" i="1" s="1"/>
  <c r="R21" i="1" a="1"/>
  <c r="R21" i="1" s="1"/>
  <c r="N21" i="1" l="1" a="1"/>
  <c r="N21" i="1" s="1"/>
  <c r="S21" i="1" l="1" a="1"/>
  <c r="S21" i="1" s="1"/>
  <c r="T21" i="1" s="1"/>
  <c r="Y21" i="1" a="1"/>
  <c r="Y21" i="1" s="1"/>
  <c r="Z21" i="1" s="1"/>
  <c r="G22" i="1" s="1"/>
  <c r="I22" i="1" a="1"/>
  <c r="I22" i="1" s="1"/>
  <c r="H22" i="1" s="1"/>
  <c r="K22" i="1" l="1" a="1"/>
  <c r="K22" i="1" s="1"/>
  <c r="V22" i="1" l="1" a="1"/>
  <c r="V22" i="1" s="1"/>
  <c r="P22" i="1" a="1"/>
  <c r="P22" i="1" s="1"/>
  <c r="L22" i="1" l="1" a="1"/>
  <c r="L22" i="1" s="1"/>
  <c r="Q22" i="1" l="1" a="1"/>
  <c r="Q22" i="1" s="1"/>
  <c r="W22" i="1" a="1"/>
  <c r="W22" i="1" s="1"/>
  <c r="M22" i="1" l="1" a="1"/>
  <c r="M22" i="1" s="1"/>
  <c r="R22" i="1" l="1" a="1"/>
  <c r="R22" i="1" s="1"/>
  <c r="X22" i="1" a="1"/>
  <c r="X22" i="1" s="1"/>
  <c r="N22" i="1" s="1" a="1"/>
  <c r="N22" i="1" s="1"/>
  <c r="I23" i="1" l="1" a="1"/>
  <c r="I23" i="1" s="1"/>
  <c r="H23" i="1" s="1"/>
  <c r="S22" i="1" a="1"/>
  <c r="S22" i="1" s="1"/>
  <c r="T22" i="1" s="1"/>
  <c r="Y22" i="1" a="1"/>
  <c r="Y22" i="1" s="1"/>
  <c r="Z22" i="1" s="1"/>
  <c r="G23" i="1" s="1"/>
  <c r="K23" i="1" l="1" a="1"/>
  <c r="K23" i="1" s="1"/>
  <c r="V23" i="1" l="1" a="1"/>
  <c r="V23" i="1" s="1"/>
  <c r="P23" i="1" a="1"/>
  <c r="P23" i="1" s="1"/>
  <c r="L23" i="1" l="1" a="1"/>
  <c r="L23" i="1" s="1"/>
  <c r="Q23" i="1" s="1" a="1"/>
  <c r="Q23" i="1" s="1"/>
  <c r="W23" i="1" l="1" a="1"/>
  <c r="W23" i="1" s="1"/>
  <c r="M23" i="1" l="1" a="1"/>
  <c r="M23" i="1" s="1"/>
  <c r="X23" i="1" l="1" a="1"/>
  <c r="X23" i="1" s="1"/>
  <c r="R23" i="1" a="1"/>
  <c r="R23" i="1" s="1"/>
  <c r="N23" i="1" l="1" a="1"/>
  <c r="N23" i="1" s="1"/>
  <c r="Y23" i="1" l="1" a="1"/>
  <c r="Y23" i="1" s="1"/>
  <c r="Z23" i="1" s="1"/>
  <c r="G24" i="1" s="1"/>
  <c r="S23" i="1" a="1"/>
  <c r="S23" i="1" s="1"/>
  <c r="T23" i="1" s="1"/>
  <c r="I24" i="1" a="1"/>
  <c r="I24" i="1" s="1"/>
  <c r="H24" i="1" s="1"/>
  <c r="K24" i="1" l="1" a="1"/>
  <c r="K24" i="1" s="1"/>
  <c r="P24" i="1" l="1" a="1"/>
  <c r="P24" i="1" s="1"/>
  <c r="V24" i="1" a="1"/>
  <c r="V24" i="1" s="1"/>
  <c r="L24" i="1" l="1" a="1"/>
  <c r="L24" i="1" s="1"/>
  <c r="Q24" i="1" l="1" a="1"/>
  <c r="Q24" i="1" s="1"/>
  <c r="W24" i="1" a="1"/>
  <c r="W24" i="1" s="1"/>
  <c r="M24" i="1" l="1" a="1"/>
  <c r="M24" i="1" s="1"/>
  <c r="X24" i="1" l="1" a="1"/>
  <c r="X24" i="1" s="1"/>
  <c r="R24" i="1" a="1"/>
  <c r="R24" i="1" s="1"/>
  <c r="N24" i="1" l="1" a="1"/>
  <c r="N24" i="1" s="1"/>
  <c r="Y24" i="1" s="1" a="1"/>
  <c r="Y24" i="1" s="1"/>
  <c r="Z24" i="1" s="1"/>
  <c r="G25" i="1" s="1"/>
  <c r="I25" i="1" l="1" a="1"/>
  <c r="I25" i="1" s="1"/>
  <c r="H25" i="1" s="1"/>
  <c r="S24" i="1" a="1"/>
  <c r="S24" i="1" s="1"/>
  <c r="T24" i="1" s="1"/>
  <c r="K25" i="1" l="1" a="1"/>
  <c r="K25" i="1" s="1"/>
  <c r="P25" i="1" s="1" a="1"/>
  <c r="P25" i="1" s="1"/>
  <c r="V25" i="1" l="1" a="1"/>
  <c r="V25" i="1" s="1"/>
  <c r="L25" i="1" a="1"/>
  <c r="L25" i="1" s="1"/>
  <c r="W25" i="1" l="1" a="1"/>
  <c r="W25" i="1" s="1"/>
  <c r="Q25" i="1" a="1"/>
  <c r="Q25" i="1" s="1"/>
  <c r="M25" i="1" l="1" a="1"/>
  <c r="M25" i="1" s="1"/>
  <c r="R25" i="1" l="1" a="1"/>
  <c r="R25" i="1" s="1"/>
  <c r="X25" i="1" a="1"/>
  <c r="X25" i="1" s="1"/>
  <c r="N25" i="1" s="1" a="1"/>
  <c r="N25" i="1" s="1"/>
  <c r="I26" i="1" l="1" a="1"/>
  <c r="I26" i="1" s="1"/>
  <c r="H26" i="1" s="1"/>
  <c r="Y25" i="1" a="1"/>
  <c r="Y25" i="1" s="1"/>
  <c r="Z25" i="1" s="1"/>
  <c r="G26" i="1" s="1"/>
  <c r="S25" i="1" a="1"/>
  <c r="S25" i="1" s="1"/>
  <c r="T25" i="1" s="1"/>
  <c r="K26" i="1" l="1" a="1"/>
  <c r="K26" i="1" s="1"/>
  <c r="P26" i="1" l="1" a="1"/>
  <c r="P26" i="1" s="1"/>
  <c r="V26" i="1" a="1"/>
  <c r="V26" i="1" s="1"/>
  <c r="L26" i="1" l="1" a="1"/>
  <c r="L26" i="1" s="1"/>
  <c r="Q26" i="1" l="1" a="1"/>
  <c r="Q26" i="1" s="1"/>
  <c r="W26" i="1" a="1"/>
  <c r="W26" i="1" s="1"/>
  <c r="M26" i="1" l="1" a="1"/>
  <c r="M26" i="1" s="1"/>
  <c r="R26" i="1" l="1" a="1"/>
  <c r="R26" i="1" s="1"/>
  <c r="X26" i="1" a="1"/>
  <c r="X26" i="1" s="1"/>
  <c r="N26" i="1" s="1" a="1"/>
  <c r="N26" i="1" s="1"/>
  <c r="S26" i="1" l="1" a="1"/>
  <c r="S26" i="1" s="1"/>
  <c r="T26" i="1" s="1"/>
  <c r="Y26" i="1" a="1"/>
  <c r="Y26" i="1" s="1"/>
  <c r="Z26" i="1" s="1"/>
  <c r="G27" i="1" s="1"/>
  <c r="I27" i="1" a="1"/>
  <c r="I27" i="1" s="1"/>
  <c r="H27" i="1" s="1"/>
  <c r="K27" i="1" l="1" a="1"/>
  <c r="K27" i="1" s="1"/>
  <c r="V27" i="1" l="1" a="1"/>
  <c r="V27" i="1" s="1"/>
  <c r="P27" i="1" a="1"/>
  <c r="P27" i="1" s="1"/>
  <c r="L27" i="1" l="1" a="1"/>
  <c r="L27" i="1" s="1"/>
  <c r="Q27" i="1" l="1" a="1"/>
  <c r="Q27" i="1" s="1"/>
  <c r="W27" i="1" a="1"/>
  <c r="W27" i="1" s="1"/>
  <c r="M27" i="1" l="1" a="1"/>
  <c r="M27" i="1" s="1"/>
  <c r="R27" i="1" l="1" a="1"/>
  <c r="R27" i="1" s="1"/>
  <c r="X27" i="1" a="1"/>
  <c r="X27" i="1" s="1"/>
  <c r="N27" i="1" s="1" a="1"/>
  <c r="N27" i="1" s="1"/>
  <c r="Y27" i="1" l="1" a="1"/>
  <c r="Y27" i="1" s="1"/>
  <c r="Z27" i="1" s="1"/>
  <c r="S27" i="1" a="1"/>
  <c r="S27" i="1" s="1"/>
  <c r="T27" i="1" s="1"/>
</calcChain>
</file>

<file path=xl/sharedStrings.xml><?xml version="1.0" encoding="utf-8"?>
<sst xmlns="http://schemas.openxmlformats.org/spreadsheetml/2006/main" count="59" uniqueCount="59">
  <si>
    <t>80915-1</t>
  </si>
  <si>
    <t>80915-2</t>
  </si>
  <si>
    <t>80916-1</t>
  </si>
  <si>
    <t>80916-2</t>
  </si>
  <si>
    <t>81053</t>
  </si>
  <si>
    <t>81054</t>
  </si>
  <si>
    <t>81294</t>
  </si>
  <si>
    <t>81295</t>
  </si>
  <si>
    <t>81298</t>
  </si>
  <si>
    <t>81309</t>
  </si>
  <si>
    <t>81310</t>
  </si>
  <si>
    <t>81311</t>
  </si>
  <si>
    <t>81330</t>
  </si>
  <si>
    <t>81331</t>
  </si>
  <si>
    <t>81332</t>
  </si>
  <si>
    <t>81333-1</t>
  </si>
  <si>
    <t>81333-2</t>
  </si>
  <si>
    <t>81334-1</t>
  </si>
  <si>
    <t>81334-2</t>
  </si>
  <si>
    <t>81357-1</t>
  </si>
  <si>
    <t>81357-2</t>
  </si>
  <si>
    <t>81366-1</t>
  </si>
  <si>
    <t>81366-2</t>
  </si>
  <si>
    <t>81367-1</t>
  </si>
  <si>
    <t>81367-2</t>
  </si>
  <si>
    <t>81407-1</t>
  </si>
  <si>
    <t>81407-2</t>
  </si>
  <si>
    <t>81837-1</t>
  </si>
  <si>
    <t>81837-2</t>
  </si>
  <si>
    <t>81839-1</t>
  </si>
  <si>
    <t>81839-2</t>
  </si>
  <si>
    <t>81847-1</t>
  </si>
  <si>
    <t>81847-2</t>
  </si>
  <si>
    <t>81848-1</t>
  </si>
  <si>
    <t>81848-2</t>
  </si>
  <si>
    <t>82102-1</t>
  </si>
  <si>
    <t>82102-2</t>
  </si>
  <si>
    <t>82110-1</t>
  </si>
  <si>
    <t>82110-2</t>
  </si>
  <si>
    <t>82114-1</t>
  </si>
  <si>
    <t>82114-2</t>
  </si>
  <si>
    <t>82118-1</t>
  </si>
  <si>
    <t>82118-2</t>
  </si>
  <si>
    <t>82123-1</t>
  </si>
  <si>
    <t>№</t>
  </si>
  <si>
    <t>Длина, мм</t>
  </si>
  <si>
    <t>Ширина, мм</t>
  </si>
  <si>
    <t>Толщина, мм</t>
  </si>
  <si>
    <t>масса,т</t>
  </si>
  <si>
    <t>слой</t>
  </si>
  <si>
    <t>толщина</t>
  </si>
  <si>
    <t>№ 1</t>
  </si>
  <si>
    <t>№ 2</t>
  </si>
  <si>
    <t>№ 3</t>
  </si>
  <si>
    <t>№ 4</t>
  </si>
  <si>
    <t>Ограничение длины</t>
  </si>
  <si>
    <t>Мин. кол. ваг</t>
  </si>
  <si>
    <t>Ограничение веса</t>
  </si>
  <si>
    <t>вагон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</si>
</sst>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b/>
      <sz val="11"/>
      <name val="Tahoma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1" applyNumberFormat="1" applyFont="1" applyFill="1" applyBorder="1" applyAlignment="1" applyProtection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zoomScale="205" zoomScaleNormal="205" workbookViewId="0">
      <selection activeCell="K3" sqref="K3"/>
    </sheetView>
  </sheetViews>
  <sheetFormatPr defaultRowHeight="15" x14ac:dyDescent="0.25"/>
  <cols>
    <col min="1" max="1" width="10.7109375" style="3" bestFit="1" customWidth="1"/>
    <col min="2" max="2" width="7.7109375" style="3" customWidth="1"/>
    <col min="3" max="3" width="7" style="3" customWidth="1"/>
    <col min="4" max="4" width="6" style="3" customWidth="1"/>
    <col min="5" max="5" width="6.42578125" style="3" bestFit="1" customWidth="1"/>
    <col min="6" max="6" width="3" style="3" customWidth="1"/>
    <col min="7" max="7" width="7.42578125" bestFit="1" customWidth="1"/>
    <col min="8" max="8" width="5.28515625" style="3" customWidth="1"/>
    <col min="9" max="9" width="9" style="3" bestFit="1" customWidth="1"/>
    <col min="10" max="10" width="2" style="3" customWidth="1"/>
    <col min="11" max="13" width="7.7109375" style="3" bestFit="1" customWidth="1"/>
    <col min="14" max="14" width="4.5703125" style="3" bestFit="1" customWidth="1"/>
    <col min="15" max="15" width="2.5703125" style="3" customWidth="1"/>
    <col min="16" max="19" width="8.140625" style="3" bestFit="1" customWidth="1"/>
    <col min="20" max="20" width="9.140625" style="3"/>
    <col min="21" max="21" width="3" style="3" customWidth="1"/>
    <col min="22" max="25" width="8.140625" style="3" bestFit="1" customWidth="1"/>
    <col min="26" max="26" width="7.140625" style="3" bestFit="1" customWidth="1"/>
    <col min="27" max="16384" width="9.140625" style="3"/>
  </cols>
  <sheetData>
    <row r="1" spans="1:26" ht="21" x14ac:dyDescent="0.25">
      <c r="A1" s="1" t="s">
        <v>44</v>
      </c>
      <c r="B1" s="1" t="s">
        <v>47</v>
      </c>
      <c r="C1" s="1" t="s">
        <v>46</v>
      </c>
      <c r="D1" s="1" t="s">
        <v>45</v>
      </c>
      <c r="E1" s="1" t="s">
        <v>48</v>
      </c>
      <c r="F1" s="5"/>
      <c r="G1" s="3">
        <f>CEILING(SUM(E2:E46)/68.5,1)</f>
        <v>6</v>
      </c>
      <c r="H1" s="6" t="s">
        <v>56</v>
      </c>
      <c r="I1" s="6"/>
      <c r="P1" s="4" t="s">
        <v>55</v>
      </c>
      <c r="Q1" s="4"/>
      <c r="R1" s="4"/>
      <c r="S1" s="4"/>
      <c r="T1" s="3">
        <v>12550</v>
      </c>
      <c r="V1" s="4" t="s">
        <v>57</v>
      </c>
      <c r="W1" s="4"/>
      <c r="X1" s="4"/>
      <c r="Y1" s="4"/>
      <c r="Z1" s="3">
        <v>68.5</v>
      </c>
    </row>
    <row r="2" spans="1:26" x14ac:dyDescent="0.25">
      <c r="A2" s="2">
        <v>78854</v>
      </c>
      <c r="B2" s="1">
        <v>145.00000000000003</v>
      </c>
      <c r="C2" s="1">
        <v>1700</v>
      </c>
      <c r="D2" s="1">
        <v>4100</v>
      </c>
      <c r="E2" s="1">
        <v>8.1829999999999998</v>
      </c>
      <c r="F2" s="5"/>
      <c r="G2" s="3" t="s">
        <v>58</v>
      </c>
      <c r="H2" s="3" t="s">
        <v>49</v>
      </c>
      <c r="I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P2" s="3" t="str">
        <f>"Дл. "&amp;K2</f>
        <v>Дл. № 1</v>
      </c>
      <c r="Q2" s="3" t="str">
        <f t="shared" ref="Q2:S2" si="0">"Дл. "&amp;L2</f>
        <v>Дл. № 2</v>
      </c>
      <c r="R2" s="3" t="str">
        <f t="shared" si="0"/>
        <v>Дл. № 3</v>
      </c>
      <c r="S2" s="3" t="str">
        <f t="shared" si="0"/>
        <v>Дл. № 4</v>
      </c>
      <c r="V2" s="3" t="str">
        <f>"Вес "&amp;K2</f>
        <v>Вес № 1</v>
      </c>
      <c r="W2" s="3" t="str">
        <f>"Вес "&amp;L2</f>
        <v>Вес № 2</v>
      </c>
      <c r="X2" s="3" t="str">
        <f>"Вес "&amp;M2</f>
        <v>Вес № 3</v>
      </c>
      <c r="Y2" s="3" t="str">
        <f>"Вес "&amp;N2</f>
        <v>Вес № 4</v>
      </c>
    </row>
    <row r="3" spans="1:26" x14ac:dyDescent="0.25">
      <c r="A3" s="2" t="s">
        <v>0</v>
      </c>
      <c r="B3" s="1">
        <v>140</v>
      </c>
      <c r="C3" s="1">
        <v>2000</v>
      </c>
      <c r="D3" s="1">
        <v>4100</v>
      </c>
      <c r="E3" s="1">
        <v>9.2650000000000006</v>
      </c>
      <c r="F3" s="5"/>
      <c r="G3" s="3">
        <f>(SUMIF(G$2:G2,G2,Z$2:Z2)+MIN(E$2:E$46)&gt;Z$1)+MAX(N(G2),1)</f>
        <v>1</v>
      </c>
      <c r="H3" s="3">
        <f>IF(I3,IF(G2=G3,H2+1,1),"")</f>
        <v>1</v>
      </c>
      <c r="I3" s="3">
        <f t="array" ref="I3">MAX(IF(COUNTIF(K$2:N2,A$2:A$46),,B$2:B$46))</f>
        <v>160</v>
      </c>
      <c r="K3" s="3" t="str">
        <f t="array" ref="K3">IF(SUMIF($G$2:$G2,$G3,$Z$2:$Z2)+SUM($U3:U3)+N(INDEX($E:$E,MIN(IF(($B$2:$B$46=$I3)*(SUM($O3:O3)+$D$2:$D$46&lt;$T$1)*(COUNTIF($K$2:$N2,$A$2:$A$46)=0)*(COUNTIF($J3:J3,$A$2:$A$46)=0),ROW($2:$46)))))&gt;$Z$1,"",SUBSTITUTE(INDEX($A:$A,MIN(IF(($B$2:$B$46=$I3)*(SUM($O3:O3)+$D$2:$D$46&lt;$T$1)*(COUNTIF($K$2:$N2,$A$2:$A$46)=0)*(COUNTIF($J3:J3,$A$2:$A$46)=0),ROW($2:$46)))),$A$1,""))</f>
        <v>81053</v>
      </c>
      <c r="L3" s="3" t="str">
        <f t="array" ref="L3">IF(SUMIF($G$2:$G2,$G3,$Z$2:$Z2)+SUM($U3:V3)+N(INDEX($E:$E,MIN(IF(($B$2:$B$46=$I3)*(SUM($O3:P3)+$D$2:$D$46&lt;$T$1)*(COUNTIF($K$2:$N2,$A$2:$A$46)=0)*(COUNTIF($J3:K3,$A$2:$A$46)=0),ROW($2:$46)))))&gt;$Z$1,"",SUBSTITUTE(INDEX($A:$A,MIN(IF(($B$2:$B$46=$I3)*(SUM($O3:P3)+$D$2:$D$46&lt;$T$1)*(COUNTIF($K$2:$N2,$A$2:$A$46)=0)*(COUNTIF($J3:K3,$A$2:$A$46)=0),ROW($2:$46)))),$A$1,""))</f>
        <v>81294</v>
      </c>
      <c r="M3" s="3" t="str">
        <f t="array" ref="M3">IF(SUMIF($G$2:$G2,$G3,$Z$2:$Z2)+SUM($U3:W3)+N(INDEX($E:$E,MIN(IF(($B$2:$B$46=$I3)*(SUM($O3:Q3)+$D$2:$D$46&lt;$T$1)*(COUNTIF($K$2:$N2,$A$2:$A$46)=0)*(COUNTIF($J3:L3,$A$2:$A$46)=0),ROW($2:$46)))))&gt;$Z$1,"",SUBSTITUTE(INDEX($A:$A,MIN(IF(($B$2:$B$46=$I3)*(SUM($O3:Q3)+$D$2:$D$46&lt;$T$1)*(COUNTIF($K$2:$N2,$A$2:$A$46)=0)*(COUNTIF($J3:L3,$A$2:$A$46)=0),ROW($2:$46)))),$A$1,""))</f>
        <v>81295</v>
      </c>
      <c r="N3" s="3" t="str">
        <f t="array" ref="N3">IF(SUMIF($G$2:$G2,$G3,$Z$2:$Z2)+SUM($U3:X3)+N(INDEX($E:$E,MIN(IF(($B$2:$B$46=$I3)*(SUM($O3:R3)+$D$2:$D$46&lt;$T$1)*(COUNTIF($K$2:$N2,$A$2:$A$46)=0)*(COUNTIF($J3:M3,$A$2:$A$46)=0),ROW($2:$46)))))&gt;$Z$1,"",SUBSTITUTE(INDEX($A:$A,MIN(IF(($B$2:$B$46=$I3)*(SUM($O3:R3)+$D$2:$D$46&lt;$T$1)*(COUNTIF($K$2:$N2,$A$2:$A$46)=0)*(COUNTIF($J3:M3,$A$2:$A$46)=0),ROW($2:$46)))),$A$1,""))</f>
        <v/>
      </c>
      <c r="P3" s="3">
        <f t="array" ref="P3">IF(K3="","",INDEX($D$2:$D$46,MATCH(K3,$A$2:$A$46&amp;"",)))</f>
        <v>3000</v>
      </c>
      <c r="Q3" s="3">
        <f t="array" ref="Q3">IF(L3="","",INDEX($D$2:$D$46,MATCH(L3,$A$2:$A$46&amp;"",)))</f>
        <v>4600</v>
      </c>
      <c r="R3" s="3">
        <f t="array" ref="R3">IF(M3="","",INDEX($D$2:$D$46,MATCH(M3,$A$2:$A$46&amp;"",)))</f>
        <v>4600</v>
      </c>
      <c r="S3" s="3" t="str">
        <f t="array" ref="S3">IF(N3="","",INDEX($D$2:$D$46,MATCH(N3,$A$2:$A$46&amp;"",)))</f>
        <v/>
      </c>
      <c r="T3" s="3">
        <f>SUM(P3:S3)</f>
        <v>12200</v>
      </c>
      <c r="V3" s="3">
        <f t="array" ref="V3">IF(K3="","",INDEX($E$2:$E$46,MATCH(K3,$A$2:$A$46&amp;"",)))</f>
        <v>7.7729999999999997</v>
      </c>
      <c r="W3" s="3">
        <f t="array" ref="W3">IF(L3="","",INDEX($E$2:$E$46,MATCH(L3,$A$2:$A$46&amp;"",)))</f>
        <v>10.119999999999999</v>
      </c>
      <c r="X3" s="3">
        <f t="array" ref="X3">IF(M3="","",INDEX($E$2:$E$46,MATCH(M3,$A$2:$A$46&amp;"",)))</f>
        <v>10.119999999999999</v>
      </c>
      <c r="Y3" s="3" t="str">
        <f t="array" ref="Y3">IF(N3="","",INDEX($E$2:$E$46,MATCH(N3,$A$2:$A$46&amp;"",)))</f>
        <v/>
      </c>
      <c r="Z3" s="3">
        <f>SUM(V3:Y3)</f>
        <v>28.012999999999998</v>
      </c>
    </row>
    <row r="4" spans="1:26" x14ac:dyDescent="0.25">
      <c r="A4" s="2" t="s">
        <v>1</v>
      </c>
      <c r="B4" s="1">
        <v>140</v>
      </c>
      <c r="C4" s="1">
        <v>2000</v>
      </c>
      <c r="D4" s="1">
        <v>4100</v>
      </c>
      <c r="E4" s="1">
        <v>9.2650000000000006</v>
      </c>
      <c r="F4" s="5"/>
      <c r="G4" s="3">
        <f>(SUMIF(G$2:G3,G3,Z$2:Z3)+MIN(E$2:E$46)&gt;Z$1)+MAX(N(G3),1)</f>
        <v>1</v>
      </c>
      <c r="H4" s="3">
        <f t="shared" ref="H4:H27" si="1">IF(I4,IF(G3=G4,H3+1,1),"")</f>
        <v>2</v>
      </c>
      <c r="I4" s="3">
        <f t="array" ref="I4">MAX(IF(COUNTIF(K$2:N3,A$2:A$46),,B$2:B$46))</f>
        <v>160</v>
      </c>
      <c r="K4" s="3" t="str">
        <f t="array" ref="K4">IF(SUMIF($G$2:$G3,$G4,$Z$2:$Z3)+SUM($U4:U4)+N(INDEX($E:$E,MIN(IF(($B$2:$B$46=$I4)*(SUM($O4:O4)+$D$2:$D$46&lt;$T$1)*(COUNTIF($K$2:$N3,$A$2:$A$46)=0)*(COUNTIF($J4:J4,$A$2:$A$46)=0),ROW($2:$46)))))&gt;$Z$1,"",SUBSTITUTE(INDEX($A:$A,MIN(IF(($B$2:$B$46=$I4)*(SUM($O4:O4)+$D$2:$D$46&lt;$T$1)*(COUNTIF($K$2:$N3,$A$2:$A$46)=0)*(COUNTIF($J4:J4,$A$2:$A$46)=0),ROW($2:$46)))),$A$1,""))</f>
        <v>81298</v>
      </c>
      <c r="L4" s="3" t="str">
        <f t="array" ref="L4">IF(SUMIF($G$2:$G3,$G4,$Z$2:$Z3)+SUM($U4:V4)+N(INDEX($E:$E,MIN(IF(($B$2:$B$46=$I4)*(SUM($O4:P4)+$D$2:$D$46&lt;$T$1)*(COUNTIF($K$2:$N3,$A$2:$A$46)=0)*(COUNTIF($J4:K4,$A$2:$A$46)=0),ROW($2:$46)))))&gt;$Z$1,"",SUBSTITUTE(INDEX($A:$A,MIN(IF(($B$2:$B$46=$I4)*(SUM($O4:P4)+$D$2:$D$46&lt;$T$1)*(COUNTIF($K$2:$N3,$A$2:$A$46)=0)*(COUNTIF($J4:K4,$A$2:$A$46)=0),ROW($2:$46)))),$A$1,""))</f>
        <v>81309</v>
      </c>
      <c r="M4" s="3" t="str">
        <f t="array" ref="M4">IF(SUMIF($G$2:$G3,$G4,$Z$2:$Z3)+SUM($U4:W4)+N(INDEX($E:$E,MIN(IF(($B$2:$B$46=$I4)*(SUM($O4:Q4)+$D$2:$D$46&lt;$T$1)*(COUNTIF($K$2:$N3,$A$2:$A$46)=0)*(COUNTIF($J4:L4,$A$2:$A$46)=0),ROW($2:$46)))))&gt;$Z$1,"",SUBSTITUTE(INDEX($A:$A,MIN(IF(($B$2:$B$46=$I4)*(SUM($O4:Q4)+$D$2:$D$46&lt;$T$1)*(COUNTIF($K$2:$N3,$A$2:$A$46)=0)*(COUNTIF($J4:L4,$A$2:$A$46)=0),ROW($2:$46)))),$A$1,""))</f>
        <v/>
      </c>
      <c r="N4" s="3" t="str">
        <f t="array" ref="N4">IF(SUMIF($G$2:$G3,$G4,$Z$2:$Z3)+SUM($U4:X4)+N(INDEX($E:$E,MIN(IF(($B$2:$B$46=$I4)*(SUM($O4:R4)+$D$2:$D$46&lt;$T$1)*(COUNTIF($K$2:$N3,$A$2:$A$46)=0)*(COUNTIF($J4:M4,$A$2:$A$46)=0),ROW($2:$46)))))&gt;$Z$1,"",SUBSTITUTE(INDEX($A:$A,MIN(IF(($B$2:$B$46=$I4)*(SUM($O4:R4)+$D$2:$D$46&lt;$T$1)*(COUNTIF($K$2:$N3,$A$2:$A$46)=0)*(COUNTIF($J4:M4,$A$2:$A$46)=0),ROW($2:$46)))),$A$1,""))</f>
        <v/>
      </c>
      <c r="P4" s="3">
        <f t="array" ref="P4">IF(K4="","",INDEX($D$2:$D$46,MATCH(K4,$A$2:$A$46&amp;"",)))</f>
        <v>4600</v>
      </c>
      <c r="Q4" s="3">
        <f t="array" ref="Q4">IF(L4="","",INDEX($D$2:$D$46,MATCH(L4,$A$2:$A$46&amp;"",)))</f>
        <v>4600</v>
      </c>
      <c r="R4" s="3" t="str">
        <f t="array" ref="R4">IF(M4="","",INDEX($D$2:$D$46,MATCH(M4,$A$2:$A$46&amp;"",)))</f>
        <v/>
      </c>
      <c r="S4" s="3" t="str">
        <f t="array" ref="S4">IF(N4="","",INDEX($D$2:$D$46,MATCH(N4,$A$2:$A$46&amp;"",)))</f>
        <v/>
      </c>
      <c r="T4" s="3">
        <f t="shared" ref="T4:T18" si="2">SUM(P4:S4)</f>
        <v>9200</v>
      </c>
      <c r="V4" s="3">
        <f t="array" ref="V4">IF(K4="","",INDEX($E$2:$E$46,MATCH(K4,$A$2:$A$46&amp;"",)))</f>
        <v>10.119999999999999</v>
      </c>
      <c r="W4" s="3">
        <f t="array" ref="W4">IF(L4="","",INDEX($E$2:$E$46,MATCH(L4,$A$2:$A$46&amp;"",)))</f>
        <v>10.119999999999999</v>
      </c>
      <c r="X4" s="3" t="str">
        <f t="array" ref="X4">IF(M4="","",INDEX($E$2:$E$46,MATCH(M4,$A$2:$A$46&amp;"",)))</f>
        <v/>
      </c>
      <c r="Y4" s="3" t="str">
        <f t="array" ref="Y4">IF(N4="","",INDEX($E$2:$E$46,MATCH(N4,$A$2:$A$46&amp;"",)))</f>
        <v/>
      </c>
      <c r="Z4" s="3">
        <f t="shared" ref="Z4:Z27" si="3">SUM(V4:Y4)</f>
        <v>20.239999999999998</v>
      </c>
    </row>
    <row r="5" spans="1:26" x14ac:dyDescent="0.25">
      <c r="A5" s="2" t="s">
        <v>2</v>
      </c>
      <c r="B5" s="1">
        <v>140</v>
      </c>
      <c r="C5" s="1">
        <v>2000</v>
      </c>
      <c r="D5" s="1">
        <v>4100</v>
      </c>
      <c r="E5" s="1">
        <v>9.2650000000000006</v>
      </c>
      <c r="F5" s="5"/>
      <c r="G5" s="3">
        <f>(SUMIF(G$2:G4,G4,Z$2:Z4)+MIN(E$2:E$46)&gt;Z$1)+MAX(N(G4),1)</f>
        <v>1</v>
      </c>
      <c r="H5" s="3">
        <f t="shared" si="1"/>
        <v>3</v>
      </c>
      <c r="I5" s="3">
        <f t="array" ref="I5">MAX(IF(COUNTIF(K$2:N4,A$2:A$46),,B$2:B$46))</f>
        <v>160</v>
      </c>
      <c r="K5" s="3" t="str">
        <f t="array" ref="K5">IF(SUMIF($G$2:$G4,$G5,$Z$2:$Z4)+SUM($U5:U5)+N(INDEX($E:$E,MIN(IF(($B$2:$B$46=$I5)*(SUM($O5:O5)+$D$2:$D$46&lt;$T$1)*(COUNTIF($K$2:$N4,$A$2:$A$46)=0)*(COUNTIF($J5:J5,$A$2:$A$46)=0),ROW($2:$46)))))&gt;$Z$1,"",SUBSTITUTE(INDEX($A:$A,MIN(IF(($B$2:$B$46=$I5)*(SUM($O5:O5)+$D$2:$D$46&lt;$T$1)*(COUNTIF($K$2:$N4,$A$2:$A$46)=0)*(COUNTIF($J5:J5,$A$2:$A$46)=0),ROW($2:$46)))),$A$1,""))</f>
        <v>81310</v>
      </c>
      <c r="L5" s="3" t="str">
        <f t="array" ref="L5">IF(SUMIF($G$2:$G4,$G5,$Z$2:$Z4)+SUM($U5:V5)+N(INDEX($E:$E,MIN(IF(($B$2:$B$46=$I5)*(SUM($O5:P5)+$D$2:$D$46&lt;$T$1)*(COUNTIF($K$2:$N4,$A$2:$A$46)=0)*(COUNTIF($J5:K5,$A$2:$A$46)=0),ROW($2:$46)))))&gt;$Z$1,"",SUBSTITUTE(INDEX($A:$A,MIN(IF(($B$2:$B$46=$I5)*(SUM($O5:P5)+$D$2:$D$46&lt;$T$1)*(COUNTIF($K$2:$N4,$A$2:$A$46)=0)*(COUNTIF($J5:K5,$A$2:$A$46)=0),ROW($2:$46)))),$A$1,""))</f>
        <v>81311</v>
      </c>
      <c r="M5" s="3" t="str">
        <f t="array" ref="M5">IF(SUMIF($G$2:$G4,$G5,$Z$2:$Z4)+SUM($U5:W5)+N(INDEX($E:$E,MIN(IF(($B$2:$B$46=$I5)*(SUM($O5:Q5)+$D$2:$D$46&lt;$T$1)*(COUNTIF($K$2:$N4,$A$2:$A$46)=0)*(COUNTIF($J5:L5,$A$2:$A$46)=0),ROW($2:$46)))))&gt;$Z$1,"",SUBSTITUTE(INDEX($A:$A,MIN(IF(($B$2:$B$46=$I5)*(SUM($O5:Q5)+$D$2:$D$46&lt;$T$1)*(COUNTIF($K$2:$N4,$A$2:$A$46)=0)*(COUNTIF($J5:L5,$A$2:$A$46)=0),ROW($2:$46)))),$A$1,""))</f>
        <v/>
      </c>
      <c r="N5" s="3" t="str">
        <f t="array" ref="N5">IF(SUMIF($G$2:$G4,$G5,$Z$2:$Z4)+SUM($U5:X5)+N(INDEX($E:$E,MIN(IF(($B$2:$B$46=$I5)*(SUM($O5:R5)+$D$2:$D$46&lt;$T$1)*(COUNTIF($K$2:$N4,$A$2:$A$46)=0)*(COUNTIF($J5:M5,$A$2:$A$46)=0),ROW($2:$46)))))&gt;$Z$1,"",SUBSTITUTE(INDEX($A:$A,MIN(IF(($B$2:$B$46=$I5)*(SUM($O5:R5)+$D$2:$D$46&lt;$T$1)*(COUNTIF($K$2:$N4,$A$2:$A$46)=0)*(COUNTIF($J5:M5,$A$2:$A$46)=0),ROW($2:$46)))),$A$1,""))</f>
        <v/>
      </c>
      <c r="P5" s="3">
        <f t="array" ref="P5">IF(K5="","",INDEX($D$2:$D$46,MATCH(K5,$A$2:$A$46&amp;"",)))</f>
        <v>4600</v>
      </c>
      <c r="Q5" s="3">
        <f t="array" ref="Q5">IF(L5="","",INDEX($D$2:$D$46,MATCH(L5,$A$2:$A$46&amp;"",)))</f>
        <v>4600</v>
      </c>
      <c r="R5" s="3" t="str">
        <f t="array" ref="R5">IF(M5="","",INDEX($D$2:$D$46,MATCH(M5,$A$2:$A$46&amp;"",)))</f>
        <v/>
      </c>
      <c r="S5" s="3" t="str">
        <f t="array" ref="S5">IF(N5="","",INDEX($D$2:$D$46,MATCH(N5,$A$2:$A$46&amp;"",)))</f>
        <v/>
      </c>
      <c r="T5" s="3">
        <f t="shared" si="2"/>
        <v>9200</v>
      </c>
      <c r="V5" s="3">
        <f t="array" ref="V5">IF(K5="","",INDEX($E$2:$E$46,MATCH(K5,$A$2:$A$46&amp;"",)))</f>
        <v>10.119999999999999</v>
      </c>
      <c r="W5" s="3">
        <f t="array" ref="W5">IF(L5="","",INDEX($E$2:$E$46,MATCH(L5,$A$2:$A$46&amp;"",)))</f>
        <v>10.119999999999999</v>
      </c>
      <c r="X5" s="3" t="str">
        <f t="array" ref="X5">IF(M5="","",INDEX($E$2:$E$46,MATCH(M5,$A$2:$A$46&amp;"",)))</f>
        <v/>
      </c>
      <c r="Y5" s="3" t="str">
        <f t="array" ref="Y5">IF(N5="","",INDEX($E$2:$E$46,MATCH(N5,$A$2:$A$46&amp;"",)))</f>
        <v/>
      </c>
      <c r="Z5" s="3">
        <f t="shared" si="3"/>
        <v>20.239999999999998</v>
      </c>
    </row>
    <row r="6" spans="1:26" x14ac:dyDescent="0.25">
      <c r="A6" s="2" t="s">
        <v>3</v>
      </c>
      <c r="B6" s="1">
        <v>140</v>
      </c>
      <c r="C6" s="1">
        <v>2000</v>
      </c>
      <c r="D6" s="1">
        <v>4100</v>
      </c>
      <c r="E6" s="1">
        <v>9.2650000000000006</v>
      </c>
      <c r="F6" s="5"/>
      <c r="G6" s="3">
        <f>(SUMIF(G$2:G5,G5,Z$2:Z5)+MIN(E$2:E$46)&gt;Z$1)+MAX(N(G5),1)</f>
        <v>2</v>
      </c>
      <c r="H6" s="3">
        <f t="shared" si="1"/>
        <v>1</v>
      </c>
      <c r="I6" s="3">
        <f t="array" ref="I6">MAX(IF(COUNTIF(K$2:N5,A$2:A$46),,B$2:B$46))</f>
        <v>160</v>
      </c>
      <c r="K6" s="3" t="str">
        <f t="array" ref="K6">IF(SUMIF($G$2:$G5,$G6,$Z$2:$Z5)+SUM($U6:U6)+N(INDEX($E:$E,MIN(IF(($B$2:$B$46=$I6)*(SUM($O6:O6)+$D$2:$D$46&lt;$T$1)*(COUNTIF($K$2:$N5,$A$2:$A$46)=0)*(COUNTIF($J6:J6,$A$2:$A$46)=0),ROW($2:$46)))))&gt;$Z$1,"",SUBSTITUTE(INDEX($A:$A,MIN(IF(($B$2:$B$46=$I6)*(SUM($O6:O6)+$D$2:$D$46&lt;$T$1)*(COUNTIF($K$2:$N5,$A$2:$A$46)=0)*(COUNTIF($J6:J6,$A$2:$A$46)=0),ROW($2:$46)))),$A$1,""))</f>
        <v>81366-1</v>
      </c>
      <c r="L6" s="3" t="str">
        <f t="array" ref="L6">IF(SUMIF($G$2:$G5,$G6,$Z$2:$Z5)+SUM($U6:V6)+N(INDEX($E:$E,MIN(IF(($B$2:$B$46=$I6)*(SUM($O6:P6)+$D$2:$D$46&lt;$T$1)*(COUNTIF($K$2:$N5,$A$2:$A$46)=0)*(COUNTIF($J6:K6,$A$2:$A$46)=0),ROW($2:$46)))))&gt;$Z$1,"",SUBSTITUTE(INDEX($A:$A,MIN(IF(($B$2:$B$46=$I6)*(SUM($O6:P6)+$D$2:$D$46&lt;$T$1)*(COUNTIF($K$2:$N5,$A$2:$A$46)=0)*(COUNTIF($J6:K6,$A$2:$A$46)=0),ROW($2:$46)))),$A$1,""))</f>
        <v>81366-2</v>
      </c>
      <c r="M6" s="3" t="str">
        <f t="array" ref="M6">IF(SUMIF($G$2:$G5,$G6,$Z$2:$Z5)+SUM($U6:W6)+N(INDEX($E:$E,MIN(IF(($B$2:$B$46=$I6)*(SUM($O6:Q6)+$D$2:$D$46&lt;$T$1)*(COUNTIF($K$2:$N5,$A$2:$A$46)=0)*(COUNTIF($J6:L6,$A$2:$A$46)=0),ROW($2:$46)))))&gt;$Z$1,"",SUBSTITUTE(INDEX($A:$A,MIN(IF(($B$2:$B$46=$I6)*(SUM($O6:Q6)+$D$2:$D$46&lt;$T$1)*(COUNTIF($K$2:$N5,$A$2:$A$46)=0)*(COUNTIF($J6:L6,$A$2:$A$46)=0),ROW($2:$46)))),$A$1,""))</f>
        <v/>
      </c>
      <c r="N6" s="3" t="str">
        <f t="array" ref="N6">IF(SUMIF($G$2:$G5,$G6,$Z$2:$Z5)+SUM($U6:X6)+N(INDEX($E:$E,MIN(IF(($B$2:$B$46=$I6)*(SUM($O6:R6)+$D$2:$D$46&lt;$T$1)*(COUNTIF($K$2:$N5,$A$2:$A$46)=0)*(COUNTIF($J6:M6,$A$2:$A$46)=0),ROW($2:$46)))))&gt;$Z$1,"",SUBSTITUTE(INDEX($A:$A,MIN(IF(($B$2:$B$46=$I6)*(SUM($O6:R6)+$D$2:$D$46&lt;$T$1)*(COUNTIF($K$2:$N5,$A$2:$A$46)=0)*(COUNTIF($J6:M6,$A$2:$A$46)=0),ROW($2:$46)))),$A$1,""))</f>
        <v/>
      </c>
      <c r="P6" s="3">
        <f t="array" ref="P6">IF(K6="","",INDEX($D$2:$D$46,MATCH(K6,$A$2:$A$46&amp;"",)))</f>
        <v>4900</v>
      </c>
      <c r="Q6" s="3">
        <f t="array" ref="Q6">IF(L6="","",INDEX($D$2:$D$46,MATCH(L6,$A$2:$A$46&amp;"",)))</f>
        <v>4900</v>
      </c>
      <c r="R6" s="3" t="str">
        <f t="array" ref="R6">IF(M6="","",INDEX($D$2:$D$46,MATCH(M6,$A$2:$A$46&amp;"",)))</f>
        <v/>
      </c>
      <c r="S6" s="3" t="str">
        <f t="array" ref="S6">IF(N6="","",INDEX($D$2:$D$46,MATCH(N6,$A$2:$A$46&amp;"",)))</f>
        <v/>
      </c>
      <c r="T6" s="3">
        <f t="shared" si="2"/>
        <v>9800</v>
      </c>
      <c r="V6" s="3">
        <f t="array" ref="V6">IF(K6="","",INDEX($E$2:$E$46,MATCH(K6,$A$2:$A$46&amp;"",)))</f>
        <v>10.154999999999999</v>
      </c>
      <c r="W6" s="3">
        <f t="array" ref="W6">IF(L6="","",INDEX($E$2:$E$46,MATCH(L6,$A$2:$A$46&amp;"",)))</f>
        <v>10.154999999999999</v>
      </c>
      <c r="X6" s="3" t="str">
        <f t="array" ref="X6">IF(M6="","",INDEX($E$2:$E$46,MATCH(M6,$A$2:$A$46&amp;"",)))</f>
        <v/>
      </c>
      <c r="Y6" s="3" t="str">
        <f t="array" ref="Y6">IF(N6="","",INDEX($E$2:$E$46,MATCH(N6,$A$2:$A$46&amp;"",)))</f>
        <v/>
      </c>
      <c r="Z6" s="3">
        <f t="shared" si="3"/>
        <v>20.309999999999999</v>
      </c>
    </row>
    <row r="7" spans="1:26" x14ac:dyDescent="0.25">
      <c r="A7" s="2" t="s">
        <v>4</v>
      </c>
      <c r="B7" s="1">
        <v>160</v>
      </c>
      <c r="C7" s="1">
        <v>2000</v>
      </c>
      <c r="D7" s="1">
        <v>3000</v>
      </c>
      <c r="E7" s="1">
        <v>7.7729999999999997</v>
      </c>
      <c r="F7" s="5"/>
      <c r="G7" s="3">
        <f>(SUMIF(G$2:G6,G6,Z$2:Z6)+MIN(E$2:E$46)&gt;Z$1)+MAX(N(G6),1)</f>
        <v>2</v>
      </c>
      <c r="H7" s="3">
        <f t="shared" si="1"/>
        <v>2</v>
      </c>
      <c r="I7" s="3">
        <f t="array" ref="I7">MAX(IF(COUNTIF(K$2:N6,A$2:A$46),,B$2:B$46))</f>
        <v>160</v>
      </c>
      <c r="K7" s="3" t="str">
        <f t="array" ref="K7">IF(SUMIF($G$2:$G6,$G7,$Z$2:$Z6)+SUM($U7:U7)+N(INDEX($E:$E,MIN(IF(($B$2:$B$46=$I7)*(SUM($O7:O7)+$D$2:$D$46&lt;$T$1)*(COUNTIF($K$2:$N6,$A$2:$A$46)=0)*(COUNTIF($J7:J7,$A$2:$A$46)=0),ROW($2:$46)))))&gt;$Z$1,"",SUBSTITUTE(INDEX($A:$A,MIN(IF(($B$2:$B$46=$I7)*(SUM($O7:O7)+$D$2:$D$46&lt;$T$1)*(COUNTIF($K$2:$N6,$A$2:$A$46)=0)*(COUNTIF($J7:J7,$A$2:$A$46)=0),ROW($2:$46)))),$A$1,""))</f>
        <v>81367-1</v>
      </c>
      <c r="L7" s="3" t="str">
        <f t="array" ref="L7">IF(SUMIF($G$2:$G6,$G7,$Z$2:$Z6)+SUM($U7:V7)+N(INDEX($E:$E,MIN(IF(($B$2:$B$46=$I7)*(SUM($O7:P7)+$D$2:$D$46&lt;$T$1)*(COUNTIF($K$2:$N6,$A$2:$A$46)=0)*(COUNTIF($J7:K7,$A$2:$A$46)=0),ROW($2:$46)))))&gt;$Z$1,"",SUBSTITUTE(INDEX($A:$A,MIN(IF(($B$2:$B$46=$I7)*(SUM($O7:P7)+$D$2:$D$46&lt;$T$1)*(COUNTIF($K$2:$N6,$A$2:$A$46)=0)*(COUNTIF($J7:K7,$A$2:$A$46)=0),ROW($2:$46)))),$A$1,""))</f>
        <v>81367-2</v>
      </c>
      <c r="M7" s="3" t="str">
        <f t="array" ref="M7">IF(SUMIF($G$2:$G6,$G7,$Z$2:$Z6)+SUM($U7:W7)+N(INDEX($E:$E,MIN(IF(($B$2:$B$46=$I7)*(SUM($O7:Q7)+$D$2:$D$46&lt;$T$1)*(COUNTIF($K$2:$N6,$A$2:$A$46)=0)*(COUNTIF($J7:L7,$A$2:$A$46)=0),ROW($2:$46)))))&gt;$Z$1,"",SUBSTITUTE(INDEX($A:$A,MIN(IF(($B$2:$B$46=$I7)*(SUM($O7:Q7)+$D$2:$D$46&lt;$T$1)*(COUNTIF($K$2:$N6,$A$2:$A$46)=0)*(COUNTIF($J7:L7,$A$2:$A$46)=0),ROW($2:$46)))),$A$1,""))</f>
        <v/>
      </c>
      <c r="N7" s="3" t="str">
        <f t="array" ref="N7">IF(SUMIF($G$2:$G6,$G7,$Z$2:$Z6)+SUM($U7:X7)+N(INDEX($E:$E,MIN(IF(($B$2:$B$46=$I7)*(SUM($O7:R7)+$D$2:$D$46&lt;$T$1)*(COUNTIF($K$2:$N6,$A$2:$A$46)=0)*(COUNTIF($J7:M7,$A$2:$A$46)=0),ROW($2:$46)))))&gt;$Z$1,"",SUBSTITUTE(INDEX($A:$A,MIN(IF(($B$2:$B$46=$I7)*(SUM($O7:R7)+$D$2:$D$46&lt;$T$1)*(COUNTIF($K$2:$N6,$A$2:$A$46)=0)*(COUNTIF($J7:M7,$A$2:$A$46)=0),ROW($2:$46)))),$A$1,""))</f>
        <v/>
      </c>
      <c r="P7" s="3">
        <f t="array" ref="P7">IF(K7="","",INDEX($D$2:$D$46,MATCH(K7,$A$2:$A$46&amp;"",)))</f>
        <v>4900</v>
      </c>
      <c r="Q7" s="3">
        <f t="array" ref="Q7">IF(L7="","",INDEX($D$2:$D$46,MATCH(L7,$A$2:$A$46&amp;"",)))</f>
        <v>4900</v>
      </c>
      <c r="R7" s="3" t="str">
        <f t="array" ref="R7">IF(M7="","",INDEX($D$2:$D$46,MATCH(M7,$A$2:$A$46&amp;"",)))</f>
        <v/>
      </c>
      <c r="S7" s="3" t="str">
        <f t="array" ref="S7">IF(N7="","",INDEX($D$2:$D$46,MATCH(N7,$A$2:$A$46&amp;"",)))</f>
        <v/>
      </c>
      <c r="T7" s="3">
        <f t="shared" si="2"/>
        <v>9800</v>
      </c>
      <c r="V7" s="3">
        <f t="array" ref="V7">IF(K7="","",INDEX($E$2:$E$46,MATCH(K7,$A$2:$A$46&amp;"",)))</f>
        <v>10.154999999999999</v>
      </c>
      <c r="W7" s="3">
        <f t="array" ref="W7">IF(L7="","",INDEX($E$2:$E$46,MATCH(L7,$A$2:$A$46&amp;"",)))</f>
        <v>10.154999999999999</v>
      </c>
      <c r="X7" s="3" t="str">
        <f t="array" ref="X7">IF(M7="","",INDEX($E$2:$E$46,MATCH(M7,$A$2:$A$46&amp;"",)))</f>
        <v/>
      </c>
      <c r="Y7" s="3" t="str">
        <f t="array" ref="Y7">IF(N7="","",INDEX($E$2:$E$46,MATCH(N7,$A$2:$A$46&amp;"",)))</f>
        <v/>
      </c>
      <c r="Z7" s="3">
        <f t="shared" si="3"/>
        <v>20.309999999999999</v>
      </c>
    </row>
    <row r="8" spans="1:26" x14ac:dyDescent="0.25">
      <c r="A8" s="2" t="s">
        <v>5</v>
      </c>
      <c r="B8" s="1">
        <v>145.00000000000003</v>
      </c>
      <c r="C8" s="1">
        <v>1700</v>
      </c>
      <c r="D8" s="1">
        <v>4100</v>
      </c>
      <c r="E8" s="1">
        <v>8.1829999999999998</v>
      </c>
      <c r="F8" s="5"/>
      <c r="G8" s="3">
        <f>(SUMIF(G$2:G7,G7,Z$2:Z7)+MIN(E$2:E$46)&gt;Z$1)+MAX(N(G7),1)</f>
        <v>2</v>
      </c>
      <c r="H8" s="3">
        <f t="shared" si="1"/>
        <v>3</v>
      </c>
      <c r="I8" s="3">
        <f t="array" ref="I8">MAX(IF(COUNTIF(K$2:N7,A$2:A$46),,B$2:B$46))</f>
        <v>145.00000000000003</v>
      </c>
      <c r="K8" s="3" t="str">
        <f t="array" ref="K8">IF(SUMIF($G$2:$G7,$G8,$Z$2:$Z7)+SUM($U8:U8)+N(INDEX($E:$E,MIN(IF(($B$2:$B$46=$I8)*(SUM($O8:O8)+$D$2:$D$46&lt;$T$1)*(COUNTIF($K$2:$N7,$A$2:$A$46)=0)*(COUNTIF($J8:J8,$A$2:$A$46)=0),ROW($2:$46)))))&gt;$Z$1,"",SUBSTITUTE(INDEX($A:$A,MIN(IF(($B$2:$B$46=$I8)*(SUM($O8:O8)+$D$2:$D$46&lt;$T$1)*(COUNTIF($K$2:$N7,$A$2:$A$46)=0)*(COUNTIF($J8:J8,$A$2:$A$46)=0),ROW($2:$46)))),$A$1,""))</f>
        <v>78854</v>
      </c>
      <c r="L8" s="3" t="str">
        <f t="array" ref="L8">IF(SUMIF($G$2:$G7,$G8,$Z$2:$Z7)+SUM($U8:V8)+N(INDEX($E:$E,MIN(IF(($B$2:$B$46=$I8)*(SUM($O8:P8)+$D$2:$D$46&lt;$T$1)*(COUNTIF($K$2:$N7,$A$2:$A$46)=0)*(COUNTIF($J8:K8,$A$2:$A$46)=0),ROW($2:$46)))))&gt;$Z$1,"",SUBSTITUTE(INDEX($A:$A,MIN(IF(($B$2:$B$46=$I8)*(SUM($O8:P8)+$D$2:$D$46&lt;$T$1)*(COUNTIF($K$2:$N7,$A$2:$A$46)=0)*(COUNTIF($J8:K8,$A$2:$A$46)=0),ROW($2:$46)))),$A$1,""))</f>
        <v>81054</v>
      </c>
      <c r="M8" s="3" t="str">
        <f t="array" ref="M8">IF(SUMIF($G$2:$G7,$G8,$Z$2:$Z7)+SUM($U8:W8)+N(INDEX($E:$E,MIN(IF(($B$2:$B$46=$I8)*(SUM($O8:Q8)+$D$2:$D$46&lt;$T$1)*(COUNTIF($K$2:$N7,$A$2:$A$46)=0)*(COUNTIF($J8:L8,$A$2:$A$46)=0),ROW($2:$46)))))&gt;$Z$1,"",SUBSTITUTE(INDEX($A:$A,MIN(IF(($B$2:$B$46=$I8)*(SUM($O8:Q8)+$D$2:$D$46&lt;$T$1)*(COUNTIF($K$2:$N7,$A$2:$A$46)=0)*(COUNTIF($J8:L8,$A$2:$A$46)=0),ROW($2:$46)))),$A$1,""))</f>
        <v>81330</v>
      </c>
      <c r="N8" s="3" t="str">
        <f t="array" ref="N8">IF(SUMIF($G$2:$G7,$G8,$Z$2:$Z7)+SUM($U8:X8)+N(INDEX($E:$E,MIN(IF(($B$2:$B$46=$I8)*(SUM($O8:R8)+$D$2:$D$46&lt;$T$1)*(COUNTIF($K$2:$N7,$A$2:$A$46)=0)*(COUNTIF($J8:M8,$A$2:$A$46)=0),ROW($2:$46)))))&gt;$Z$1,"",SUBSTITUTE(INDEX($A:$A,MIN(IF(($B$2:$B$46=$I8)*(SUM($O8:R8)+$D$2:$D$46&lt;$T$1)*(COUNTIF($K$2:$N7,$A$2:$A$46)=0)*(COUNTIF($J8:M8,$A$2:$A$46)=0),ROW($2:$46)))),$A$1,""))</f>
        <v/>
      </c>
      <c r="P8" s="3">
        <f t="array" ref="P8">IF(K8="","",INDEX($D$2:$D$46,MATCH(K8,$A$2:$A$46&amp;"",)))</f>
        <v>4100</v>
      </c>
      <c r="Q8" s="3">
        <f t="array" ref="Q8">IF(L8="","",INDEX($D$2:$D$46,MATCH(L8,$A$2:$A$46&amp;"",)))</f>
        <v>4100</v>
      </c>
      <c r="R8" s="3">
        <f t="array" ref="R8">IF(M8="","",INDEX($D$2:$D$46,MATCH(M8,$A$2:$A$46&amp;"",)))</f>
        <v>4100</v>
      </c>
      <c r="S8" s="3" t="str">
        <f t="array" ref="S8">IF(N8="","",INDEX($D$2:$D$46,MATCH(N8,$A$2:$A$46&amp;"",)))</f>
        <v/>
      </c>
      <c r="T8" s="3">
        <f t="shared" si="2"/>
        <v>12300</v>
      </c>
      <c r="V8" s="3">
        <f t="array" ref="V8">IF(K8="","",INDEX($E$2:$E$46,MATCH(K8,$A$2:$A$46&amp;"",)))</f>
        <v>8.1829999999999998</v>
      </c>
      <c r="W8" s="3">
        <f t="array" ref="W8">IF(L8="","",INDEX($E$2:$E$46,MATCH(L8,$A$2:$A$46&amp;"",)))</f>
        <v>8.1829999999999998</v>
      </c>
      <c r="X8" s="3">
        <f t="array" ref="X8">IF(M8="","",INDEX($E$2:$E$46,MATCH(M8,$A$2:$A$46&amp;"",)))</f>
        <v>8.1829999999999998</v>
      </c>
      <c r="Y8" s="3" t="str">
        <f t="array" ref="Y8">IF(N8="","",INDEX($E$2:$E$46,MATCH(N8,$A$2:$A$46&amp;"",)))</f>
        <v/>
      </c>
      <c r="Z8" s="3">
        <f t="shared" si="3"/>
        <v>24.548999999999999</v>
      </c>
    </row>
    <row r="9" spans="1:26" x14ac:dyDescent="0.25">
      <c r="A9" s="2" t="s">
        <v>6</v>
      </c>
      <c r="B9" s="1">
        <v>160</v>
      </c>
      <c r="C9" s="1">
        <v>1700</v>
      </c>
      <c r="D9" s="1">
        <v>4600</v>
      </c>
      <c r="E9" s="1">
        <v>10.119999999999999</v>
      </c>
      <c r="F9" s="5"/>
      <c r="G9" s="3">
        <f>(SUMIF(G$2:G8,G8,Z$2:Z8)+MIN(E$2:E$46)&gt;Z$1)+MAX(N(G8),1)</f>
        <v>3</v>
      </c>
      <c r="H9" s="3">
        <f t="shared" si="1"/>
        <v>1</v>
      </c>
      <c r="I9" s="3">
        <f t="array" ref="I9">MAX(IF(COUNTIF(K$2:N8,A$2:A$46),,B$2:B$46))</f>
        <v>145.00000000000003</v>
      </c>
      <c r="K9" s="3" t="str">
        <f t="array" ref="K9">IF(SUMIF($G$2:$G8,$G9,$Z$2:$Z8)+SUM($U9:U9)+N(INDEX($E:$E,MIN(IF(($B$2:$B$46=$I9)*(SUM($O9:O9)+$D$2:$D$46&lt;$T$1)*(COUNTIF($K$2:$N8,$A$2:$A$46)=0)*(COUNTIF($J9:J9,$A$2:$A$46)=0),ROW($2:$46)))))&gt;$Z$1,"",SUBSTITUTE(INDEX($A:$A,MIN(IF(($B$2:$B$46=$I9)*(SUM($O9:O9)+$D$2:$D$46&lt;$T$1)*(COUNTIF($K$2:$N8,$A$2:$A$46)=0)*(COUNTIF($J9:J9,$A$2:$A$46)=0),ROW($2:$46)))),$A$1,""))</f>
        <v>81331</v>
      </c>
      <c r="L9" s="3" t="str">
        <f t="array" ref="L9">IF(SUMIF($G$2:$G8,$G9,$Z$2:$Z8)+SUM($U9:V9)+N(INDEX($E:$E,MIN(IF(($B$2:$B$46=$I9)*(SUM($O9:P9)+$D$2:$D$46&lt;$T$1)*(COUNTIF($K$2:$N8,$A$2:$A$46)=0)*(COUNTIF($J9:K9,$A$2:$A$46)=0),ROW($2:$46)))))&gt;$Z$1,"",SUBSTITUTE(INDEX($A:$A,MIN(IF(($B$2:$B$46=$I9)*(SUM($O9:P9)+$D$2:$D$46&lt;$T$1)*(COUNTIF($K$2:$N8,$A$2:$A$46)=0)*(COUNTIF($J9:K9,$A$2:$A$46)=0),ROW($2:$46)))),$A$1,""))</f>
        <v>81332</v>
      </c>
      <c r="M9" s="3" t="str">
        <f t="array" ref="M9">IF(SUMIF($G$2:$G8,$G9,$Z$2:$Z8)+SUM($U9:W9)+N(INDEX($E:$E,MIN(IF(($B$2:$B$46=$I9)*(SUM($O9:Q9)+$D$2:$D$46&lt;$T$1)*(COUNTIF($K$2:$N8,$A$2:$A$46)=0)*(COUNTIF($J9:L9,$A$2:$A$46)=0),ROW($2:$46)))))&gt;$Z$1,"",SUBSTITUTE(INDEX($A:$A,MIN(IF(($B$2:$B$46=$I9)*(SUM($O9:Q9)+$D$2:$D$46&lt;$T$1)*(COUNTIF($K$2:$N8,$A$2:$A$46)=0)*(COUNTIF($J9:L9,$A$2:$A$46)=0),ROW($2:$46)))),$A$1,""))</f>
        <v/>
      </c>
      <c r="N9" s="3" t="str">
        <f t="array" ref="N9">IF(SUMIF($G$2:$G8,$G9,$Z$2:$Z8)+SUM($U9:X9)+N(INDEX($E:$E,MIN(IF(($B$2:$B$46=$I9)*(SUM($O9:R9)+$D$2:$D$46&lt;$T$1)*(COUNTIF($K$2:$N8,$A$2:$A$46)=0)*(COUNTIF($J9:M9,$A$2:$A$46)=0),ROW($2:$46)))))&gt;$Z$1,"",SUBSTITUTE(INDEX($A:$A,MIN(IF(($B$2:$B$46=$I9)*(SUM($O9:R9)+$D$2:$D$46&lt;$T$1)*(COUNTIF($K$2:$N8,$A$2:$A$46)=0)*(COUNTIF($J9:M9,$A$2:$A$46)=0),ROW($2:$46)))),$A$1,""))</f>
        <v/>
      </c>
      <c r="P9" s="3">
        <f t="array" ref="P9">IF(K9="","",INDEX($D$2:$D$46,MATCH(K9,$A$2:$A$46&amp;"",)))</f>
        <v>4100</v>
      </c>
      <c r="Q9" s="3">
        <f t="array" ref="Q9">IF(L9="","",INDEX($D$2:$D$46,MATCH(L9,$A$2:$A$46&amp;"",)))</f>
        <v>4100</v>
      </c>
      <c r="R9" s="3" t="str">
        <f t="array" ref="R9">IF(M9="","",INDEX($D$2:$D$46,MATCH(M9,$A$2:$A$46&amp;"",)))</f>
        <v/>
      </c>
      <c r="S9" s="3" t="str">
        <f t="array" ref="S9">IF(N9="","",INDEX($D$2:$D$46,MATCH(N9,$A$2:$A$46&amp;"",)))</f>
        <v/>
      </c>
      <c r="T9" s="3">
        <f t="shared" si="2"/>
        <v>8200</v>
      </c>
      <c r="V9" s="3">
        <f t="array" ref="V9">IF(K9="","",INDEX($E$2:$E$46,MATCH(K9,$A$2:$A$46&amp;"",)))</f>
        <v>8.1829999999999998</v>
      </c>
      <c r="W9" s="3">
        <f t="array" ref="W9">IF(L9="","",INDEX($E$2:$E$46,MATCH(L9,$A$2:$A$46&amp;"",)))</f>
        <v>8.1829999999999998</v>
      </c>
      <c r="X9" s="3" t="str">
        <f t="array" ref="X9">IF(M9="","",INDEX($E$2:$E$46,MATCH(M9,$A$2:$A$46&amp;"",)))</f>
        <v/>
      </c>
      <c r="Y9" s="3" t="str">
        <f t="array" ref="Y9">IF(N9="","",INDEX($E$2:$E$46,MATCH(N9,$A$2:$A$46&amp;"",)))</f>
        <v/>
      </c>
      <c r="Z9" s="3">
        <f t="shared" si="3"/>
        <v>16.366</v>
      </c>
    </row>
    <row r="10" spans="1:26" x14ac:dyDescent="0.25">
      <c r="A10" s="2" t="s">
        <v>7</v>
      </c>
      <c r="B10" s="1">
        <v>160</v>
      </c>
      <c r="C10" s="1">
        <v>1700</v>
      </c>
      <c r="D10" s="1">
        <v>4600</v>
      </c>
      <c r="E10" s="1">
        <v>10.119999999999999</v>
      </c>
      <c r="F10" s="5"/>
      <c r="G10" s="3">
        <f>(SUMIF(G$2:G9,G9,Z$2:Z9)+MIN(E$2:E$46)&gt;Z$1)+MAX(N(G9),1)</f>
        <v>3</v>
      </c>
      <c r="H10" s="3">
        <f t="shared" si="1"/>
        <v>2</v>
      </c>
      <c r="I10" s="3">
        <f t="array" ref="I10">MAX(IF(COUNTIF(K$2:N9,A$2:A$46),,B$2:B$46))</f>
        <v>140</v>
      </c>
      <c r="K10" s="3" t="str">
        <f t="array" ref="K10">IF(SUMIF($G$2:$G9,$G10,$Z$2:$Z9)+SUM($U10:U10)+N(INDEX($E:$E,MIN(IF(($B$2:$B$46=$I10)*(SUM($O10:O10)+$D$2:$D$46&lt;$T$1)*(COUNTIF($K$2:$N9,$A$2:$A$46)=0)*(COUNTIF($J10:J10,$A$2:$A$46)=0),ROW($2:$46)))))&gt;$Z$1,"",SUBSTITUTE(INDEX($A:$A,MIN(IF(($B$2:$B$46=$I10)*(SUM($O10:O10)+$D$2:$D$46&lt;$T$1)*(COUNTIF($K$2:$N9,$A$2:$A$46)=0)*(COUNTIF($J10:J10,$A$2:$A$46)=0),ROW($2:$46)))),$A$1,""))</f>
        <v>80915-1</v>
      </c>
      <c r="L10" s="3" t="str">
        <f t="array" ref="L10">IF(SUMIF($G$2:$G9,$G10,$Z$2:$Z9)+SUM($U10:V10)+N(INDEX($E:$E,MIN(IF(($B$2:$B$46=$I10)*(SUM($O10:P10)+$D$2:$D$46&lt;$T$1)*(COUNTIF($K$2:$N9,$A$2:$A$46)=0)*(COUNTIF($J10:K10,$A$2:$A$46)=0),ROW($2:$46)))))&gt;$Z$1,"",SUBSTITUTE(INDEX($A:$A,MIN(IF(($B$2:$B$46=$I10)*(SUM($O10:P10)+$D$2:$D$46&lt;$T$1)*(COUNTIF($K$2:$N9,$A$2:$A$46)=0)*(COUNTIF($J10:K10,$A$2:$A$46)=0),ROW($2:$46)))),$A$1,""))</f>
        <v>80915-2</v>
      </c>
      <c r="M10" s="3" t="str">
        <f t="array" ref="M10">IF(SUMIF($G$2:$G9,$G10,$Z$2:$Z9)+SUM($U10:W10)+N(INDEX($E:$E,MIN(IF(($B$2:$B$46=$I10)*(SUM($O10:Q10)+$D$2:$D$46&lt;$T$1)*(COUNTIF($K$2:$N9,$A$2:$A$46)=0)*(COUNTIF($J10:L10,$A$2:$A$46)=0),ROW($2:$46)))))&gt;$Z$1,"",SUBSTITUTE(INDEX($A:$A,MIN(IF(($B$2:$B$46=$I10)*(SUM($O10:Q10)+$D$2:$D$46&lt;$T$1)*(COUNTIF($K$2:$N9,$A$2:$A$46)=0)*(COUNTIF($J10:L10,$A$2:$A$46)=0),ROW($2:$46)))),$A$1,""))</f>
        <v>80916-1</v>
      </c>
      <c r="N10" s="3" t="str">
        <f t="array" ref="N10">IF(SUMIF($G$2:$G9,$G10,$Z$2:$Z9)+SUM($U10:X10)+N(INDEX($E:$E,MIN(IF(($B$2:$B$46=$I10)*(SUM($O10:R10)+$D$2:$D$46&lt;$T$1)*(COUNTIF($K$2:$N9,$A$2:$A$46)=0)*(COUNTIF($J10:M10,$A$2:$A$46)=0),ROW($2:$46)))))&gt;$Z$1,"",SUBSTITUTE(INDEX($A:$A,MIN(IF(($B$2:$B$46=$I10)*(SUM($O10:R10)+$D$2:$D$46&lt;$T$1)*(COUNTIF($K$2:$N9,$A$2:$A$46)=0)*(COUNTIF($J10:M10,$A$2:$A$46)=0),ROW($2:$46)))),$A$1,""))</f>
        <v/>
      </c>
      <c r="P10" s="3">
        <f t="array" ref="P10">IF(K10="","",INDEX($D$2:$D$46,MATCH(K10,$A$2:$A$46&amp;"",)))</f>
        <v>4100</v>
      </c>
      <c r="Q10" s="3">
        <f t="array" ref="Q10">IF(L10="","",INDEX($D$2:$D$46,MATCH(L10,$A$2:$A$46&amp;"",)))</f>
        <v>4100</v>
      </c>
      <c r="R10" s="3">
        <f t="array" ref="R10">IF(M10="","",INDEX($D$2:$D$46,MATCH(M10,$A$2:$A$46&amp;"",)))</f>
        <v>4100</v>
      </c>
      <c r="S10" s="3" t="str">
        <f t="array" ref="S10">IF(N10="","",INDEX($D$2:$D$46,MATCH(N10,$A$2:$A$46&amp;"",)))</f>
        <v/>
      </c>
      <c r="T10" s="3">
        <f t="shared" si="2"/>
        <v>12300</v>
      </c>
      <c r="V10" s="3">
        <f t="array" ref="V10">IF(K10="","",INDEX($E$2:$E$46,MATCH(K10,$A$2:$A$46&amp;"",)))</f>
        <v>9.2650000000000006</v>
      </c>
      <c r="W10" s="3">
        <f t="array" ref="W10">IF(L10="","",INDEX($E$2:$E$46,MATCH(L10,$A$2:$A$46&amp;"",)))</f>
        <v>9.2650000000000006</v>
      </c>
      <c r="X10" s="3">
        <f t="array" ref="X10">IF(M10="","",INDEX($E$2:$E$46,MATCH(M10,$A$2:$A$46&amp;"",)))</f>
        <v>9.2650000000000006</v>
      </c>
      <c r="Y10" s="3" t="str">
        <f t="array" ref="Y10">IF(N10="","",INDEX($E$2:$E$46,MATCH(N10,$A$2:$A$46&amp;"",)))</f>
        <v/>
      </c>
      <c r="Z10" s="3">
        <f t="shared" si="3"/>
        <v>27.795000000000002</v>
      </c>
    </row>
    <row r="11" spans="1:26" x14ac:dyDescent="0.25">
      <c r="A11" s="2" t="s">
        <v>8</v>
      </c>
      <c r="B11" s="1">
        <v>160</v>
      </c>
      <c r="C11" s="1">
        <v>1700</v>
      </c>
      <c r="D11" s="1">
        <v>4600</v>
      </c>
      <c r="E11" s="1">
        <v>10.119999999999999</v>
      </c>
      <c r="F11" s="5"/>
      <c r="G11" s="3">
        <f>(SUMIF(G$2:G10,G10,Z$2:Z10)+MIN(E$2:E$46)&gt;Z$1)+MAX(N(G10),1)</f>
        <v>3</v>
      </c>
      <c r="H11" s="3">
        <f t="shared" si="1"/>
        <v>3</v>
      </c>
      <c r="I11" s="3">
        <f t="array" ref="I11">MAX(IF(COUNTIF(K$2:N10,A$2:A$46),,B$2:B$46))</f>
        <v>140</v>
      </c>
      <c r="K11" s="3" t="str">
        <f t="array" ref="K11">IF(SUMIF($G$2:$G10,$G11,$Z$2:$Z10)+SUM($U11:U11)+N(INDEX($E:$E,MIN(IF(($B$2:$B$46=$I11)*(SUM($O11:O11)+$D$2:$D$46&lt;$T$1)*(COUNTIF($K$2:$N10,$A$2:$A$46)=0)*(COUNTIF($J11:J11,$A$2:$A$46)=0),ROW($2:$46)))))&gt;$Z$1,"",SUBSTITUTE(INDEX($A:$A,MIN(IF(($B$2:$B$46=$I11)*(SUM($O11:O11)+$D$2:$D$46&lt;$T$1)*(COUNTIF($K$2:$N10,$A$2:$A$46)=0)*(COUNTIF($J11:J11,$A$2:$A$46)=0),ROW($2:$46)))),$A$1,""))</f>
        <v>80916-2</v>
      </c>
      <c r="L11" s="3" t="str">
        <f t="array" ref="L11">IF(SUMIF($G$2:$G10,$G11,$Z$2:$Z10)+SUM($U11:V11)+N(INDEX($E:$E,MIN(IF(($B$2:$B$46=$I11)*(SUM($O11:P11)+$D$2:$D$46&lt;$T$1)*(COUNTIF($K$2:$N10,$A$2:$A$46)=0)*(COUNTIF($J11:K11,$A$2:$A$46)=0),ROW($2:$46)))))&gt;$Z$1,"",SUBSTITUTE(INDEX($A:$A,MIN(IF(($B$2:$B$46=$I11)*(SUM($O11:P11)+$D$2:$D$46&lt;$T$1)*(COUNTIF($K$2:$N10,$A$2:$A$46)=0)*(COUNTIF($J11:K11,$A$2:$A$46)=0),ROW($2:$46)))),$A$1,""))</f>
        <v>81333-1</v>
      </c>
      <c r="M11" s="3" t="str">
        <f t="array" ref="M11">IF(SUMIF($G$2:$G10,$G11,$Z$2:$Z10)+SUM($U11:W11)+N(INDEX($E:$E,MIN(IF(($B$2:$B$46=$I11)*(SUM($O11:Q11)+$D$2:$D$46&lt;$T$1)*(COUNTIF($K$2:$N10,$A$2:$A$46)=0)*(COUNTIF($J11:L11,$A$2:$A$46)=0),ROW($2:$46)))))&gt;$Z$1,"",SUBSTITUTE(INDEX($A:$A,MIN(IF(($B$2:$B$46=$I11)*(SUM($O11:Q11)+$D$2:$D$46&lt;$T$1)*(COUNTIF($K$2:$N10,$A$2:$A$46)=0)*(COUNTIF($J11:L11,$A$2:$A$46)=0),ROW($2:$46)))),$A$1,""))</f>
        <v>81333-2</v>
      </c>
      <c r="N11" s="3" t="str">
        <f t="array" ref="N11">IF(SUMIF($G$2:$G10,$G11,$Z$2:$Z10)+SUM($U11:X11)+N(INDEX($E:$E,MIN(IF(($B$2:$B$46=$I11)*(SUM($O11:R11)+$D$2:$D$46&lt;$T$1)*(COUNTIF($K$2:$N10,$A$2:$A$46)=0)*(COUNTIF($J11:M11,$A$2:$A$46)=0),ROW($2:$46)))))&gt;$Z$1,"",SUBSTITUTE(INDEX($A:$A,MIN(IF(($B$2:$B$46=$I11)*(SUM($O11:R11)+$D$2:$D$46&lt;$T$1)*(COUNTIF($K$2:$N10,$A$2:$A$46)=0)*(COUNTIF($J11:M11,$A$2:$A$46)=0),ROW($2:$46)))),$A$1,""))</f>
        <v/>
      </c>
      <c r="P11" s="3">
        <f t="array" ref="P11">IF(K11="","",INDEX($D$2:$D$46,MATCH(K11,$A$2:$A$46&amp;"",)))</f>
        <v>4100</v>
      </c>
      <c r="Q11" s="3">
        <f t="array" ref="Q11">IF(L11="","",INDEX($D$2:$D$46,MATCH(L11,$A$2:$A$46&amp;"",)))</f>
        <v>4100</v>
      </c>
      <c r="R11" s="3">
        <f t="array" ref="R11">IF(M11="","",INDEX($D$2:$D$46,MATCH(M11,$A$2:$A$46&amp;"",)))</f>
        <v>4100</v>
      </c>
      <c r="S11" s="3" t="str">
        <f t="array" ref="S11">IF(N11="","",INDEX($D$2:$D$46,MATCH(N11,$A$2:$A$46&amp;"",)))</f>
        <v/>
      </c>
      <c r="T11" s="3">
        <f t="shared" si="2"/>
        <v>12300</v>
      </c>
      <c r="V11" s="3">
        <f t="array" ref="V11">IF(K11="","",INDEX($E$2:$E$46,MATCH(K11,$A$2:$A$46&amp;"",)))</f>
        <v>9.2650000000000006</v>
      </c>
      <c r="W11" s="3">
        <f t="array" ref="W11">IF(L11="","",INDEX($E$2:$E$46,MATCH(L11,$A$2:$A$46&amp;"",)))</f>
        <v>7.4459999999999997</v>
      </c>
      <c r="X11" s="3">
        <f t="array" ref="X11">IF(M11="","",INDEX($E$2:$E$46,MATCH(M11,$A$2:$A$46&amp;"",)))</f>
        <v>7.4459999999999997</v>
      </c>
      <c r="Y11" s="3" t="str">
        <f t="array" ref="Y11">IF(N11="","",INDEX($E$2:$E$46,MATCH(N11,$A$2:$A$46&amp;"",)))</f>
        <v/>
      </c>
      <c r="Z11" s="3">
        <f t="shared" si="3"/>
        <v>24.156999999999996</v>
      </c>
    </row>
    <row r="12" spans="1:26" x14ac:dyDescent="0.25">
      <c r="A12" s="2" t="s">
        <v>9</v>
      </c>
      <c r="B12" s="1">
        <v>160</v>
      </c>
      <c r="C12" s="1">
        <v>1700</v>
      </c>
      <c r="D12" s="1">
        <v>4600</v>
      </c>
      <c r="E12" s="1">
        <v>10.119999999999999</v>
      </c>
      <c r="F12" s="5"/>
      <c r="G12" s="3">
        <f>(SUMIF(G$2:G11,G11,Z$2:Z11)+MIN(E$2:E$46)&gt;Z$1)+MAX(N(G11),1)</f>
        <v>4</v>
      </c>
      <c r="H12" s="3">
        <f t="shared" si="1"/>
        <v>1</v>
      </c>
      <c r="I12" s="3">
        <f t="array" ref="I12">MAX(IF(COUNTIF(K$2:N11,A$2:A$46),,B$2:B$46))</f>
        <v>140</v>
      </c>
      <c r="K12" s="3" t="str">
        <f t="array" ref="K12">IF(SUMIF($G$2:$G11,$G12,$Z$2:$Z11)+SUM($U12:U12)+N(INDEX($E:$E,MIN(IF(($B$2:$B$46=$I12)*(SUM($O12:O12)+$D$2:$D$46&lt;$T$1)*(COUNTIF($K$2:$N11,$A$2:$A$46)=0)*(COUNTIF($J12:J12,$A$2:$A$46)=0),ROW($2:$46)))))&gt;$Z$1,"",SUBSTITUTE(INDEX($A:$A,MIN(IF(($B$2:$B$46=$I12)*(SUM($O12:O12)+$D$2:$D$46&lt;$T$1)*(COUNTIF($K$2:$N11,$A$2:$A$46)=0)*(COUNTIF($J12:J12,$A$2:$A$46)=0),ROW($2:$46)))),$A$1,""))</f>
        <v>81334-1</v>
      </c>
      <c r="L12" s="3" t="str">
        <f t="array" ref="L12">IF(SUMIF($G$2:$G11,$G12,$Z$2:$Z11)+SUM($U12:V12)+N(INDEX($E:$E,MIN(IF(($B$2:$B$46=$I12)*(SUM($O12:P12)+$D$2:$D$46&lt;$T$1)*(COUNTIF($K$2:$N11,$A$2:$A$46)=0)*(COUNTIF($J12:K12,$A$2:$A$46)=0),ROW($2:$46)))))&gt;$Z$1,"",SUBSTITUTE(INDEX($A:$A,MIN(IF(($B$2:$B$46=$I12)*(SUM($O12:P12)+$D$2:$D$46&lt;$T$1)*(COUNTIF($K$2:$N11,$A$2:$A$46)=0)*(COUNTIF($J12:K12,$A$2:$A$46)=0),ROW($2:$46)))),$A$1,""))</f>
        <v>81334-2</v>
      </c>
      <c r="M12" s="3" t="str">
        <f t="array" ref="M12">IF(SUMIF($G$2:$G11,$G12,$Z$2:$Z11)+SUM($U12:W12)+N(INDEX($E:$E,MIN(IF(($B$2:$B$46=$I12)*(SUM($O12:Q12)+$D$2:$D$46&lt;$T$1)*(COUNTIF($K$2:$N11,$A$2:$A$46)=0)*(COUNTIF($J12:L12,$A$2:$A$46)=0),ROW($2:$46)))))&gt;$Z$1,"",SUBSTITUTE(INDEX($A:$A,MIN(IF(($B$2:$B$46=$I12)*(SUM($O12:Q12)+$D$2:$D$46&lt;$T$1)*(COUNTIF($K$2:$N11,$A$2:$A$46)=0)*(COUNTIF($J12:L12,$A$2:$A$46)=0),ROW($2:$46)))),$A$1,""))</f>
        <v>81357-1</v>
      </c>
      <c r="N12" s="3" t="str">
        <f t="array" ref="N12">IF(SUMIF($G$2:$G11,$G12,$Z$2:$Z11)+SUM($U12:X12)+N(INDEX($E:$E,MIN(IF(($B$2:$B$46=$I12)*(SUM($O12:R12)+$D$2:$D$46&lt;$T$1)*(COUNTIF($K$2:$N11,$A$2:$A$46)=0)*(COUNTIF($J12:M12,$A$2:$A$46)=0),ROW($2:$46)))))&gt;$Z$1,"",SUBSTITUTE(INDEX($A:$A,MIN(IF(($B$2:$B$46=$I12)*(SUM($O12:R12)+$D$2:$D$46&lt;$T$1)*(COUNTIF($K$2:$N11,$A$2:$A$46)=0)*(COUNTIF($J12:M12,$A$2:$A$46)=0),ROW($2:$46)))),$A$1,""))</f>
        <v/>
      </c>
      <c r="P12" s="3">
        <f t="array" ref="P12">IF(K12="","",INDEX($D$2:$D$46,MATCH(K12,$A$2:$A$46&amp;"",)))</f>
        <v>4100</v>
      </c>
      <c r="Q12" s="3">
        <f t="array" ref="Q12">IF(L12="","",INDEX($D$2:$D$46,MATCH(L12,$A$2:$A$46&amp;"",)))</f>
        <v>4100</v>
      </c>
      <c r="R12" s="3">
        <f t="array" ref="R12">IF(M12="","",INDEX($D$2:$D$46,MATCH(M12,$A$2:$A$46&amp;"",)))</f>
        <v>4100</v>
      </c>
      <c r="S12" s="3" t="str">
        <f t="array" ref="S12">IF(N12="","",INDEX($D$2:$D$46,MATCH(N12,$A$2:$A$46&amp;"",)))</f>
        <v/>
      </c>
      <c r="T12" s="3">
        <f t="shared" si="2"/>
        <v>12300</v>
      </c>
      <c r="V12" s="3">
        <f t="array" ref="V12">IF(K12="","",INDEX($E$2:$E$46,MATCH(K12,$A$2:$A$46&amp;"",)))</f>
        <v>7.4459999999999997</v>
      </c>
      <c r="W12" s="3">
        <f t="array" ref="W12">IF(L12="","",INDEX($E$2:$E$46,MATCH(L12,$A$2:$A$46&amp;"",)))</f>
        <v>7.4459999999999997</v>
      </c>
      <c r="X12" s="3">
        <f t="array" ref="X12">IF(M12="","",INDEX($E$2:$E$46,MATCH(M12,$A$2:$A$46&amp;"",)))</f>
        <v>7.4459999999999997</v>
      </c>
      <c r="Y12" s="3" t="str">
        <f t="array" ref="Y12">IF(N12="","",INDEX($E$2:$E$46,MATCH(N12,$A$2:$A$46&amp;"",)))</f>
        <v/>
      </c>
      <c r="Z12" s="3">
        <f t="shared" si="3"/>
        <v>22.338000000000001</v>
      </c>
    </row>
    <row r="13" spans="1:26" x14ac:dyDescent="0.25">
      <c r="A13" s="2" t="s">
        <v>10</v>
      </c>
      <c r="B13" s="1">
        <v>160</v>
      </c>
      <c r="C13" s="1">
        <v>1700</v>
      </c>
      <c r="D13" s="1">
        <v>4600</v>
      </c>
      <c r="E13" s="1">
        <v>10.119999999999999</v>
      </c>
      <c r="F13" s="5"/>
      <c r="G13" s="3">
        <f>(SUMIF(G$2:G12,G12,Z$2:Z12)+MIN(E$2:E$46)&gt;Z$1)+MAX(N(G12),1)</f>
        <v>4</v>
      </c>
      <c r="H13" s="3">
        <f t="shared" si="1"/>
        <v>2</v>
      </c>
      <c r="I13" s="3">
        <f t="array" ref="I13">MAX(IF(COUNTIF(K$2:N12,A$2:A$46),,B$2:B$46))</f>
        <v>140</v>
      </c>
      <c r="K13" s="3" t="str">
        <f t="array" ref="K13">IF(SUMIF($G$2:$G12,$G13,$Z$2:$Z12)+SUM($U13:U13)+N(INDEX($E:$E,MIN(IF(($B$2:$B$46=$I13)*(SUM($O13:O13)+$D$2:$D$46&lt;$T$1)*(COUNTIF($K$2:$N12,$A$2:$A$46)=0)*(COUNTIF($J13:J13,$A$2:$A$46)=0),ROW($2:$46)))))&gt;$Z$1,"",SUBSTITUTE(INDEX($A:$A,MIN(IF(($B$2:$B$46=$I13)*(SUM($O13:O13)+$D$2:$D$46&lt;$T$1)*(COUNTIF($K$2:$N12,$A$2:$A$46)=0)*(COUNTIF($J13:J13,$A$2:$A$46)=0),ROW($2:$46)))),$A$1,""))</f>
        <v>81357-2</v>
      </c>
      <c r="L13" s="3" t="str">
        <f t="array" ref="L13">IF(SUMIF($G$2:$G12,$G13,$Z$2:$Z12)+SUM($U13:V13)+N(INDEX($E:$E,MIN(IF(($B$2:$B$46=$I13)*(SUM($O13:P13)+$D$2:$D$46&lt;$T$1)*(COUNTIF($K$2:$N12,$A$2:$A$46)=0)*(COUNTIF($J13:K13,$A$2:$A$46)=0),ROW($2:$46)))))&gt;$Z$1,"",SUBSTITUTE(INDEX($A:$A,MIN(IF(($B$2:$B$46=$I13)*(SUM($O13:P13)+$D$2:$D$46&lt;$T$1)*(COUNTIF($K$2:$N12,$A$2:$A$46)=0)*(COUNTIF($J13:K13,$A$2:$A$46)=0),ROW($2:$46)))),$A$1,""))</f>
        <v>81407-1</v>
      </c>
      <c r="M13" s="3" t="str">
        <f t="array" ref="M13">IF(SUMIF($G$2:$G12,$G13,$Z$2:$Z12)+SUM($U13:W13)+N(INDEX($E:$E,MIN(IF(($B$2:$B$46=$I13)*(SUM($O13:Q13)+$D$2:$D$46&lt;$T$1)*(COUNTIF($K$2:$N12,$A$2:$A$46)=0)*(COUNTIF($J13:L13,$A$2:$A$46)=0),ROW($2:$46)))))&gt;$Z$1,"",SUBSTITUTE(INDEX($A:$A,MIN(IF(($B$2:$B$46=$I13)*(SUM($O13:Q13)+$D$2:$D$46&lt;$T$1)*(COUNTIF($K$2:$N12,$A$2:$A$46)=0)*(COUNTIF($J13:L13,$A$2:$A$46)=0),ROW($2:$46)))),$A$1,""))</f>
        <v>81407-2</v>
      </c>
      <c r="N13" s="3" t="str">
        <f t="array" ref="N13">IF(SUMIF($G$2:$G12,$G13,$Z$2:$Z12)+SUM($U13:X13)+N(INDEX($E:$E,MIN(IF(($B$2:$B$46=$I13)*(SUM($O13:R13)+$D$2:$D$46&lt;$T$1)*(COUNTIF($K$2:$N12,$A$2:$A$46)=0)*(COUNTIF($J13:M13,$A$2:$A$46)=0),ROW($2:$46)))))&gt;$Z$1,"",SUBSTITUTE(INDEX($A:$A,MIN(IF(($B$2:$B$46=$I13)*(SUM($O13:R13)+$D$2:$D$46&lt;$T$1)*(COUNTIF($K$2:$N12,$A$2:$A$46)=0)*(COUNTIF($J13:M13,$A$2:$A$46)=0),ROW($2:$46)))),$A$1,""))</f>
        <v/>
      </c>
      <c r="P13" s="3">
        <f t="array" ref="P13">IF(K13="","",INDEX($D$2:$D$46,MATCH(K13,$A$2:$A$46&amp;"",)))</f>
        <v>4100</v>
      </c>
      <c r="Q13" s="3">
        <f t="array" ref="Q13">IF(L13="","",INDEX($D$2:$D$46,MATCH(L13,$A$2:$A$46&amp;"",)))</f>
        <v>4100</v>
      </c>
      <c r="R13" s="3">
        <f t="array" ref="R13">IF(M13="","",INDEX($D$2:$D$46,MATCH(M13,$A$2:$A$46&amp;"",)))</f>
        <v>4100</v>
      </c>
      <c r="S13" s="3" t="str">
        <f t="array" ref="S13">IF(N13="","",INDEX($D$2:$D$46,MATCH(N13,$A$2:$A$46&amp;"",)))</f>
        <v/>
      </c>
      <c r="T13" s="3">
        <f t="shared" si="2"/>
        <v>12300</v>
      </c>
      <c r="V13" s="3">
        <f t="array" ref="V13">IF(K13="","",INDEX($E$2:$E$46,MATCH(K13,$A$2:$A$46&amp;"",)))</f>
        <v>7.4459999999999997</v>
      </c>
      <c r="W13" s="3">
        <f t="array" ref="W13">IF(L13="","",INDEX($E$2:$E$46,MATCH(L13,$A$2:$A$46&amp;"",)))</f>
        <v>9.2650000000000006</v>
      </c>
      <c r="X13" s="3">
        <f t="array" ref="X13">IF(M13="","",INDEX($E$2:$E$46,MATCH(M13,$A$2:$A$46&amp;"",)))</f>
        <v>9.2650000000000006</v>
      </c>
      <c r="Y13" s="3" t="str">
        <f t="array" ref="Y13">IF(N13="","",INDEX($E$2:$E$46,MATCH(N13,$A$2:$A$46&amp;"",)))</f>
        <v/>
      </c>
      <c r="Z13" s="3">
        <f t="shared" si="3"/>
        <v>25.975999999999999</v>
      </c>
    </row>
    <row r="14" spans="1:26" x14ac:dyDescent="0.25">
      <c r="A14" s="2" t="s">
        <v>11</v>
      </c>
      <c r="B14" s="1">
        <v>160</v>
      </c>
      <c r="C14" s="1">
        <v>1700</v>
      </c>
      <c r="D14" s="1">
        <v>4600</v>
      </c>
      <c r="E14" s="1">
        <v>10.119999999999999</v>
      </c>
      <c r="F14" s="5"/>
      <c r="G14" s="3">
        <f>(SUMIF(G$2:G13,G13,Z$2:Z13)+MIN(E$2:E$46)&gt;Z$1)+MAX(N(G13),1)</f>
        <v>4</v>
      </c>
      <c r="H14" s="3">
        <f t="shared" si="1"/>
        <v>3</v>
      </c>
      <c r="I14" s="3">
        <f t="array" ref="I14">MAX(IF(COUNTIF(K$2:N13,A$2:A$46),,B$2:B$46))</f>
        <v>140</v>
      </c>
      <c r="K14" s="3" t="str">
        <f t="array" ref="K14">IF(SUMIF($G$2:$G13,$G14,$Z$2:$Z13)+SUM($U14:U14)+N(INDEX($E:$E,MIN(IF(($B$2:$B$46=$I14)*(SUM($O14:O14)+$D$2:$D$46&lt;$T$1)*(COUNTIF($K$2:$N13,$A$2:$A$46)=0)*(COUNTIF($J14:J14,$A$2:$A$46)=0),ROW($2:$46)))))&gt;$Z$1,"",SUBSTITUTE(INDEX($A:$A,MIN(IF(($B$2:$B$46=$I14)*(SUM($O14:O14)+$D$2:$D$46&lt;$T$1)*(COUNTIF($K$2:$N13,$A$2:$A$46)=0)*(COUNTIF($J14:J14,$A$2:$A$46)=0),ROW($2:$46)))),$A$1,""))</f>
        <v>81837-1</v>
      </c>
      <c r="L14" s="3" t="str">
        <f t="array" ref="L14">IF(SUMIF($G$2:$G13,$G14,$Z$2:$Z13)+SUM($U14:V14)+N(INDEX($E:$E,MIN(IF(($B$2:$B$46=$I14)*(SUM($O14:P14)+$D$2:$D$46&lt;$T$1)*(COUNTIF($K$2:$N13,$A$2:$A$46)=0)*(COUNTIF($J14:K14,$A$2:$A$46)=0),ROW($2:$46)))))&gt;$Z$1,"",SUBSTITUTE(INDEX($A:$A,MIN(IF(($B$2:$B$46=$I14)*(SUM($O14:P14)+$D$2:$D$46&lt;$T$1)*(COUNTIF($K$2:$N13,$A$2:$A$46)=0)*(COUNTIF($J14:K14,$A$2:$A$46)=0),ROW($2:$46)))),$A$1,""))</f>
        <v>81837-2</v>
      </c>
      <c r="M14" s="3" t="str">
        <f t="array" ref="M14">IF(SUMIF($G$2:$G13,$G14,$Z$2:$Z13)+SUM($U14:W14)+N(INDEX($E:$E,MIN(IF(($B$2:$B$46=$I14)*(SUM($O14:Q14)+$D$2:$D$46&lt;$T$1)*(COUNTIF($K$2:$N13,$A$2:$A$46)=0)*(COUNTIF($J14:L14,$A$2:$A$46)=0),ROW($2:$46)))))&gt;$Z$1,"",SUBSTITUTE(INDEX($A:$A,MIN(IF(($B$2:$B$46=$I14)*(SUM($O14:Q14)+$D$2:$D$46&lt;$T$1)*(COUNTIF($K$2:$N13,$A$2:$A$46)=0)*(COUNTIF($J14:L14,$A$2:$A$46)=0),ROW($2:$46)))),$A$1,""))</f>
        <v/>
      </c>
      <c r="N14" s="3" t="str">
        <f t="array" ref="N14">IF(SUMIF($G$2:$G13,$G14,$Z$2:$Z13)+SUM($U14:X14)+N(INDEX($E:$E,MIN(IF(($B$2:$B$46=$I14)*(SUM($O14:R14)+$D$2:$D$46&lt;$T$1)*(COUNTIF($K$2:$N13,$A$2:$A$46)=0)*(COUNTIF($J14:M14,$A$2:$A$46)=0),ROW($2:$46)))))&gt;$Z$1,"",SUBSTITUTE(INDEX($A:$A,MIN(IF(($B$2:$B$46=$I14)*(SUM($O14:R14)+$D$2:$D$46&lt;$T$1)*(COUNTIF($K$2:$N13,$A$2:$A$46)=0)*(COUNTIF($J14:M14,$A$2:$A$46)=0),ROW($2:$46)))),$A$1,""))</f>
        <v/>
      </c>
      <c r="P14" s="3">
        <f t="array" ref="P14">IF(K14="","",INDEX($D$2:$D$46,MATCH(K14,$A$2:$A$46&amp;"",)))</f>
        <v>4100</v>
      </c>
      <c r="Q14" s="3">
        <f t="array" ref="Q14">IF(L14="","",INDEX($D$2:$D$46,MATCH(L14,$A$2:$A$46&amp;"",)))</f>
        <v>4100</v>
      </c>
      <c r="R14" s="3" t="str">
        <f t="array" ref="R14">IF(M14="","",INDEX($D$2:$D$46,MATCH(M14,$A$2:$A$46&amp;"",)))</f>
        <v/>
      </c>
      <c r="S14" s="3" t="str">
        <f t="array" ref="S14">IF(N14="","",INDEX($D$2:$D$46,MATCH(N14,$A$2:$A$46&amp;"",)))</f>
        <v/>
      </c>
      <c r="T14" s="3">
        <f t="shared" si="2"/>
        <v>8200</v>
      </c>
      <c r="V14" s="3">
        <f t="array" ref="V14">IF(K14="","",INDEX($E$2:$E$46,MATCH(K14,$A$2:$A$46&amp;"",)))</f>
        <v>9.2650000000000006</v>
      </c>
      <c r="W14" s="3">
        <f t="array" ref="W14">IF(L14="","",INDEX($E$2:$E$46,MATCH(L14,$A$2:$A$46&amp;"",)))</f>
        <v>9.2650000000000006</v>
      </c>
      <c r="X14" s="3" t="str">
        <f t="array" ref="X14">IF(M14="","",INDEX($E$2:$E$46,MATCH(M14,$A$2:$A$46&amp;"",)))</f>
        <v/>
      </c>
      <c r="Y14" s="3" t="str">
        <f t="array" ref="Y14">IF(N14="","",INDEX($E$2:$E$46,MATCH(N14,$A$2:$A$46&amp;"",)))</f>
        <v/>
      </c>
      <c r="Z14" s="3">
        <f t="shared" si="3"/>
        <v>18.53</v>
      </c>
    </row>
    <row r="15" spans="1:26" x14ac:dyDescent="0.25">
      <c r="A15" s="2" t="s">
        <v>12</v>
      </c>
      <c r="B15" s="1">
        <v>145.00000000000003</v>
      </c>
      <c r="C15" s="1">
        <v>1700</v>
      </c>
      <c r="D15" s="1">
        <v>4100</v>
      </c>
      <c r="E15" s="1">
        <v>8.1829999999999998</v>
      </c>
      <c r="F15" s="5"/>
      <c r="G15" s="3">
        <f>(SUMIF(G$2:G14,G14,Z$2:Z14)+MIN(E$2:E$46)&gt;Z$1)+MAX(N(G14),1)</f>
        <v>5</v>
      </c>
      <c r="H15" s="3">
        <f t="shared" si="1"/>
        <v>1</v>
      </c>
      <c r="I15" s="3">
        <f t="array" ref="I15">MAX(IF(COUNTIF(K$2:N14,A$2:A$46),,B$2:B$46))</f>
        <v>140</v>
      </c>
      <c r="K15" s="3" t="str">
        <f t="array" ref="K15">IF(SUMIF($G$2:$G14,$G15,$Z$2:$Z14)+SUM($U15:U15)+N(INDEX($E:$E,MIN(IF(($B$2:$B$46=$I15)*(SUM($O15:O15)+$D$2:$D$46&lt;$T$1)*(COUNTIF($K$2:$N14,$A$2:$A$46)=0)*(COUNTIF($J15:J15,$A$2:$A$46)=0),ROW($2:$46)))))&gt;$Z$1,"",SUBSTITUTE(INDEX($A:$A,MIN(IF(($B$2:$B$46=$I15)*(SUM($O15:O15)+$D$2:$D$46&lt;$T$1)*(COUNTIF($K$2:$N14,$A$2:$A$46)=0)*(COUNTIF($J15:J15,$A$2:$A$46)=0),ROW($2:$46)))),$A$1,""))</f>
        <v>81839-1</v>
      </c>
      <c r="L15" s="3" t="str">
        <f t="array" ref="L15">IF(SUMIF($G$2:$G14,$G15,$Z$2:$Z14)+SUM($U15:V15)+N(INDEX($E:$E,MIN(IF(($B$2:$B$46=$I15)*(SUM($O15:P15)+$D$2:$D$46&lt;$T$1)*(COUNTIF($K$2:$N14,$A$2:$A$46)=0)*(COUNTIF($J15:K15,$A$2:$A$46)=0),ROW($2:$46)))))&gt;$Z$1,"",SUBSTITUTE(INDEX($A:$A,MIN(IF(($B$2:$B$46=$I15)*(SUM($O15:P15)+$D$2:$D$46&lt;$T$1)*(COUNTIF($K$2:$N14,$A$2:$A$46)=0)*(COUNTIF($J15:K15,$A$2:$A$46)=0),ROW($2:$46)))),$A$1,""))</f>
        <v>81839-2</v>
      </c>
      <c r="M15" s="3" t="str">
        <f t="array" ref="M15">IF(SUMIF($G$2:$G14,$G15,$Z$2:$Z14)+SUM($U15:W15)+N(INDEX($E:$E,MIN(IF(($B$2:$B$46=$I15)*(SUM($O15:Q15)+$D$2:$D$46&lt;$T$1)*(COUNTIF($K$2:$N14,$A$2:$A$46)=0)*(COUNTIF($J15:L15,$A$2:$A$46)=0),ROW($2:$46)))))&gt;$Z$1,"",SUBSTITUTE(INDEX($A:$A,MIN(IF(($B$2:$B$46=$I15)*(SUM($O15:Q15)+$D$2:$D$46&lt;$T$1)*(COUNTIF($K$2:$N14,$A$2:$A$46)=0)*(COUNTIF($J15:L15,$A$2:$A$46)=0),ROW($2:$46)))),$A$1,""))</f>
        <v>81847-1</v>
      </c>
      <c r="N15" s="3" t="str">
        <f t="array" ref="N15">IF(SUMIF($G$2:$G14,$G15,$Z$2:$Z14)+SUM($U15:X15)+N(INDEX($E:$E,MIN(IF(($B$2:$B$46=$I15)*(SUM($O15:R15)+$D$2:$D$46&lt;$T$1)*(COUNTIF($K$2:$N14,$A$2:$A$46)=0)*(COUNTIF($J15:M15,$A$2:$A$46)=0),ROW($2:$46)))))&gt;$Z$1,"",SUBSTITUTE(INDEX($A:$A,MIN(IF(($B$2:$B$46=$I15)*(SUM($O15:R15)+$D$2:$D$46&lt;$T$1)*(COUNTIF($K$2:$N14,$A$2:$A$46)=0)*(COUNTIF($J15:M15,$A$2:$A$46)=0),ROW($2:$46)))),$A$1,""))</f>
        <v/>
      </c>
      <c r="P15" s="3">
        <f t="array" ref="P15">IF(K15="","",INDEX($D$2:$D$46,MATCH(K15,$A$2:$A$46&amp;"",)))</f>
        <v>4100</v>
      </c>
      <c r="Q15" s="3">
        <f t="array" ref="Q15">IF(L15="","",INDEX($D$2:$D$46,MATCH(L15,$A$2:$A$46&amp;"",)))</f>
        <v>4100</v>
      </c>
      <c r="R15" s="3">
        <f t="array" ref="R15">IF(M15="","",INDEX($D$2:$D$46,MATCH(M15,$A$2:$A$46&amp;"",)))</f>
        <v>4100</v>
      </c>
      <c r="S15" s="3" t="str">
        <f t="array" ref="S15">IF(N15="","",INDEX($D$2:$D$46,MATCH(N15,$A$2:$A$46&amp;"",)))</f>
        <v/>
      </c>
      <c r="T15" s="3">
        <f t="shared" si="2"/>
        <v>12300</v>
      </c>
      <c r="V15" s="3">
        <f t="array" ref="V15">IF(K15="","",INDEX($E$2:$E$46,MATCH(K15,$A$2:$A$46&amp;"",)))</f>
        <v>9.2650000000000006</v>
      </c>
      <c r="W15" s="3">
        <f t="array" ref="W15">IF(L15="","",INDEX($E$2:$E$46,MATCH(L15,$A$2:$A$46&amp;"",)))</f>
        <v>9.2650000000000006</v>
      </c>
      <c r="X15" s="3">
        <f t="array" ref="X15">IF(M15="","",INDEX($E$2:$E$46,MATCH(M15,$A$2:$A$46&amp;"",)))</f>
        <v>9.2650000000000006</v>
      </c>
      <c r="Y15" s="3" t="str">
        <f t="array" ref="Y15">IF(N15="","",INDEX($E$2:$E$46,MATCH(N15,$A$2:$A$46&amp;"",)))</f>
        <v/>
      </c>
      <c r="Z15" s="3">
        <f t="shared" si="3"/>
        <v>27.795000000000002</v>
      </c>
    </row>
    <row r="16" spans="1:26" x14ac:dyDescent="0.25">
      <c r="A16" s="2" t="s">
        <v>13</v>
      </c>
      <c r="B16" s="1">
        <v>145.00000000000003</v>
      </c>
      <c r="C16" s="1">
        <v>1700</v>
      </c>
      <c r="D16" s="1">
        <v>4100</v>
      </c>
      <c r="E16" s="1">
        <v>8.1829999999999998</v>
      </c>
      <c r="F16" s="5"/>
      <c r="G16" s="3">
        <f>(SUMIF(G$2:G15,G15,Z$2:Z15)+MIN(E$2:E$46)&gt;Z$1)+MAX(N(G15),1)</f>
        <v>5</v>
      </c>
      <c r="H16" s="3">
        <f t="shared" si="1"/>
        <v>2</v>
      </c>
      <c r="I16" s="3">
        <f t="array" ref="I16">MAX(IF(COUNTIF(K$2:N15,A$2:A$46),,B$2:B$46))</f>
        <v>140</v>
      </c>
      <c r="K16" s="3" t="str">
        <f t="array" ref="K16">IF(SUMIF($G$2:$G15,$G16,$Z$2:$Z15)+SUM($U16:U16)+N(INDEX($E:$E,MIN(IF(($B$2:$B$46=$I16)*(SUM($O16:O16)+$D$2:$D$46&lt;$T$1)*(COUNTIF($K$2:$N15,$A$2:$A$46)=0)*(COUNTIF($J16:J16,$A$2:$A$46)=0),ROW($2:$46)))))&gt;$Z$1,"",SUBSTITUTE(INDEX($A:$A,MIN(IF(($B$2:$B$46=$I16)*(SUM($O16:O16)+$D$2:$D$46&lt;$T$1)*(COUNTIF($K$2:$N15,$A$2:$A$46)=0)*(COUNTIF($J16:J16,$A$2:$A$46)=0),ROW($2:$46)))),$A$1,""))</f>
        <v>81847-2</v>
      </c>
      <c r="L16" s="3" t="str">
        <f t="array" ref="L16">IF(SUMIF($G$2:$G15,$G16,$Z$2:$Z15)+SUM($U16:V16)+N(INDEX($E:$E,MIN(IF(($B$2:$B$46=$I16)*(SUM($O16:P16)+$D$2:$D$46&lt;$T$1)*(COUNTIF($K$2:$N15,$A$2:$A$46)=0)*(COUNTIF($J16:K16,$A$2:$A$46)=0),ROW($2:$46)))))&gt;$Z$1,"",SUBSTITUTE(INDEX($A:$A,MIN(IF(($B$2:$B$46=$I16)*(SUM($O16:P16)+$D$2:$D$46&lt;$T$1)*(COUNTIF($K$2:$N15,$A$2:$A$46)=0)*(COUNTIF($J16:K16,$A$2:$A$46)=0),ROW($2:$46)))),$A$1,""))</f>
        <v>81848-1</v>
      </c>
      <c r="M16" s="3" t="str">
        <f t="array" ref="M16">IF(SUMIF($G$2:$G15,$G16,$Z$2:$Z15)+SUM($U16:W16)+N(INDEX($E:$E,MIN(IF(($B$2:$B$46=$I16)*(SUM($O16:Q16)+$D$2:$D$46&lt;$T$1)*(COUNTIF($K$2:$N15,$A$2:$A$46)=0)*(COUNTIF($J16:L16,$A$2:$A$46)=0),ROW($2:$46)))))&gt;$Z$1,"",SUBSTITUTE(INDEX($A:$A,MIN(IF(($B$2:$B$46=$I16)*(SUM($O16:Q16)+$D$2:$D$46&lt;$T$1)*(COUNTIF($K$2:$N15,$A$2:$A$46)=0)*(COUNTIF($J16:L16,$A$2:$A$46)=0),ROW($2:$46)))),$A$1,""))</f>
        <v>81848-2</v>
      </c>
      <c r="N16" s="3" t="str">
        <f t="array" ref="N16">IF(SUMIF($G$2:$G15,$G16,$Z$2:$Z15)+SUM($U16:X16)+N(INDEX($E:$E,MIN(IF(($B$2:$B$46=$I16)*(SUM($O16:R16)+$D$2:$D$46&lt;$T$1)*(COUNTIF($K$2:$N15,$A$2:$A$46)=0)*(COUNTIF($J16:M16,$A$2:$A$46)=0),ROW($2:$46)))))&gt;$Z$1,"",SUBSTITUTE(INDEX($A:$A,MIN(IF(($B$2:$B$46=$I16)*(SUM($O16:R16)+$D$2:$D$46&lt;$T$1)*(COUNTIF($K$2:$N15,$A$2:$A$46)=0)*(COUNTIF($J16:M16,$A$2:$A$46)=0),ROW($2:$46)))),$A$1,""))</f>
        <v/>
      </c>
      <c r="P16" s="3">
        <f t="array" ref="P16">IF(K16="","",INDEX($D$2:$D$46,MATCH(K16,$A$2:$A$46&amp;"",)))</f>
        <v>4100</v>
      </c>
      <c r="Q16" s="3">
        <f t="array" ref="Q16">IF(L16="","",INDEX($D$2:$D$46,MATCH(L16,$A$2:$A$46&amp;"",)))</f>
        <v>4100</v>
      </c>
      <c r="R16" s="3">
        <f t="array" ref="R16">IF(M16="","",INDEX($D$2:$D$46,MATCH(M16,$A$2:$A$46&amp;"",)))</f>
        <v>4100</v>
      </c>
      <c r="S16" s="3" t="str">
        <f t="array" ref="S16">IF(N16="","",INDEX($D$2:$D$46,MATCH(N16,$A$2:$A$46&amp;"",)))</f>
        <v/>
      </c>
      <c r="T16" s="3">
        <f t="shared" si="2"/>
        <v>12300</v>
      </c>
      <c r="V16" s="3">
        <f t="array" ref="V16">IF(K16="","",INDEX($E$2:$E$46,MATCH(K16,$A$2:$A$46&amp;"",)))</f>
        <v>9.2650000000000006</v>
      </c>
      <c r="W16" s="3">
        <f t="array" ref="W16">IF(L16="","",INDEX($E$2:$E$46,MATCH(L16,$A$2:$A$46&amp;"",)))</f>
        <v>9.2650000000000006</v>
      </c>
      <c r="X16" s="3">
        <f t="array" ref="X16">IF(M16="","",INDEX($E$2:$E$46,MATCH(M16,$A$2:$A$46&amp;"",)))</f>
        <v>9.2650000000000006</v>
      </c>
      <c r="Y16" s="3" t="str">
        <f t="array" ref="Y16">IF(N16="","",INDEX($E$2:$E$46,MATCH(N16,$A$2:$A$46&amp;"",)))</f>
        <v/>
      </c>
      <c r="Z16" s="3">
        <f t="shared" si="3"/>
        <v>27.795000000000002</v>
      </c>
    </row>
    <row r="17" spans="1:26" x14ac:dyDescent="0.25">
      <c r="A17" s="2" t="s">
        <v>14</v>
      </c>
      <c r="B17" s="1">
        <v>145.00000000000003</v>
      </c>
      <c r="C17" s="1">
        <v>1700</v>
      </c>
      <c r="D17" s="1">
        <v>4100</v>
      </c>
      <c r="E17" s="1">
        <v>8.1829999999999998</v>
      </c>
      <c r="F17" s="5"/>
      <c r="G17" s="3">
        <f>(SUMIF(G$2:G16,G16,Z$2:Z16)+MIN(E$2:E$46)&gt;Z$1)+MAX(N(G16),1)</f>
        <v>5</v>
      </c>
      <c r="H17" s="3">
        <f t="shared" si="1"/>
        <v>3</v>
      </c>
      <c r="I17" s="3">
        <f t="array" ref="I17">MAX(IF(COUNTIF(K$2:N16,A$2:A$46),,B$2:B$46))</f>
        <v>140</v>
      </c>
      <c r="K17" s="3" t="str">
        <f t="array" ref="K17">IF(SUMIF($G$2:$G16,$G17,$Z$2:$Z16)+SUM($U17:U17)+N(INDEX($E:$E,MIN(IF(($B$2:$B$46=$I17)*(SUM($O17:O17)+$D$2:$D$46&lt;$T$1)*(COUNTIF($K$2:$N16,$A$2:$A$46)=0)*(COUNTIF($J17:J17,$A$2:$A$46)=0),ROW($2:$46)))))&gt;$Z$1,"",SUBSTITUTE(INDEX($A:$A,MIN(IF(($B$2:$B$46=$I17)*(SUM($O17:O17)+$D$2:$D$46&lt;$T$1)*(COUNTIF($K$2:$N16,$A$2:$A$46)=0)*(COUNTIF($J17:J17,$A$2:$A$46)=0),ROW($2:$46)))),$A$1,""))</f>
        <v>82102-1</v>
      </c>
      <c r="L17" s="3" t="str">
        <f t="array" ref="L17">IF(SUMIF($G$2:$G16,$G17,$Z$2:$Z16)+SUM($U17:V17)+N(INDEX($E:$E,MIN(IF(($B$2:$B$46=$I17)*(SUM($O17:P17)+$D$2:$D$46&lt;$T$1)*(COUNTIF($K$2:$N16,$A$2:$A$46)=0)*(COUNTIF($J17:K17,$A$2:$A$46)=0),ROW($2:$46)))))&gt;$Z$1,"",SUBSTITUTE(INDEX($A:$A,MIN(IF(($B$2:$B$46=$I17)*(SUM($O17:P17)+$D$2:$D$46&lt;$T$1)*(COUNTIF($K$2:$N16,$A$2:$A$46)=0)*(COUNTIF($J17:K17,$A$2:$A$46)=0),ROW($2:$46)))),$A$1,""))</f>
        <v/>
      </c>
      <c r="M17" s="3" t="str">
        <f t="array" ref="M17">IF(SUMIF($G$2:$G16,$G17,$Z$2:$Z16)+SUM($U17:W17)+N(INDEX($E:$E,MIN(IF(($B$2:$B$46=$I17)*(SUM($O17:Q17)+$D$2:$D$46&lt;$T$1)*(COUNTIF($K$2:$N16,$A$2:$A$46)=0)*(COUNTIF($J17:L17,$A$2:$A$46)=0),ROW($2:$46)))))&gt;$Z$1,"",SUBSTITUTE(INDEX($A:$A,MIN(IF(($B$2:$B$46=$I17)*(SUM($O17:Q17)+$D$2:$D$46&lt;$T$1)*(COUNTIF($K$2:$N16,$A$2:$A$46)=0)*(COUNTIF($J17:L17,$A$2:$A$46)=0),ROW($2:$46)))),$A$1,""))</f>
        <v/>
      </c>
      <c r="N17" s="3" t="str">
        <f t="array" ref="N17">IF(SUMIF($G$2:$G16,$G17,$Z$2:$Z16)+SUM($U17:X17)+N(INDEX($E:$E,MIN(IF(($B$2:$B$46=$I17)*(SUM($O17:R17)+$D$2:$D$46&lt;$T$1)*(COUNTIF($K$2:$N16,$A$2:$A$46)=0)*(COUNTIF($J17:M17,$A$2:$A$46)=0),ROW($2:$46)))))&gt;$Z$1,"",SUBSTITUTE(INDEX($A:$A,MIN(IF(($B$2:$B$46=$I17)*(SUM($O17:R17)+$D$2:$D$46&lt;$T$1)*(COUNTIF($K$2:$N16,$A$2:$A$46)=0)*(COUNTIF($J17:M17,$A$2:$A$46)=0),ROW($2:$46)))),$A$1,""))</f>
        <v/>
      </c>
      <c r="P17" s="3">
        <f t="array" ref="P17">IF(K17="","",INDEX($D$2:$D$46,MATCH(K17,$A$2:$A$46&amp;"",)))</f>
        <v>4100</v>
      </c>
      <c r="Q17" s="3" t="str">
        <f t="array" ref="Q17">IF(L17="","",INDEX($D$2:$D$46,MATCH(L17,$A$2:$A$46&amp;"",)))</f>
        <v/>
      </c>
      <c r="R17" s="3" t="str">
        <f t="array" ref="R17">IF(M17="","",INDEX($D$2:$D$46,MATCH(M17,$A$2:$A$46&amp;"",)))</f>
        <v/>
      </c>
      <c r="S17" s="3" t="str">
        <f t="array" ref="S17">IF(N17="","",INDEX($D$2:$D$46,MATCH(N17,$A$2:$A$46&amp;"",)))</f>
        <v/>
      </c>
      <c r="T17" s="3">
        <f t="shared" si="2"/>
        <v>4100</v>
      </c>
      <c r="V17" s="3">
        <f t="array" ref="V17">IF(K17="","",INDEX($E$2:$E$46,MATCH(K17,$A$2:$A$46&amp;"",)))</f>
        <v>9.2650000000000006</v>
      </c>
      <c r="W17" s="3" t="str">
        <f t="array" ref="W17">IF(L17="","",INDEX($E$2:$E$46,MATCH(L17,$A$2:$A$46&amp;"",)))</f>
        <v/>
      </c>
      <c r="X17" s="3" t="str">
        <f t="array" ref="X17">IF(M17="","",INDEX($E$2:$E$46,MATCH(M17,$A$2:$A$46&amp;"",)))</f>
        <v/>
      </c>
      <c r="Y17" s="3" t="str">
        <f t="array" ref="Y17">IF(N17="","",INDEX($E$2:$E$46,MATCH(N17,$A$2:$A$46&amp;"",)))</f>
        <v/>
      </c>
      <c r="Z17" s="3">
        <f t="shared" si="3"/>
        <v>9.2650000000000006</v>
      </c>
    </row>
    <row r="18" spans="1:26" x14ac:dyDescent="0.25">
      <c r="A18" s="2" t="s">
        <v>15</v>
      </c>
      <c r="B18" s="1">
        <v>140</v>
      </c>
      <c r="C18" s="1">
        <v>1600</v>
      </c>
      <c r="D18" s="1">
        <v>4100</v>
      </c>
      <c r="E18" s="1">
        <v>7.4459999999999997</v>
      </c>
      <c r="F18" s="5"/>
      <c r="G18" s="3">
        <f>(SUMIF(G$2:G17,G17,Z$2:Z17)+MIN(E$2:E$46)&gt;Z$1)+MAX(N(G17),1)</f>
        <v>6</v>
      </c>
      <c r="H18" s="3">
        <f t="shared" si="1"/>
        <v>1</v>
      </c>
      <c r="I18" s="3">
        <f t="array" ref="I18">MAX(IF(COUNTIF(K$2:N17,A$2:A$46),,B$2:B$46))</f>
        <v>140</v>
      </c>
      <c r="K18" s="3" t="str">
        <f t="array" ref="K18">IF(SUMIF($G$2:$G17,$G18,$Z$2:$Z17)+SUM($U18:U18)+N(INDEX($E:$E,MIN(IF(($B$2:$B$46=$I18)*(SUM($O18:O18)+$D$2:$D$46&lt;$T$1)*(COUNTIF($K$2:$N17,$A$2:$A$46)=0)*(COUNTIF($J18:J18,$A$2:$A$46)=0),ROW($2:$46)))))&gt;$Z$1,"",SUBSTITUTE(INDEX($A:$A,MIN(IF(($B$2:$B$46=$I18)*(SUM($O18:O18)+$D$2:$D$46&lt;$T$1)*(COUNTIF($K$2:$N17,$A$2:$A$46)=0)*(COUNTIF($J18:J18,$A$2:$A$46)=0),ROW($2:$46)))),$A$1,""))</f>
        <v>82102-2</v>
      </c>
      <c r="L18" s="3" t="str">
        <f t="array" ref="L18">IF(SUMIF($G$2:$G17,$G18,$Z$2:$Z17)+SUM($U18:V18)+N(INDEX($E:$E,MIN(IF(($B$2:$B$46=$I18)*(SUM($O18:P18)+$D$2:$D$46&lt;$T$1)*(COUNTIF($K$2:$N17,$A$2:$A$46)=0)*(COUNTIF($J18:K18,$A$2:$A$46)=0),ROW($2:$46)))))&gt;$Z$1,"",SUBSTITUTE(INDEX($A:$A,MIN(IF(($B$2:$B$46=$I18)*(SUM($O18:P18)+$D$2:$D$46&lt;$T$1)*(COUNTIF($K$2:$N17,$A$2:$A$46)=0)*(COUNTIF($J18:K18,$A$2:$A$46)=0),ROW($2:$46)))),$A$1,""))</f>
        <v>82110-1</v>
      </c>
      <c r="M18" s="3" t="str">
        <f t="array" ref="M18">IF(SUMIF($G$2:$G17,$G18,$Z$2:$Z17)+SUM($U18:W18)+N(INDEX($E:$E,MIN(IF(($B$2:$B$46=$I18)*(SUM($O18:Q18)+$D$2:$D$46&lt;$T$1)*(COUNTIF($K$2:$N17,$A$2:$A$46)=0)*(COUNTIF($J18:L18,$A$2:$A$46)=0),ROW($2:$46)))))&gt;$Z$1,"",SUBSTITUTE(INDEX($A:$A,MIN(IF(($B$2:$B$46=$I18)*(SUM($O18:Q18)+$D$2:$D$46&lt;$T$1)*(COUNTIF($K$2:$N17,$A$2:$A$46)=0)*(COUNTIF($J18:L18,$A$2:$A$46)=0),ROW($2:$46)))),$A$1,""))</f>
        <v>82110-2</v>
      </c>
      <c r="N18" s="3" t="str">
        <f t="array" ref="N18">IF(SUMIF($G$2:$G17,$G18,$Z$2:$Z17)+SUM($U18:X18)+N(INDEX($E:$E,MIN(IF(($B$2:$B$46=$I18)*(SUM($O18:R18)+$D$2:$D$46&lt;$T$1)*(COUNTIF($K$2:$N17,$A$2:$A$46)=0)*(COUNTIF($J18:M18,$A$2:$A$46)=0),ROW($2:$46)))))&gt;$Z$1,"",SUBSTITUTE(INDEX($A:$A,MIN(IF(($B$2:$B$46=$I18)*(SUM($O18:R18)+$D$2:$D$46&lt;$T$1)*(COUNTIF($K$2:$N17,$A$2:$A$46)=0)*(COUNTIF($J18:M18,$A$2:$A$46)=0),ROW($2:$46)))),$A$1,""))</f>
        <v/>
      </c>
      <c r="P18" s="3">
        <f t="array" ref="P18">IF(K18="","",INDEX($D$2:$D$46,MATCH(K18,$A$2:$A$46&amp;"",)))</f>
        <v>4100</v>
      </c>
      <c r="Q18" s="3">
        <f t="array" ref="Q18">IF(L18="","",INDEX($D$2:$D$46,MATCH(L18,$A$2:$A$46&amp;"",)))</f>
        <v>4100</v>
      </c>
      <c r="R18" s="3">
        <f t="array" ref="R18">IF(M18="","",INDEX($D$2:$D$46,MATCH(M18,$A$2:$A$46&amp;"",)))</f>
        <v>4100</v>
      </c>
      <c r="S18" s="3" t="str">
        <f t="array" ref="S18">IF(N18="","",INDEX($D$2:$D$46,MATCH(N18,$A$2:$A$46&amp;"",)))</f>
        <v/>
      </c>
      <c r="T18" s="3">
        <f t="shared" si="2"/>
        <v>12300</v>
      </c>
      <c r="V18" s="3">
        <f t="array" ref="V18">IF(K18="","",INDEX($E$2:$E$46,MATCH(K18,$A$2:$A$46&amp;"",)))</f>
        <v>9.2650000000000006</v>
      </c>
      <c r="W18" s="3">
        <f t="array" ref="W18">IF(L18="","",INDEX($E$2:$E$46,MATCH(L18,$A$2:$A$46&amp;"",)))</f>
        <v>9.2650000000000006</v>
      </c>
      <c r="X18" s="3">
        <f t="array" ref="X18">IF(M18="","",INDEX($E$2:$E$46,MATCH(M18,$A$2:$A$46&amp;"",)))</f>
        <v>9.2650000000000006</v>
      </c>
      <c r="Y18" s="3" t="str">
        <f t="array" ref="Y18">IF(N18="","",INDEX($E$2:$E$46,MATCH(N18,$A$2:$A$46&amp;"",)))</f>
        <v/>
      </c>
      <c r="Z18" s="3">
        <f t="shared" si="3"/>
        <v>27.795000000000002</v>
      </c>
    </row>
    <row r="19" spans="1:26" x14ac:dyDescent="0.25">
      <c r="A19" s="2" t="s">
        <v>16</v>
      </c>
      <c r="B19" s="1">
        <v>140</v>
      </c>
      <c r="C19" s="1">
        <v>1600</v>
      </c>
      <c r="D19" s="1">
        <v>4100</v>
      </c>
      <c r="E19" s="1">
        <v>7.4459999999999997</v>
      </c>
      <c r="F19" s="5"/>
      <c r="G19" s="3">
        <f>(SUMIF(G$2:G18,G18,Z$2:Z18)+MIN(E$2:E$46)&gt;Z$1)+MAX(N(G18),1)</f>
        <v>6</v>
      </c>
      <c r="H19" s="3">
        <f t="shared" si="1"/>
        <v>2</v>
      </c>
      <c r="I19" s="3">
        <f t="array" ref="I19">MAX(IF(COUNTIF(K$2:N18,A$2:A$46),,B$2:B$46))</f>
        <v>140</v>
      </c>
      <c r="K19" s="3" t="str">
        <f t="array" ref="K19">IF(SUMIF($G$2:$G18,$G19,$Z$2:$Z18)+SUM($U19:U19)+N(INDEX($E:$E,MIN(IF(($B$2:$B$46=$I19)*(SUM($O19:O19)+$D$2:$D$46&lt;$T$1)*(COUNTIF($K$2:$N18,$A$2:$A$46)=0)*(COUNTIF($J19:J19,$A$2:$A$46)=0),ROW($2:$46)))))&gt;$Z$1,"",SUBSTITUTE(INDEX($A:$A,MIN(IF(($B$2:$B$46=$I19)*(SUM($O19:O19)+$D$2:$D$46&lt;$T$1)*(COUNTIF($K$2:$N18,$A$2:$A$46)=0)*(COUNTIF($J19:J19,$A$2:$A$46)=0),ROW($2:$46)))),$A$1,""))</f>
        <v>82114-1</v>
      </c>
      <c r="L19" s="3" t="str">
        <f t="array" ref="L19">IF(SUMIF($G$2:$G18,$G19,$Z$2:$Z18)+SUM($U19:V19)+N(INDEX($E:$E,MIN(IF(($B$2:$B$46=$I19)*(SUM($O19:P19)+$D$2:$D$46&lt;$T$1)*(COUNTIF($K$2:$N18,$A$2:$A$46)=0)*(COUNTIF($J19:K19,$A$2:$A$46)=0),ROW($2:$46)))))&gt;$Z$1,"",SUBSTITUTE(INDEX($A:$A,MIN(IF(($B$2:$B$46=$I19)*(SUM($O19:P19)+$D$2:$D$46&lt;$T$1)*(COUNTIF($K$2:$N18,$A$2:$A$46)=0)*(COUNTIF($J19:K19,$A$2:$A$46)=0),ROW($2:$46)))),$A$1,""))</f>
        <v>82114-2</v>
      </c>
      <c r="M19" s="3" t="str">
        <f t="array" ref="M19">IF(SUMIF($G$2:$G18,$G19,$Z$2:$Z18)+SUM($U19:W19)+N(INDEX($E:$E,MIN(IF(($B$2:$B$46=$I19)*(SUM($O19:Q19)+$D$2:$D$46&lt;$T$1)*(COUNTIF($K$2:$N18,$A$2:$A$46)=0)*(COUNTIF($J19:L19,$A$2:$A$46)=0),ROW($2:$46)))))&gt;$Z$1,"",SUBSTITUTE(INDEX($A:$A,MIN(IF(($B$2:$B$46=$I19)*(SUM($O19:Q19)+$D$2:$D$46&lt;$T$1)*(COUNTIF($K$2:$N18,$A$2:$A$46)=0)*(COUNTIF($J19:L19,$A$2:$A$46)=0),ROW($2:$46)))),$A$1,""))</f>
        <v>82118-1</v>
      </c>
      <c r="N19" s="3" t="str">
        <f t="array" ref="N19">IF(SUMIF($G$2:$G18,$G19,$Z$2:$Z18)+SUM($U19:X19)+N(INDEX($E:$E,MIN(IF(($B$2:$B$46=$I19)*(SUM($O19:R19)+$D$2:$D$46&lt;$T$1)*(COUNTIF($K$2:$N18,$A$2:$A$46)=0)*(COUNTIF($J19:M19,$A$2:$A$46)=0),ROW($2:$46)))))&gt;$Z$1,"",SUBSTITUTE(INDEX($A:$A,MIN(IF(($B$2:$B$46=$I19)*(SUM($O19:R19)+$D$2:$D$46&lt;$T$1)*(COUNTIF($K$2:$N18,$A$2:$A$46)=0)*(COUNTIF($J19:M19,$A$2:$A$46)=0),ROW($2:$46)))),$A$1,""))</f>
        <v/>
      </c>
      <c r="P19" s="3">
        <f t="array" ref="P19">IF(K19="","",INDEX($D$2:$D$46,MATCH(K19,$A$2:$A$46&amp;"",)))</f>
        <v>4100</v>
      </c>
      <c r="Q19" s="3">
        <f t="array" ref="Q19">IF(L19="","",INDEX($D$2:$D$46,MATCH(L19,$A$2:$A$46&amp;"",)))</f>
        <v>4100</v>
      </c>
      <c r="R19" s="3">
        <f t="array" ref="R19">IF(M19="","",INDEX($D$2:$D$46,MATCH(M19,$A$2:$A$46&amp;"",)))</f>
        <v>4100</v>
      </c>
      <c r="S19" s="3" t="str">
        <f t="array" ref="S19">IF(N19="","",INDEX($D$2:$D$46,MATCH(N19,$A$2:$A$46&amp;"",)))</f>
        <v/>
      </c>
      <c r="T19" s="3">
        <f t="shared" ref="T19:T27" si="4">SUM(P19:S19)</f>
        <v>12300</v>
      </c>
      <c r="V19" s="3">
        <f t="array" ref="V19">IF(K19="","",INDEX($E$2:$E$46,MATCH(K19,$A$2:$A$46&amp;"",)))</f>
        <v>9.2650000000000006</v>
      </c>
      <c r="W19" s="3">
        <f t="array" ref="W19">IF(L19="","",INDEX($E$2:$E$46,MATCH(L19,$A$2:$A$46&amp;"",)))</f>
        <v>9.2650000000000006</v>
      </c>
      <c r="X19" s="3">
        <f t="array" ref="X19">IF(M19="","",INDEX($E$2:$E$46,MATCH(M19,$A$2:$A$46&amp;"",)))</f>
        <v>9.2650000000000006</v>
      </c>
      <c r="Y19" s="3" t="str">
        <f t="array" ref="Y19">IF(N19="","",INDEX($E$2:$E$46,MATCH(N19,$A$2:$A$46&amp;"",)))</f>
        <v/>
      </c>
      <c r="Z19" s="3">
        <f t="shared" si="3"/>
        <v>27.795000000000002</v>
      </c>
    </row>
    <row r="20" spans="1:26" x14ac:dyDescent="0.25">
      <c r="A20" s="2" t="s">
        <v>17</v>
      </c>
      <c r="B20" s="1">
        <v>140</v>
      </c>
      <c r="C20" s="1">
        <v>1600</v>
      </c>
      <c r="D20" s="1">
        <v>4100</v>
      </c>
      <c r="E20" s="1">
        <v>7.4459999999999997</v>
      </c>
      <c r="F20" s="5"/>
      <c r="G20" s="3">
        <f>(SUMIF(G$2:G19,G19,Z$2:Z19)+MIN(E$2:E$46)&gt;Z$1)+MAX(N(G19),1)</f>
        <v>6</v>
      </c>
      <c r="H20" s="3">
        <f t="shared" si="1"/>
        <v>3</v>
      </c>
      <c r="I20" s="3">
        <f t="array" ref="I20">MAX(IF(COUNTIF(K$2:N19,A$2:A$46),,B$2:B$46))</f>
        <v>140</v>
      </c>
      <c r="K20" s="3" t="str">
        <f t="array" ref="K20">IF(SUMIF($G$2:$G19,$G20,$Z$2:$Z19)+SUM($U20:U20)+N(INDEX($E:$E,MIN(IF(($B$2:$B$46=$I20)*(SUM($O20:O20)+$D$2:$D$46&lt;$T$1)*(COUNTIF($K$2:$N19,$A$2:$A$46)=0)*(COUNTIF($J20:J20,$A$2:$A$46)=0),ROW($2:$46)))))&gt;$Z$1,"",SUBSTITUTE(INDEX($A:$A,MIN(IF(($B$2:$B$46=$I20)*(SUM($O20:O20)+$D$2:$D$46&lt;$T$1)*(COUNTIF($K$2:$N19,$A$2:$A$46)=0)*(COUNTIF($J20:J20,$A$2:$A$46)=0),ROW($2:$46)))),$A$1,""))</f>
        <v>82118-2</v>
      </c>
      <c r="L20" s="3" t="str">
        <f t="array" ref="L20">IF(SUMIF($G$2:$G19,$G20,$Z$2:$Z19)+SUM($U20:V20)+N(INDEX($E:$E,MIN(IF(($B$2:$B$46=$I20)*(SUM($O20:P20)+$D$2:$D$46&lt;$T$1)*(COUNTIF($K$2:$N19,$A$2:$A$46)=0)*(COUNTIF($J20:K20,$A$2:$A$46)=0),ROW($2:$46)))))&gt;$Z$1,"",SUBSTITUTE(INDEX($A:$A,MIN(IF(($B$2:$B$46=$I20)*(SUM($O20:P20)+$D$2:$D$46&lt;$T$1)*(COUNTIF($K$2:$N19,$A$2:$A$46)=0)*(COUNTIF($J20:K20,$A$2:$A$46)=0),ROW($2:$46)))),$A$1,""))</f>
        <v/>
      </c>
      <c r="M20" s="3" t="str">
        <f t="array" ref="M20">IF(SUMIF($G$2:$G19,$G20,$Z$2:$Z19)+SUM($U20:W20)+N(INDEX($E:$E,MIN(IF(($B$2:$B$46=$I20)*(SUM($O20:Q20)+$D$2:$D$46&lt;$T$1)*(COUNTIF($K$2:$N19,$A$2:$A$46)=0)*(COUNTIF($J20:L20,$A$2:$A$46)=0),ROW($2:$46)))))&gt;$Z$1,"",SUBSTITUTE(INDEX($A:$A,MIN(IF(($B$2:$B$46=$I20)*(SUM($O20:Q20)+$D$2:$D$46&lt;$T$1)*(COUNTIF($K$2:$N19,$A$2:$A$46)=0)*(COUNTIF($J20:L20,$A$2:$A$46)=0),ROW($2:$46)))),$A$1,""))</f>
        <v/>
      </c>
      <c r="N20" s="3" t="str">
        <f t="array" ref="N20">IF(SUMIF($G$2:$G19,$G20,$Z$2:$Z19)+SUM($U20:X20)+N(INDEX($E:$E,MIN(IF(($B$2:$B$46=$I20)*(SUM($O20:R20)+$D$2:$D$46&lt;$T$1)*(COUNTIF($K$2:$N19,$A$2:$A$46)=0)*(COUNTIF($J20:M20,$A$2:$A$46)=0),ROW($2:$46)))))&gt;$Z$1,"",SUBSTITUTE(INDEX($A:$A,MIN(IF(($B$2:$B$46=$I20)*(SUM($O20:R20)+$D$2:$D$46&lt;$T$1)*(COUNTIF($K$2:$N19,$A$2:$A$46)=0)*(COUNTIF($J20:M20,$A$2:$A$46)=0),ROW($2:$46)))),$A$1,""))</f>
        <v/>
      </c>
      <c r="P20" s="3">
        <f t="array" ref="P20">IF(K20="","",INDEX($D$2:$D$46,MATCH(K20,$A$2:$A$46&amp;"",)))</f>
        <v>4100</v>
      </c>
      <c r="Q20" s="3" t="str">
        <f t="array" ref="Q20">IF(L20="","",INDEX($D$2:$D$46,MATCH(L20,$A$2:$A$46&amp;"",)))</f>
        <v/>
      </c>
      <c r="R20" s="3" t="str">
        <f t="array" ref="R20">IF(M20="","",INDEX($D$2:$D$46,MATCH(M20,$A$2:$A$46&amp;"",)))</f>
        <v/>
      </c>
      <c r="S20" s="3" t="str">
        <f t="array" ref="S20">IF(N20="","",INDEX($D$2:$D$46,MATCH(N20,$A$2:$A$46&amp;"",)))</f>
        <v/>
      </c>
      <c r="T20" s="3">
        <f t="shared" si="4"/>
        <v>4100</v>
      </c>
      <c r="V20" s="3">
        <f t="array" ref="V20">IF(K20="","",INDEX($E$2:$E$46,MATCH(K20,$A$2:$A$46&amp;"",)))</f>
        <v>9.2650000000000006</v>
      </c>
      <c r="W20" s="3" t="str">
        <f t="array" ref="W20">IF(L20="","",INDEX($E$2:$E$46,MATCH(L20,$A$2:$A$46&amp;"",)))</f>
        <v/>
      </c>
      <c r="X20" s="3" t="str">
        <f t="array" ref="X20">IF(M20="","",INDEX($E$2:$E$46,MATCH(M20,$A$2:$A$46&amp;"",)))</f>
        <v/>
      </c>
      <c r="Y20" s="3" t="str">
        <f t="array" ref="Y20">IF(N20="","",INDEX($E$2:$E$46,MATCH(N20,$A$2:$A$46&amp;"",)))</f>
        <v/>
      </c>
      <c r="Z20" s="3">
        <f t="shared" si="3"/>
        <v>9.2650000000000006</v>
      </c>
    </row>
    <row r="21" spans="1:26" x14ac:dyDescent="0.25">
      <c r="A21" s="2" t="s">
        <v>18</v>
      </c>
      <c r="B21" s="1">
        <v>140</v>
      </c>
      <c r="C21" s="1">
        <v>1600</v>
      </c>
      <c r="D21" s="1">
        <v>4100</v>
      </c>
      <c r="E21" s="1">
        <v>7.4459999999999997</v>
      </c>
      <c r="F21" s="5"/>
      <c r="G21" s="3">
        <f>(SUMIF(G$2:G20,G20,Z$2:Z20)+MIN(E$2:E$46)&gt;Z$1)+MAX(N(G20),1)</f>
        <v>7</v>
      </c>
      <c r="H21" s="3">
        <f t="shared" si="1"/>
        <v>1</v>
      </c>
      <c r="I21" s="3">
        <f t="array" ref="I21">MAX(IF(COUNTIF(K$2:N20,A$2:A$46),,B$2:B$46))</f>
        <v>140</v>
      </c>
      <c r="K21" s="3" t="str">
        <f t="array" ref="K21">IF(SUMIF($G$2:$G20,$G21,$Z$2:$Z20)+SUM($U21:U21)+N(INDEX($E:$E,MIN(IF(($B$2:$B$46=$I21)*(SUM($O21:O21)+$D$2:$D$46&lt;$T$1)*(COUNTIF($K$2:$N20,$A$2:$A$46)=0)*(COUNTIF($J21:J21,$A$2:$A$46)=0),ROW($2:$46)))))&gt;$Z$1,"",SUBSTITUTE(INDEX($A:$A,MIN(IF(($B$2:$B$46=$I21)*(SUM($O21:O21)+$D$2:$D$46&lt;$T$1)*(COUNTIF($K$2:$N20,$A$2:$A$46)=0)*(COUNTIF($J21:J21,$A$2:$A$46)=0),ROW($2:$46)))),$A$1,""))</f>
        <v>82123-1</v>
      </c>
      <c r="L21" s="3" t="str">
        <f t="array" ref="L21">IF(SUMIF($G$2:$G20,$G21,$Z$2:$Z20)+SUM($U21:V21)+N(INDEX($E:$E,MIN(IF(($B$2:$B$46=$I21)*(SUM($O21:P21)+$D$2:$D$46&lt;$T$1)*(COUNTIF($K$2:$N20,$A$2:$A$46)=0)*(COUNTIF($J21:K21,$A$2:$A$46)=0),ROW($2:$46)))))&gt;$Z$1,"",SUBSTITUTE(INDEX($A:$A,MIN(IF(($B$2:$B$46=$I21)*(SUM($O21:P21)+$D$2:$D$46&lt;$T$1)*(COUNTIF($K$2:$N20,$A$2:$A$46)=0)*(COUNTIF($J21:K21,$A$2:$A$46)=0),ROW($2:$46)))),$A$1,""))</f>
        <v/>
      </c>
      <c r="M21" s="3" t="str">
        <f t="array" ref="M21">IF(SUMIF($G$2:$G20,$G21,$Z$2:$Z20)+SUM($U21:W21)+N(INDEX($E:$E,MIN(IF(($B$2:$B$46=$I21)*(SUM($O21:Q21)+$D$2:$D$46&lt;$T$1)*(COUNTIF($K$2:$N20,$A$2:$A$46)=0)*(COUNTIF($J21:L21,$A$2:$A$46)=0),ROW($2:$46)))))&gt;$Z$1,"",SUBSTITUTE(INDEX($A:$A,MIN(IF(($B$2:$B$46=$I21)*(SUM($O21:Q21)+$D$2:$D$46&lt;$T$1)*(COUNTIF($K$2:$N20,$A$2:$A$46)=0)*(COUNTIF($J21:L21,$A$2:$A$46)=0),ROW($2:$46)))),$A$1,""))</f>
        <v/>
      </c>
      <c r="N21" s="3" t="str">
        <f t="array" ref="N21">IF(SUMIF($G$2:$G20,$G21,$Z$2:$Z20)+SUM($U21:X21)+N(INDEX($E:$E,MIN(IF(($B$2:$B$46=$I21)*(SUM($O21:R21)+$D$2:$D$46&lt;$T$1)*(COUNTIF($K$2:$N20,$A$2:$A$46)=0)*(COUNTIF($J21:M21,$A$2:$A$46)=0),ROW($2:$46)))))&gt;$Z$1,"",SUBSTITUTE(INDEX($A:$A,MIN(IF(($B$2:$B$46=$I21)*(SUM($O21:R21)+$D$2:$D$46&lt;$T$1)*(COUNTIF($K$2:$N20,$A$2:$A$46)=0)*(COUNTIF($J21:M21,$A$2:$A$46)=0),ROW($2:$46)))),$A$1,""))</f>
        <v/>
      </c>
      <c r="P21" s="3">
        <f t="array" ref="P21">IF(K21="","",INDEX($D$2:$D$46,MATCH(K21,$A$2:$A$46&amp;"",)))</f>
        <v>4100</v>
      </c>
      <c r="Q21" s="3" t="str">
        <f t="array" ref="Q21">IF(L21="","",INDEX($D$2:$D$46,MATCH(L21,$A$2:$A$46&amp;"",)))</f>
        <v/>
      </c>
      <c r="R21" s="3" t="str">
        <f t="array" ref="R21">IF(M21="","",INDEX($D$2:$D$46,MATCH(M21,$A$2:$A$46&amp;"",)))</f>
        <v/>
      </c>
      <c r="S21" s="3" t="str">
        <f t="array" ref="S21">IF(N21="","",INDEX($D$2:$D$46,MATCH(N21,$A$2:$A$46&amp;"",)))</f>
        <v/>
      </c>
      <c r="T21" s="3">
        <f t="shared" si="4"/>
        <v>4100</v>
      </c>
      <c r="V21" s="3">
        <f t="array" ref="V21">IF(K21="","",INDEX($E$2:$E$46,MATCH(K21,$A$2:$A$46&amp;"",)))</f>
        <v>9.2650000000000006</v>
      </c>
      <c r="W21" s="3" t="str">
        <f t="array" ref="W21">IF(L21="","",INDEX($E$2:$E$46,MATCH(L21,$A$2:$A$46&amp;"",)))</f>
        <v/>
      </c>
      <c r="X21" s="3" t="str">
        <f t="array" ref="X21">IF(M21="","",INDEX($E$2:$E$46,MATCH(M21,$A$2:$A$46&amp;"",)))</f>
        <v/>
      </c>
      <c r="Y21" s="3" t="str">
        <f t="array" ref="Y21">IF(N21="","",INDEX($E$2:$E$46,MATCH(N21,$A$2:$A$46&amp;"",)))</f>
        <v/>
      </c>
      <c r="Z21" s="3">
        <f t="shared" si="3"/>
        <v>9.2650000000000006</v>
      </c>
    </row>
    <row r="22" spans="1:26" x14ac:dyDescent="0.25">
      <c r="A22" s="2" t="s">
        <v>19</v>
      </c>
      <c r="B22" s="1">
        <v>140</v>
      </c>
      <c r="C22" s="1">
        <v>1600</v>
      </c>
      <c r="D22" s="1">
        <v>4100</v>
      </c>
      <c r="E22" s="1">
        <v>7.4459999999999997</v>
      </c>
      <c r="F22" s="5"/>
      <c r="G22" s="3">
        <f>(SUMIF(G$2:G21,G21,Z$2:Z21)+MIN(E$2:E$46)&gt;Z$1)+MAX(N(G21),1)</f>
        <v>7</v>
      </c>
      <c r="H22" s="3" t="str">
        <f t="shared" si="1"/>
        <v/>
      </c>
      <c r="I22" s="3">
        <f t="array" ref="I22">MAX(IF(COUNTIF(K$2:N21,A$2:A$46),,B$2:B$46))</f>
        <v>0</v>
      </c>
      <c r="K22" s="3" t="str">
        <f t="array" ref="K22">IF(SUMIF($G$2:$G21,$G22,$Z$2:$Z21)+SUM($U22:U22)+N(INDEX($E:$E,MIN(IF(($B$2:$B$46=$I22)*(SUM($O22:O22)+$D$2:$D$46&lt;$T$1)*(COUNTIF($K$2:$N21,$A$2:$A$46)=0)*(COUNTIF($J22:J22,$A$2:$A$46)=0),ROW($2:$46)))))&gt;$Z$1,"",SUBSTITUTE(INDEX($A:$A,MIN(IF(($B$2:$B$46=$I22)*(SUM($O22:O22)+$D$2:$D$46&lt;$T$1)*(COUNTIF($K$2:$N21,$A$2:$A$46)=0)*(COUNTIF($J22:J22,$A$2:$A$46)=0),ROW($2:$46)))),$A$1,""))</f>
        <v/>
      </c>
      <c r="L22" s="3" t="str">
        <f t="array" ref="L22">IF(SUMIF($G$2:$G21,$G22,$Z$2:$Z21)+SUM($U22:V22)+N(INDEX($E:$E,MIN(IF(($B$2:$B$46=$I22)*(SUM($O22:P22)+$D$2:$D$46&lt;$T$1)*(COUNTIF($K$2:$N21,$A$2:$A$46)=0)*(COUNTIF($J22:K22,$A$2:$A$46)=0),ROW($2:$46)))))&gt;$Z$1,"",SUBSTITUTE(INDEX($A:$A,MIN(IF(($B$2:$B$46=$I22)*(SUM($O22:P22)+$D$2:$D$46&lt;$T$1)*(COUNTIF($K$2:$N21,$A$2:$A$46)=0)*(COUNTIF($J22:K22,$A$2:$A$46)=0),ROW($2:$46)))),$A$1,""))</f>
        <v/>
      </c>
      <c r="M22" s="3" t="str">
        <f t="array" ref="M22">IF(SUMIF($G$2:$G21,$G22,$Z$2:$Z21)+SUM($U22:W22)+N(INDEX($E:$E,MIN(IF(($B$2:$B$46=$I22)*(SUM($O22:Q22)+$D$2:$D$46&lt;$T$1)*(COUNTIF($K$2:$N21,$A$2:$A$46)=0)*(COUNTIF($J22:L22,$A$2:$A$46)=0),ROW($2:$46)))))&gt;$Z$1,"",SUBSTITUTE(INDEX($A:$A,MIN(IF(($B$2:$B$46=$I22)*(SUM($O22:Q22)+$D$2:$D$46&lt;$T$1)*(COUNTIF($K$2:$N21,$A$2:$A$46)=0)*(COUNTIF($J22:L22,$A$2:$A$46)=0),ROW($2:$46)))),$A$1,""))</f>
        <v/>
      </c>
      <c r="N22" s="3" t="str">
        <f t="array" ref="N22">IF(SUMIF($G$2:$G21,$G22,$Z$2:$Z21)+SUM($U22:X22)+N(INDEX($E:$E,MIN(IF(($B$2:$B$46=$I22)*(SUM($O22:R22)+$D$2:$D$46&lt;$T$1)*(COUNTIF($K$2:$N21,$A$2:$A$46)=0)*(COUNTIF($J22:M22,$A$2:$A$46)=0),ROW($2:$46)))))&gt;$Z$1,"",SUBSTITUTE(INDEX($A:$A,MIN(IF(($B$2:$B$46=$I22)*(SUM($O22:R22)+$D$2:$D$46&lt;$T$1)*(COUNTIF($K$2:$N21,$A$2:$A$46)=0)*(COUNTIF($J22:M22,$A$2:$A$46)=0),ROW($2:$46)))),$A$1,""))</f>
        <v/>
      </c>
      <c r="P22" s="3" t="str">
        <f t="array" ref="P22">IF(K22="","",INDEX($D$2:$D$46,MATCH(K22,$A$2:$A$46&amp;"",)))</f>
        <v/>
      </c>
      <c r="Q22" s="3" t="str">
        <f t="array" ref="Q22">IF(L22="","",INDEX($D$2:$D$46,MATCH(L22,$A$2:$A$46&amp;"",)))</f>
        <v/>
      </c>
      <c r="R22" s="3" t="str">
        <f t="array" ref="R22">IF(M22="","",INDEX($D$2:$D$46,MATCH(M22,$A$2:$A$46&amp;"",)))</f>
        <v/>
      </c>
      <c r="S22" s="3" t="str">
        <f t="array" ref="S22">IF(N22="","",INDEX($D$2:$D$46,MATCH(N22,$A$2:$A$46&amp;"",)))</f>
        <v/>
      </c>
      <c r="T22" s="3">
        <f t="shared" si="4"/>
        <v>0</v>
      </c>
      <c r="V22" s="3" t="str">
        <f t="array" ref="V22">IF(K22="","",INDEX($E$2:$E$46,MATCH(K22,$A$2:$A$46&amp;"",)))</f>
        <v/>
      </c>
      <c r="W22" s="3" t="str">
        <f t="array" ref="W22">IF(L22="","",INDEX($E$2:$E$46,MATCH(L22,$A$2:$A$46&amp;"",)))</f>
        <v/>
      </c>
      <c r="X22" s="3" t="str">
        <f t="array" ref="X22">IF(M22="","",INDEX($E$2:$E$46,MATCH(M22,$A$2:$A$46&amp;"",)))</f>
        <v/>
      </c>
      <c r="Y22" s="3" t="str">
        <f t="array" ref="Y22">IF(N22="","",INDEX($E$2:$E$46,MATCH(N22,$A$2:$A$46&amp;"",)))</f>
        <v/>
      </c>
      <c r="Z22" s="3">
        <f t="shared" si="3"/>
        <v>0</v>
      </c>
    </row>
    <row r="23" spans="1:26" x14ac:dyDescent="0.25">
      <c r="A23" s="2" t="s">
        <v>20</v>
      </c>
      <c r="B23" s="1">
        <v>140</v>
      </c>
      <c r="C23" s="1">
        <v>1600</v>
      </c>
      <c r="D23" s="1">
        <v>4100</v>
      </c>
      <c r="E23" s="1">
        <v>7.4459999999999997</v>
      </c>
      <c r="F23" s="5"/>
      <c r="G23" s="3">
        <f>(SUMIF(G$2:G22,G22,Z$2:Z22)+MIN(E$2:E$46)&gt;Z$1)+MAX(N(G22),1)</f>
        <v>7</v>
      </c>
      <c r="H23" s="3" t="str">
        <f t="shared" si="1"/>
        <v/>
      </c>
      <c r="I23" s="3">
        <f t="array" ref="I23">MAX(IF(COUNTIF(K$2:N22,A$2:A$46),,B$2:B$46))</f>
        <v>0</v>
      </c>
      <c r="K23" s="3" t="str">
        <f t="array" ref="K23">IF(SUMIF($G$2:$G22,$G23,$Z$2:$Z22)+SUM($U23:U23)+N(INDEX($E:$E,MIN(IF(($B$2:$B$46=$I23)*(SUM($O23:O23)+$D$2:$D$46&lt;$T$1)*(COUNTIF($K$2:$N22,$A$2:$A$46)=0)*(COUNTIF($J23:J23,$A$2:$A$46)=0),ROW($2:$46)))))&gt;$Z$1,"",SUBSTITUTE(INDEX($A:$A,MIN(IF(($B$2:$B$46=$I23)*(SUM($O23:O23)+$D$2:$D$46&lt;$T$1)*(COUNTIF($K$2:$N22,$A$2:$A$46)=0)*(COUNTIF($J23:J23,$A$2:$A$46)=0),ROW($2:$46)))),$A$1,""))</f>
        <v/>
      </c>
      <c r="L23" s="3" t="str">
        <f t="array" ref="L23">IF(SUMIF($G$2:$G22,$G23,$Z$2:$Z22)+SUM($U23:V23)+N(INDEX($E:$E,MIN(IF(($B$2:$B$46=$I23)*(SUM($O23:P23)+$D$2:$D$46&lt;$T$1)*(COUNTIF($K$2:$N22,$A$2:$A$46)=0)*(COUNTIF($J23:K23,$A$2:$A$46)=0),ROW($2:$46)))))&gt;$Z$1,"",SUBSTITUTE(INDEX($A:$A,MIN(IF(($B$2:$B$46=$I23)*(SUM($O23:P23)+$D$2:$D$46&lt;$T$1)*(COUNTIF($K$2:$N22,$A$2:$A$46)=0)*(COUNTIF($J23:K23,$A$2:$A$46)=0),ROW($2:$46)))),$A$1,""))</f>
        <v/>
      </c>
      <c r="M23" s="3" t="str">
        <f t="array" ref="M23">IF(SUMIF($G$2:$G22,$G23,$Z$2:$Z22)+SUM($U23:W23)+N(INDEX($E:$E,MIN(IF(($B$2:$B$46=$I23)*(SUM($O23:Q23)+$D$2:$D$46&lt;$T$1)*(COUNTIF($K$2:$N22,$A$2:$A$46)=0)*(COUNTIF($J23:L23,$A$2:$A$46)=0),ROW($2:$46)))))&gt;$Z$1,"",SUBSTITUTE(INDEX($A:$A,MIN(IF(($B$2:$B$46=$I23)*(SUM($O23:Q23)+$D$2:$D$46&lt;$T$1)*(COUNTIF($K$2:$N22,$A$2:$A$46)=0)*(COUNTIF($J23:L23,$A$2:$A$46)=0),ROW($2:$46)))),$A$1,""))</f>
        <v/>
      </c>
      <c r="N23" s="3" t="str">
        <f t="array" ref="N23">IF(SUMIF($G$2:$G22,$G23,$Z$2:$Z22)+SUM($U23:X23)+N(INDEX($E:$E,MIN(IF(($B$2:$B$46=$I23)*(SUM($O23:R23)+$D$2:$D$46&lt;$T$1)*(COUNTIF($K$2:$N22,$A$2:$A$46)=0)*(COUNTIF($J23:M23,$A$2:$A$46)=0),ROW($2:$46)))))&gt;$Z$1,"",SUBSTITUTE(INDEX($A:$A,MIN(IF(($B$2:$B$46=$I23)*(SUM($O23:R23)+$D$2:$D$46&lt;$T$1)*(COUNTIF($K$2:$N22,$A$2:$A$46)=0)*(COUNTIF($J23:M23,$A$2:$A$46)=0),ROW($2:$46)))),$A$1,""))</f>
        <v/>
      </c>
      <c r="P23" s="3" t="str">
        <f t="array" ref="P23">IF(K23="","",INDEX($D$2:$D$46,MATCH(K23,$A$2:$A$46&amp;"",)))</f>
        <v/>
      </c>
      <c r="Q23" s="3" t="str">
        <f t="array" ref="Q23">IF(L23="","",INDEX($D$2:$D$46,MATCH(L23,$A$2:$A$46&amp;"",)))</f>
        <v/>
      </c>
      <c r="R23" s="3" t="str">
        <f t="array" ref="R23">IF(M23="","",INDEX($D$2:$D$46,MATCH(M23,$A$2:$A$46&amp;"",)))</f>
        <v/>
      </c>
      <c r="S23" s="3" t="str">
        <f t="array" ref="S23">IF(N23="","",INDEX($D$2:$D$46,MATCH(N23,$A$2:$A$46&amp;"",)))</f>
        <v/>
      </c>
      <c r="T23" s="3">
        <f t="shared" si="4"/>
        <v>0</v>
      </c>
      <c r="V23" s="3" t="str">
        <f t="array" ref="V23">IF(K23="","",INDEX($E$2:$E$46,MATCH(K23,$A$2:$A$46&amp;"",)))</f>
        <v/>
      </c>
      <c r="W23" s="3" t="str">
        <f t="array" ref="W23">IF(L23="","",INDEX($E$2:$E$46,MATCH(L23,$A$2:$A$46&amp;"",)))</f>
        <v/>
      </c>
      <c r="X23" s="3" t="str">
        <f t="array" ref="X23">IF(M23="","",INDEX($E$2:$E$46,MATCH(M23,$A$2:$A$46&amp;"",)))</f>
        <v/>
      </c>
      <c r="Y23" s="3" t="str">
        <f t="array" ref="Y23">IF(N23="","",INDEX($E$2:$E$46,MATCH(N23,$A$2:$A$46&amp;"",)))</f>
        <v/>
      </c>
      <c r="Z23" s="3">
        <f t="shared" si="3"/>
        <v>0</v>
      </c>
    </row>
    <row r="24" spans="1:26" x14ac:dyDescent="0.25">
      <c r="A24" s="2" t="s">
        <v>21</v>
      </c>
      <c r="B24" s="1">
        <v>160</v>
      </c>
      <c r="C24" s="1">
        <v>1600</v>
      </c>
      <c r="D24" s="1">
        <v>4900</v>
      </c>
      <c r="E24" s="1">
        <v>10.154999999999999</v>
      </c>
      <c r="F24" s="5"/>
      <c r="G24" s="3">
        <f>(SUMIF(G$2:G23,G23,Z$2:Z23)+MIN(E$2:E$46)&gt;Z$1)+MAX(N(G23),1)</f>
        <v>7</v>
      </c>
      <c r="H24" s="3" t="str">
        <f t="shared" si="1"/>
        <v/>
      </c>
      <c r="I24" s="3">
        <f t="array" ref="I24">MAX(IF(COUNTIF(K$2:N23,A$2:A$46),,B$2:B$46))</f>
        <v>0</v>
      </c>
      <c r="K24" s="3" t="str">
        <f t="array" ref="K24">IF(SUMIF($G$2:$G23,$G24,$Z$2:$Z23)+SUM($U24:U24)+N(INDEX($E:$E,MIN(IF(($B$2:$B$46=$I24)*(SUM($O24:O24)+$D$2:$D$46&lt;$T$1)*(COUNTIF($K$2:$N23,$A$2:$A$46)=0)*(COUNTIF($J24:J24,$A$2:$A$46)=0),ROW($2:$46)))))&gt;$Z$1,"",SUBSTITUTE(INDEX($A:$A,MIN(IF(($B$2:$B$46=$I24)*(SUM($O24:O24)+$D$2:$D$46&lt;$T$1)*(COUNTIF($K$2:$N23,$A$2:$A$46)=0)*(COUNTIF($J24:J24,$A$2:$A$46)=0),ROW($2:$46)))),$A$1,""))</f>
        <v/>
      </c>
      <c r="L24" s="3" t="str">
        <f t="array" ref="L24">IF(SUMIF($G$2:$G23,$G24,$Z$2:$Z23)+SUM($U24:V24)+N(INDEX($E:$E,MIN(IF(($B$2:$B$46=$I24)*(SUM($O24:P24)+$D$2:$D$46&lt;$T$1)*(COUNTIF($K$2:$N23,$A$2:$A$46)=0)*(COUNTIF($J24:K24,$A$2:$A$46)=0),ROW($2:$46)))))&gt;$Z$1,"",SUBSTITUTE(INDEX($A:$A,MIN(IF(($B$2:$B$46=$I24)*(SUM($O24:P24)+$D$2:$D$46&lt;$T$1)*(COUNTIF($K$2:$N23,$A$2:$A$46)=0)*(COUNTIF($J24:K24,$A$2:$A$46)=0),ROW($2:$46)))),$A$1,""))</f>
        <v/>
      </c>
      <c r="M24" s="3" t="str">
        <f t="array" ref="M24">IF(SUMIF($G$2:$G23,$G24,$Z$2:$Z23)+SUM($U24:W24)+N(INDEX($E:$E,MIN(IF(($B$2:$B$46=$I24)*(SUM($O24:Q24)+$D$2:$D$46&lt;$T$1)*(COUNTIF($K$2:$N23,$A$2:$A$46)=0)*(COUNTIF($J24:L24,$A$2:$A$46)=0),ROW($2:$46)))))&gt;$Z$1,"",SUBSTITUTE(INDEX($A:$A,MIN(IF(($B$2:$B$46=$I24)*(SUM($O24:Q24)+$D$2:$D$46&lt;$T$1)*(COUNTIF($K$2:$N23,$A$2:$A$46)=0)*(COUNTIF($J24:L24,$A$2:$A$46)=0),ROW($2:$46)))),$A$1,""))</f>
        <v/>
      </c>
      <c r="N24" s="3" t="str">
        <f t="array" ref="N24">IF(SUMIF($G$2:$G23,$G24,$Z$2:$Z23)+SUM($U24:X24)+N(INDEX($E:$E,MIN(IF(($B$2:$B$46=$I24)*(SUM($O24:R24)+$D$2:$D$46&lt;$T$1)*(COUNTIF($K$2:$N23,$A$2:$A$46)=0)*(COUNTIF($J24:M24,$A$2:$A$46)=0),ROW($2:$46)))))&gt;$Z$1,"",SUBSTITUTE(INDEX($A:$A,MIN(IF(($B$2:$B$46=$I24)*(SUM($O24:R24)+$D$2:$D$46&lt;$T$1)*(COUNTIF($K$2:$N23,$A$2:$A$46)=0)*(COUNTIF($J24:M24,$A$2:$A$46)=0),ROW($2:$46)))),$A$1,""))</f>
        <v/>
      </c>
      <c r="P24" s="3" t="str">
        <f t="array" ref="P24">IF(K24="","",INDEX($D$2:$D$46,MATCH(K24,$A$2:$A$46&amp;"",)))</f>
        <v/>
      </c>
      <c r="Q24" s="3" t="str">
        <f t="array" ref="Q24">IF(L24="","",INDEX($D$2:$D$46,MATCH(L24,$A$2:$A$46&amp;"",)))</f>
        <v/>
      </c>
      <c r="R24" s="3" t="str">
        <f t="array" ref="R24">IF(M24="","",INDEX($D$2:$D$46,MATCH(M24,$A$2:$A$46&amp;"",)))</f>
        <v/>
      </c>
      <c r="S24" s="3" t="str">
        <f t="array" ref="S24">IF(N24="","",INDEX($D$2:$D$46,MATCH(N24,$A$2:$A$46&amp;"",)))</f>
        <v/>
      </c>
      <c r="T24" s="3">
        <f t="shared" si="4"/>
        <v>0</v>
      </c>
      <c r="V24" s="3" t="str">
        <f t="array" ref="V24">IF(K24="","",INDEX($E$2:$E$46,MATCH(K24,$A$2:$A$46&amp;"",)))</f>
        <v/>
      </c>
      <c r="W24" s="3" t="str">
        <f t="array" ref="W24">IF(L24="","",INDEX($E$2:$E$46,MATCH(L24,$A$2:$A$46&amp;"",)))</f>
        <v/>
      </c>
      <c r="X24" s="3" t="str">
        <f t="array" ref="X24">IF(M24="","",INDEX($E$2:$E$46,MATCH(M24,$A$2:$A$46&amp;"",)))</f>
        <v/>
      </c>
      <c r="Y24" s="3" t="str">
        <f t="array" ref="Y24">IF(N24="","",INDEX($E$2:$E$46,MATCH(N24,$A$2:$A$46&amp;"",)))</f>
        <v/>
      </c>
      <c r="Z24" s="3">
        <f t="shared" si="3"/>
        <v>0</v>
      </c>
    </row>
    <row r="25" spans="1:26" x14ac:dyDescent="0.25">
      <c r="A25" s="2" t="s">
        <v>22</v>
      </c>
      <c r="B25" s="1">
        <v>160</v>
      </c>
      <c r="C25" s="1">
        <v>1600</v>
      </c>
      <c r="D25" s="1">
        <v>4900</v>
      </c>
      <c r="E25" s="1">
        <v>10.154999999999999</v>
      </c>
      <c r="F25" s="5"/>
      <c r="G25" s="3">
        <f>(SUMIF(G$2:G24,G24,Z$2:Z24)+MIN(E$2:E$46)&gt;Z$1)+MAX(N(G24),1)</f>
        <v>7</v>
      </c>
      <c r="H25" s="3" t="str">
        <f t="shared" si="1"/>
        <v/>
      </c>
      <c r="I25" s="3">
        <f t="array" ref="I25">MAX(IF(COUNTIF(K$2:N24,A$2:A$46),,B$2:B$46))</f>
        <v>0</v>
      </c>
      <c r="K25" s="3" t="str">
        <f t="array" ref="K25">IF(SUMIF($G$2:$G24,$G25,$Z$2:$Z24)+SUM($U25:U25)+N(INDEX($E:$E,MIN(IF(($B$2:$B$46=$I25)*(SUM($O25:O25)+$D$2:$D$46&lt;$T$1)*(COUNTIF($K$2:$N24,$A$2:$A$46)=0)*(COUNTIF($J25:J25,$A$2:$A$46)=0),ROW($2:$46)))))&gt;$Z$1,"",SUBSTITUTE(INDEX($A:$A,MIN(IF(($B$2:$B$46=$I25)*(SUM($O25:O25)+$D$2:$D$46&lt;$T$1)*(COUNTIF($K$2:$N24,$A$2:$A$46)=0)*(COUNTIF($J25:J25,$A$2:$A$46)=0),ROW($2:$46)))),$A$1,""))</f>
        <v/>
      </c>
      <c r="L25" s="3" t="str">
        <f t="array" ref="L25">IF(SUMIF($G$2:$G24,$G25,$Z$2:$Z24)+SUM($U25:V25)+N(INDEX($E:$E,MIN(IF(($B$2:$B$46=$I25)*(SUM($O25:P25)+$D$2:$D$46&lt;$T$1)*(COUNTIF($K$2:$N24,$A$2:$A$46)=0)*(COUNTIF($J25:K25,$A$2:$A$46)=0),ROW($2:$46)))))&gt;$Z$1,"",SUBSTITUTE(INDEX($A:$A,MIN(IF(($B$2:$B$46=$I25)*(SUM($O25:P25)+$D$2:$D$46&lt;$T$1)*(COUNTIF($K$2:$N24,$A$2:$A$46)=0)*(COUNTIF($J25:K25,$A$2:$A$46)=0),ROW($2:$46)))),$A$1,""))</f>
        <v/>
      </c>
      <c r="M25" s="3" t="str">
        <f t="array" ref="M25">IF(SUMIF($G$2:$G24,$G25,$Z$2:$Z24)+SUM($U25:W25)+N(INDEX($E:$E,MIN(IF(($B$2:$B$46=$I25)*(SUM($O25:Q25)+$D$2:$D$46&lt;$T$1)*(COUNTIF($K$2:$N24,$A$2:$A$46)=0)*(COUNTIF($J25:L25,$A$2:$A$46)=0),ROW($2:$46)))))&gt;$Z$1,"",SUBSTITUTE(INDEX($A:$A,MIN(IF(($B$2:$B$46=$I25)*(SUM($O25:Q25)+$D$2:$D$46&lt;$T$1)*(COUNTIF($K$2:$N24,$A$2:$A$46)=0)*(COUNTIF($J25:L25,$A$2:$A$46)=0),ROW($2:$46)))),$A$1,""))</f>
        <v/>
      </c>
      <c r="N25" s="3" t="str">
        <f t="array" ref="N25">IF(SUMIF($G$2:$G24,$G25,$Z$2:$Z24)+SUM($U25:X25)+N(INDEX($E:$E,MIN(IF(($B$2:$B$46=$I25)*(SUM($O25:R25)+$D$2:$D$46&lt;$T$1)*(COUNTIF($K$2:$N24,$A$2:$A$46)=0)*(COUNTIF($J25:M25,$A$2:$A$46)=0),ROW($2:$46)))))&gt;$Z$1,"",SUBSTITUTE(INDEX($A:$A,MIN(IF(($B$2:$B$46=$I25)*(SUM($O25:R25)+$D$2:$D$46&lt;$T$1)*(COUNTIF($K$2:$N24,$A$2:$A$46)=0)*(COUNTIF($J25:M25,$A$2:$A$46)=0),ROW($2:$46)))),$A$1,""))</f>
        <v/>
      </c>
      <c r="P25" s="3" t="str">
        <f t="array" ref="P25">IF(K25="","",INDEX($D$2:$D$46,MATCH(K25,$A$2:$A$46&amp;"",)))</f>
        <v/>
      </c>
      <c r="Q25" s="3" t="str">
        <f t="array" ref="Q25">IF(L25="","",INDEX($D$2:$D$46,MATCH(L25,$A$2:$A$46&amp;"",)))</f>
        <v/>
      </c>
      <c r="R25" s="3" t="str">
        <f t="array" ref="R25">IF(M25="","",INDEX($D$2:$D$46,MATCH(M25,$A$2:$A$46&amp;"",)))</f>
        <v/>
      </c>
      <c r="S25" s="3" t="str">
        <f t="array" ref="S25">IF(N25="","",INDEX($D$2:$D$46,MATCH(N25,$A$2:$A$46&amp;"",)))</f>
        <v/>
      </c>
      <c r="T25" s="3">
        <f t="shared" si="4"/>
        <v>0</v>
      </c>
      <c r="V25" s="3" t="str">
        <f t="array" ref="V25">IF(K25="","",INDEX($E$2:$E$46,MATCH(K25,$A$2:$A$46&amp;"",)))</f>
        <v/>
      </c>
      <c r="W25" s="3" t="str">
        <f t="array" ref="W25">IF(L25="","",INDEX($E$2:$E$46,MATCH(L25,$A$2:$A$46&amp;"",)))</f>
        <v/>
      </c>
      <c r="X25" s="3" t="str">
        <f t="array" ref="X25">IF(M25="","",INDEX($E$2:$E$46,MATCH(M25,$A$2:$A$46&amp;"",)))</f>
        <v/>
      </c>
      <c r="Y25" s="3" t="str">
        <f t="array" ref="Y25">IF(N25="","",INDEX($E$2:$E$46,MATCH(N25,$A$2:$A$46&amp;"",)))</f>
        <v/>
      </c>
      <c r="Z25" s="3">
        <f t="shared" si="3"/>
        <v>0</v>
      </c>
    </row>
    <row r="26" spans="1:26" x14ac:dyDescent="0.25">
      <c r="A26" s="2" t="s">
        <v>23</v>
      </c>
      <c r="B26" s="1">
        <v>160</v>
      </c>
      <c r="C26" s="1">
        <v>1600</v>
      </c>
      <c r="D26" s="1">
        <v>4900</v>
      </c>
      <c r="E26" s="1">
        <v>10.154999999999999</v>
      </c>
      <c r="F26" s="5"/>
      <c r="G26" s="3">
        <f>(SUMIF(G$2:G25,G25,Z$2:Z25)+MIN(E$2:E$46)&gt;Z$1)+MAX(N(G25),1)</f>
        <v>7</v>
      </c>
      <c r="H26" s="3" t="str">
        <f t="shared" si="1"/>
        <v/>
      </c>
      <c r="I26" s="3">
        <f t="array" ref="I26">MAX(IF(COUNTIF(K$2:N25,A$2:A$46),,B$2:B$46))</f>
        <v>0</v>
      </c>
      <c r="K26" s="3" t="str">
        <f t="array" ref="K26">IF(SUMIF($G$2:$G25,$G26,$Z$2:$Z25)+SUM($U26:U26)+N(INDEX($E:$E,MIN(IF(($B$2:$B$46=$I26)*(SUM($O26:O26)+$D$2:$D$46&lt;$T$1)*(COUNTIF($K$2:$N25,$A$2:$A$46)=0)*(COUNTIF($J26:J26,$A$2:$A$46)=0),ROW($2:$46)))))&gt;$Z$1,"",SUBSTITUTE(INDEX($A:$A,MIN(IF(($B$2:$B$46=$I26)*(SUM($O26:O26)+$D$2:$D$46&lt;$T$1)*(COUNTIF($K$2:$N25,$A$2:$A$46)=0)*(COUNTIF($J26:J26,$A$2:$A$46)=0),ROW($2:$46)))),$A$1,""))</f>
        <v/>
      </c>
      <c r="L26" s="3" t="str">
        <f t="array" ref="L26">IF(SUMIF($G$2:$G25,$G26,$Z$2:$Z25)+SUM($U26:V26)+N(INDEX($E:$E,MIN(IF(($B$2:$B$46=$I26)*(SUM($O26:P26)+$D$2:$D$46&lt;$T$1)*(COUNTIF($K$2:$N25,$A$2:$A$46)=0)*(COUNTIF($J26:K26,$A$2:$A$46)=0),ROW($2:$46)))))&gt;$Z$1,"",SUBSTITUTE(INDEX($A:$A,MIN(IF(($B$2:$B$46=$I26)*(SUM($O26:P26)+$D$2:$D$46&lt;$T$1)*(COUNTIF($K$2:$N25,$A$2:$A$46)=0)*(COUNTIF($J26:K26,$A$2:$A$46)=0),ROW($2:$46)))),$A$1,""))</f>
        <v/>
      </c>
      <c r="M26" s="3" t="str">
        <f t="array" ref="M26">IF(SUMIF($G$2:$G25,$G26,$Z$2:$Z25)+SUM($U26:W26)+N(INDEX($E:$E,MIN(IF(($B$2:$B$46=$I26)*(SUM($O26:Q26)+$D$2:$D$46&lt;$T$1)*(COUNTIF($K$2:$N25,$A$2:$A$46)=0)*(COUNTIF($J26:L26,$A$2:$A$46)=0),ROW($2:$46)))))&gt;$Z$1,"",SUBSTITUTE(INDEX($A:$A,MIN(IF(($B$2:$B$46=$I26)*(SUM($O26:Q26)+$D$2:$D$46&lt;$T$1)*(COUNTIF($K$2:$N25,$A$2:$A$46)=0)*(COUNTIF($J26:L26,$A$2:$A$46)=0),ROW($2:$46)))),$A$1,""))</f>
        <v/>
      </c>
      <c r="N26" s="3" t="str">
        <f t="array" ref="N26">IF(SUMIF($G$2:$G25,$G26,$Z$2:$Z25)+SUM($U26:X26)+N(INDEX($E:$E,MIN(IF(($B$2:$B$46=$I26)*(SUM($O26:R26)+$D$2:$D$46&lt;$T$1)*(COUNTIF($K$2:$N25,$A$2:$A$46)=0)*(COUNTIF($J26:M26,$A$2:$A$46)=0),ROW($2:$46)))))&gt;$Z$1,"",SUBSTITUTE(INDEX($A:$A,MIN(IF(($B$2:$B$46=$I26)*(SUM($O26:R26)+$D$2:$D$46&lt;$T$1)*(COUNTIF($K$2:$N25,$A$2:$A$46)=0)*(COUNTIF($J26:M26,$A$2:$A$46)=0),ROW($2:$46)))),$A$1,""))</f>
        <v/>
      </c>
      <c r="P26" s="3" t="str">
        <f t="array" ref="P26">IF(K26="","",INDEX($D$2:$D$46,MATCH(K26,$A$2:$A$46&amp;"",)))</f>
        <v/>
      </c>
      <c r="Q26" s="3" t="str">
        <f t="array" ref="Q26">IF(L26="","",INDEX($D$2:$D$46,MATCH(L26,$A$2:$A$46&amp;"",)))</f>
        <v/>
      </c>
      <c r="R26" s="3" t="str">
        <f t="array" ref="R26">IF(M26="","",INDEX($D$2:$D$46,MATCH(M26,$A$2:$A$46&amp;"",)))</f>
        <v/>
      </c>
      <c r="S26" s="3" t="str">
        <f t="array" ref="S26">IF(N26="","",INDEX($D$2:$D$46,MATCH(N26,$A$2:$A$46&amp;"",)))</f>
        <v/>
      </c>
      <c r="T26" s="3">
        <f t="shared" si="4"/>
        <v>0</v>
      </c>
      <c r="V26" s="3" t="str">
        <f t="array" ref="V26">IF(K26="","",INDEX($E$2:$E$46,MATCH(K26,$A$2:$A$46&amp;"",)))</f>
        <v/>
      </c>
      <c r="W26" s="3" t="str">
        <f t="array" ref="W26">IF(L26="","",INDEX($E$2:$E$46,MATCH(L26,$A$2:$A$46&amp;"",)))</f>
        <v/>
      </c>
      <c r="X26" s="3" t="str">
        <f t="array" ref="X26">IF(M26="","",INDEX($E$2:$E$46,MATCH(M26,$A$2:$A$46&amp;"",)))</f>
        <v/>
      </c>
      <c r="Y26" s="3" t="str">
        <f t="array" ref="Y26">IF(N26="","",INDEX($E$2:$E$46,MATCH(N26,$A$2:$A$46&amp;"",)))</f>
        <v/>
      </c>
      <c r="Z26" s="3">
        <f t="shared" si="3"/>
        <v>0</v>
      </c>
    </row>
    <row r="27" spans="1:26" x14ac:dyDescent="0.25">
      <c r="A27" s="2" t="s">
        <v>24</v>
      </c>
      <c r="B27" s="1">
        <v>160</v>
      </c>
      <c r="C27" s="1">
        <v>1600</v>
      </c>
      <c r="D27" s="1">
        <v>4900</v>
      </c>
      <c r="E27" s="1">
        <v>10.154999999999999</v>
      </c>
      <c r="F27" s="5"/>
      <c r="G27" s="3">
        <f>(SUMIF(G$2:G26,G26,Z$2:Z26)+MIN(E$2:E$46)&gt;Z$1)+MAX(N(G26),1)</f>
        <v>7</v>
      </c>
      <c r="H27" s="3" t="str">
        <f t="shared" si="1"/>
        <v/>
      </c>
      <c r="I27" s="3">
        <f t="array" ref="I27">MAX(IF(COUNTIF(K$2:N26,A$2:A$46),,B$2:B$46))</f>
        <v>0</v>
      </c>
      <c r="K27" s="3" t="str">
        <f t="array" ref="K27">IF(SUMIF($G$2:$G26,$G27,$Z$2:$Z26)+SUM($U27:U27)+N(INDEX($E:$E,MIN(IF(($B$2:$B$46=$I27)*(SUM($O27:O27)+$D$2:$D$46&lt;$T$1)*(COUNTIF($K$2:$N26,$A$2:$A$46)=0)*(COUNTIF($J27:J27,$A$2:$A$46)=0),ROW($2:$46)))))&gt;$Z$1,"",SUBSTITUTE(INDEX($A:$A,MIN(IF(($B$2:$B$46=$I27)*(SUM($O27:O27)+$D$2:$D$46&lt;$T$1)*(COUNTIF($K$2:$N26,$A$2:$A$46)=0)*(COUNTIF($J27:J27,$A$2:$A$46)=0),ROW($2:$46)))),$A$1,""))</f>
        <v/>
      </c>
      <c r="L27" s="3" t="str">
        <f t="array" ref="L27">IF(SUMIF($G$2:$G26,$G27,$Z$2:$Z26)+SUM($U27:V27)+N(INDEX($E:$E,MIN(IF(($B$2:$B$46=$I27)*(SUM($O27:P27)+$D$2:$D$46&lt;$T$1)*(COUNTIF($K$2:$N26,$A$2:$A$46)=0)*(COUNTIF($J27:K27,$A$2:$A$46)=0),ROW($2:$46)))))&gt;$Z$1,"",SUBSTITUTE(INDEX($A:$A,MIN(IF(($B$2:$B$46=$I27)*(SUM($O27:P27)+$D$2:$D$46&lt;$T$1)*(COUNTIF($K$2:$N26,$A$2:$A$46)=0)*(COUNTIF($J27:K27,$A$2:$A$46)=0),ROW($2:$46)))),$A$1,""))</f>
        <v/>
      </c>
      <c r="M27" s="3" t="str">
        <f t="array" ref="M27">IF(SUMIF($G$2:$G26,$G27,$Z$2:$Z26)+SUM($U27:W27)+N(INDEX($E:$E,MIN(IF(($B$2:$B$46=$I27)*(SUM($O27:Q27)+$D$2:$D$46&lt;$T$1)*(COUNTIF($K$2:$N26,$A$2:$A$46)=0)*(COUNTIF($J27:L27,$A$2:$A$46)=0),ROW($2:$46)))))&gt;$Z$1,"",SUBSTITUTE(INDEX($A:$A,MIN(IF(($B$2:$B$46=$I27)*(SUM($O27:Q27)+$D$2:$D$46&lt;$T$1)*(COUNTIF($K$2:$N26,$A$2:$A$46)=0)*(COUNTIF($J27:L27,$A$2:$A$46)=0),ROW($2:$46)))),$A$1,""))</f>
        <v/>
      </c>
      <c r="N27" s="3" t="str">
        <f t="array" ref="N27">IF(SUMIF($G$2:$G26,$G27,$Z$2:$Z26)+SUM($U27:X27)+N(INDEX($E:$E,MIN(IF(($B$2:$B$46=$I27)*(SUM($O27:R27)+$D$2:$D$46&lt;$T$1)*(COUNTIF($K$2:$N26,$A$2:$A$46)=0)*(COUNTIF($J27:M27,$A$2:$A$46)=0),ROW($2:$46)))))&gt;$Z$1,"",SUBSTITUTE(INDEX($A:$A,MIN(IF(($B$2:$B$46=$I27)*(SUM($O27:R27)+$D$2:$D$46&lt;$T$1)*(COUNTIF($K$2:$N26,$A$2:$A$46)=0)*(COUNTIF($J27:M27,$A$2:$A$46)=0),ROW($2:$46)))),$A$1,""))</f>
        <v/>
      </c>
      <c r="P27" s="3" t="str">
        <f t="array" ref="P27">IF(K27="","",INDEX($D$2:$D$46,MATCH(K27,$A$2:$A$46&amp;"",)))</f>
        <v/>
      </c>
      <c r="Q27" s="3" t="str">
        <f t="array" ref="Q27">IF(L27="","",INDEX($D$2:$D$46,MATCH(L27,$A$2:$A$46&amp;"",)))</f>
        <v/>
      </c>
      <c r="R27" s="3" t="str">
        <f t="array" ref="R27">IF(M27="","",INDEX($D$2:$D$46,MATCH(M27,$A$2:$A$46&amp;"",)))</f>
        <v/>
      </c>
      <c r="S27" s="3" t="str">
        <f t="array" ref="S27">IF(N27="","",INDEX($D$2:$D$46,MATCH(N27,$A$2:$A$46&amp;"",)))</f>
        <v/>
      </c>
      <c r="T27" s="3">
        <f t="shared" si="4"/>
        <v>0</v>
      </c>
      <c r="V27" s="3" t="str">
        <f t="array" ref="V27">IF(K27="","",INDEX($E$2:$E$46,MATCH(K27,$A$2:$A$46&amp;"",)))</f>
        <v/>
      </c>
      <c r="W27" s="3" t="str">
        <f t="array" ref="W27">IF(L27="","",INDEX($E$2:$E$46,MATCH(L27,$A$2:$A$46&amp;"",)))</f>
        <v/>
      </c>
      <c r="X27" s="3" t="str">
        <f t="array" ref="X27">IF(M27="","",INDEX($E$2:$E$46,MATCH(M27,$A$2:$A$46&amp;"",)))</f>
        <v/>
      </c>
      <c r="Y27" s="3" t="str">
        <f t="array" ref="Y27">IF(N27="","",INDEX($E$2:$E$46,MATCH(N27,$A$2:$A$46&amp;"",)))</f>
        <v/>
      </c>
      <c r="Z27" s="3">
        <f t="shared" si="3"/>
        <v>0</v>
      </c>
    </row>
    <row r="28" spans="1:26" x14ac:dyDescent="0.25">
      <c r="A28" s="2" t="s">
        <v>25</v>
      </c>
      <c r="B28" s="1">
        <v>140</v>
      </c>
      <c r="C28" s="1">
        <v>2000</v>
      </c>
      <c r="D28" s="1">
        <v>4100</v>
      </c>
      <c r="E28" s="1">
        <v>9.2650000000000006</v>
      </c>
      <c r="F28" s="5"/>
      <c r="G28" s="3"/>
    </row>
    <row r="29" spans="1:26" x14ac:dyDescent="0.25">
      <c r="A29" s="2" t="s">
        <v>26</v>
      </c>
      <c r="B29" s="1">
        <v>140</v>
      </c>
      <c r="C29" s="1">
        <v>2000</v>
      </c>
      <c r="D29" s="1">
        <v>4100</v>
      </c>
      <c r="E29" s="1">
        <v>9.2650000000000006</v>
      </c>
      <c r="F29" s="5"/>
      <c r="G29" s="3"/>
    </row>
    <row r="30" spans="1:26" x14ac:dyDescent="0.25">
      <c r="A30" s="2" t="s">
        <v>27</v>
      </c>
      <c r="B30" s="1">
        <v>140</v>
      </c>
      <c r="C30" s="1">
        <v>2000</v>
      </c>
      <c r="D30" s="1">
        <v>4100</v>
      </c>
      <c r="E30" s="1">
        <v>9.2650000000000006</v>
      </c>
      <c r="F30" s="5"/>
      <c r="G30" s="3"/>
    </row>
    <row r="31" spans="1:26" x14ac:dyDescent="0.25">
      <c r="A31" s="2" t="s">
        <v>28</v>
      </c>
      <c r="B31" s="1">
        <v>140</v>
      </c>
      <c r="C31" s="1">
        <v>2000</v>
      </c>
      <c r="D31" s="1">
        <v>4100</v>
      </c>
      <c r="E31" s="1">
        <v>9.2650000000000006</v>
      </c>
      <c r="F31" s="5"/>
      <c r="G31" s="3"/>
    </row>
    <row r="32" spans="1:26" x14ac:dyDescent="0.25">
      <c r="A32" s="2" t="s">
        <v>29</v>
      </c>
      <c r="B32" s="1">
        <v>140</v>
      </c>
      <c r="C32" s="1">
        <v>2000</v>
      </c>
      <c r="D32" s="1">
        <v>4100</v>
      </c>
      <c r="E32" s="1">
        <v>9.2650000000000006</v>
      </c>
      <c r="F32" s="5"/>
      <c r="G32" s="3"/>
    </row>
    <row r="33" spans="1:7" x14ac:dyDescent="0.25">
      <c r="A33" s="2" t="s">
        <v>30</v>
      </c>
      <c r="B33" s="1">
        <v>140</v>
      </c>
      <c r="C33" s="1">
        <v>2000</v>
      </c>
      <c r="D33" s="1">
        <v>4100</v>
      </c>
      <c r="E33" s="1">
        <v>9.2650000000000006</v>
      </c>
      <c r="F33" s="5"/>
      <c r="G33" s="3"/>
    </row>
    <row r="34" spans="1:7" x14ac:dyDescent="0.25">
      <c r="A34" s="2" t="s">
        <v>31</v>
      </c>
      <c r="B34" s="1">
        <v>140</v>
      </c>
      <c r="C34" s="1">
        <v>2000</v>
      </c>
      <c r="D34" s="1">
        <v>4100</v>
      </c>
      <c r="E34" s="1">
        <v>9.2650000000000006</v>
      </c>
      <c r="F34" s="5"/>
      <c r="G34" s="3"/>
    </row>
    <row r="35" spans="1:7" x14ac:dyDescent="0.25">
      <c r="A35" s="2" t="s">
        <v>32</v>
      </c>
      <c r="B35" s="1">
        <v>140</v>
      </c>
      <c r="C35" s="1">
        <v>2000</v>
      </c>
      <c r="D35" s="1">
        <v>4100</v>
      </c>
      <c r="E35" s="1">
        <v>9.2650000000000006</v>
      </c>
      <c r="F35" s="5"/>
      <c r="G35" s="3"/>
    </row>
    <row r="36" spans="1:7" x14ac:dyDescent="0.25">
      <c r="A36" s="2" t="s">
        <v>33</v>
      </c>
      <c r="B36" s="1">
        <v>140</v>
      </c>
      <c r="C36" s="1">
        <v>2000</v>
      </c>
      <c r="D36" s="1">
        <v>4100</v>
      </c>
      <c r="E36" s="1">
        <v>9.2650000000000006</v>
      </c>
      <c r="F36" s="5"/>
      <c r="G36" s="3"/>
    </row>
    <row r="37" spans="1:7" x14ac:dyDescent="0.25">
      <c r="A37" s="2" t="s">
        <v>34</v>
      </c>
      <c r="B37" s="1">
        <v>140</v>
      </c>
      <c r="C37" s="1">
        <v>2000</v>
      </c>
      <c r="D37" s="1">
        <v>4100</v>
      </c>
      <c r="E37" s="1">
        <v>9.2650000000000006</v>
      </c>
      <c r="F37" s="5"/>
      <c r="G37" s="3"/>
    </row>
    <row r="38" spans="1:7" x14ac:dyDescent="0.25">
      <c r="A38" s="2" t="s">
        <v>35</v>
      </c>
      <c r="B38" s="1">
        <v>140</v>
      </c>
      <c r="C38" s="1">
        <v>2000</v>
      </c>
      <c r="D38" s="1">
        <v>4100</v>
      </c>
      <c r="E38" s="1">
        <v>9.2650000000000006</v>
      </c>
      <c r="F38" s="5"/>
      <c r="G38" s="3"/>
    </row>
    <row r="39" spans="1:7" x14ac:dyDescent="0.25">
      <c r="A39" s="2" t="s">
        <v>36</v>
      </c>
      <c r="B39" s="1">
        <v>140</v>
      </c>
      <c r="C39" s="1">
        <v>2000</v>
      </c>
      <c r="D39" s="1">
        <v>4100</v>
      </c>
      <c r="E39" s="1">
        <v>9.2650000000000006</v>
      </c>
      <c r="F39" s="5"/>
      <c r="G39" s="3"/>
    </row>
    <row r="40" spans="1:7" x14ac:dyDescent="0.25">
      <c r="A40" s="2" t="s">
        <v>37</v>
      </c>
      <c r="B40" s="1">
        <v>140</v>
      </c>
      <c r="C40" s="1">
        <v>2000</v>
      </c>
      <c r="D40" s="1">
        <v>4100</v>
      </c>
      <c r="E40" s="1">
        <v>9.2650000000000006</v>
      </c>
      <c r="F40" s="5"/>
      <c r="G40" s="3"/>
    </row>
    <row r="41" spans="1:7" x14ac:dyDescent="0.25">
      <c r="A41" s="2" t="s">
        <v>38</v>
      </c>
      <c r="B41" s="1">
        <v>140</v>
      </c>
      <c r="C41" s="1">
        <v>2000</v>
      </c>
      <c r="D41" s="1">
        <v>4100</v>
      </c>
      <c r="E41" s="1">
        <v>9.2650000000000006</v>
      </c>
      <c r="F41" s="5"/>
      <c r="G41" s="3"/>
    </row>
    <row r="42" spans="1:7" x14ac:dyDescent="0.25">
      <c r="A42" s="2" t="s">
        <v>39</v>
      </c>
      <c r="B42" s="1">
        <v>140</v>
      </c>
      <c r="C42" s="1">
        <v>2000</v>
      </c>
      <c r="D42" s="1">
        <v>4100</v>
      </c>
      <c r="E42" s="1">
        <v>9.2650000000000006</v>
      </c>
      <c r="F42" s="5"/>
      <c r="G42" s="3"/>
    </row>
    <row r="43" spans="1:7" x14ac:dyDescent="0.25">
      <c r="A43" s="2" t="s">
        <v>40</v>
      </c>
      <c r="B43" s="1">
        <v>140</v>
      </c>
      <c r="C43" s="1">
        <v>2000</v>
      </c>
      <c r="D43" s="1">
        <v>4100</v>
      </c>
      <c r="E43" s="1">
        <v>9.2650000000000006</v>
      </c>
      <c r="F43" s="5"/>
      <c r="G43" s="3"/>
    </row>
    <row r="44" spans="1:7" x14ac:dyDescent="0.25">
      <c r="A44" s="2" t="s">
        <v>41</v>
      </c>
      <c r="B44" s="1">
        <v>140</v>
      </c>
      <c r="C44" s="1">
        <v>2000</v>
      </c>
      <c r="D44" s="1">
        <v>4100</v>
      </c>
      <c r="E44" s="1">
        <v>9.2650000000000006</v>
      </c>
      <c r="F44" s="5"/>
      <c r="G44" s="3"/>
    </row>
    <row r="45" spans="1:7" x14ac:dyDescent="0.25">
      <c r="A45" s="2" t="s">
        <v>42</v>
      </c>
      <c r="B45" s="1">
        <v>140</v>
      </c>
      <c r="C45" s="1">
        <v>2000</v>
      </c>
      <c r="D45" s="1">
        <v>4100</v>
      </c>
      <c r="E45" s="1">
        <v>9.2650000000000006</v>
      </c>
      <c r="F45" s="5"/>
      <c r="G45" s="3"/>
    </row>
    <row r="46" spans="1:7" x14ac:dyDescent="0.25">
      <c r="A46" s="2" t="s">
        <v>43</v>
      </c>
      <c r="B46" s="1">
        <v>140</v>
      </c>
      <c r="C46" s="1">
        <v>2000</v>
      </c>
      <c r="D46" s="1">
        <v>4100</v>
      </c>
      <c r="E46" s="1">
        <v>9.2650000000000006</v>
      </c>
      <c r="F46" s="5"/>
      <c r="G46" s="3"/>
    </row>
  </sheetData>
  <mergeCells count="3">
    <mergeCell ref="P1:S1"/>
    <mergeCell ref="V1:Y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</dc:creator>
  <cp:lastModifiedBy>zkadmin</cp:lastModifiedBy>
  <dcterms:created xsi:type="dcterms:W3CDTF">2020-06-21T09:38:48Z</dcterms:created>
  <dcterms:modified xsi:type="dcterms:W3CDTF">2020-06-22T21:44:40Z</dcterms:modified>
</cp:coreProperties>
</file>