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780" windowWidth="38640" windowHeight="15840"/>
  </bookViews>
  <sheets>
    <sheet name="РМК" sheetId="3" r:id="rId1"/>
    <sheet name="Перемещения" sheetId="1" r:id="rId2"/>
    <sheet name="Склад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1"/>
  <c r="O30" i="3" l="1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A12" i="3"/>
  <c r="C10" i="3"/>
  <c r="M9" i="3"/>
  <c r="I9" i="3"/>
  <c r="P9" i="3" s="1"/>
  <c r="O9" i="3" s="1"/>
  <c r="C9" i="3"/>
  <c r="M8" i="3"/>
  <c r="I8" i="3"/>
  <c r="P8" i="3" s="1"/>
  <c r="O8" i="3" s="1"/>
  <c r="C8" i="3"/>
  <c r="M7" i="3"/>
  <c r="I7" i="3"/>
  <c r="P7" i="3" s="1"/>
  <c r="O7" i="3" s="1"/>
  <c r="C7" i="3"/>
  <c r="C3" i="3" s="1"/>
  <c r="M6" i="3"/>
  <c r="I6" i="3"/>
  <c r="P6" i="3" s="1"/>
  <c r="O6" i="3" s="1"/>
  <c r="C6" i="3"/>
  <c r="M5" i="3"/>
  <c r="I5" i="3"/>
  <c r="P5" i="3" s="1"/>
  <c r="O5" i="3" s="1"/>
  <c r="P4" i="3"/>
  <c r="O4" i="3" s="1"/>
  <c r="M4" i="3"/>
  <c r="L4" i="3"/>
  <c r="I4" i="3"/>
  <c r="K4" i="3" s="1"/>
  <c r="A1" i="3"/>
  <c r="M10" i="3" l="1"/>
  <c r="O10" i="3"/>
  <c r="N8" i="3"/>
  <c r="N4" i="3"/>
  <c r="K6" i="3"/>
  <c r="N5" i="3"/>
  <c r="N6" i="3"/>
  <c r="N7" i="3"/>
  <c r="N9" i="3"/>
  <c r="K5" i="3"/>
  <c r="K7" i="3"/>
  <c r="K8" i="3"/>
  <c r="K9" i="3"/>
  <c r="L5" i="3"/>
  <c r="L6" i="3"/>
  <c r="L7" i="3"/>
  <c r="L8" i="3"/>
  <c r="L9" i="3"/>
  <c r="L10" i="3" l="1"/>
  <c r="K10" i="3"/>
  <c r="N10" i="3"/>
  <c r="A2" i="1"/>
</calcChain>
</file>

<file path=xl/sharedStrings.xml><?xml version="1.0" encoding="utf-8"?>
<sst xmlns="http://schemas.openxmlformats.org/spreadsheetml/2006/main" count="172" uniqueCount="43">
  <si>
    <t>Дата</t>
  </si>
  <si>
    <t>ФИО Сотрудника</t>
  </si>
  <si>
    <t>Код товара</t>
  </si>
  <si>
    <t>Наимемнование</t>
  </si>
  <si>
    <t>Категория</t>
  </si>
  <si>
    <t>Серийный номер</t>
  </si>
  <si>
    <t>Операция</t>
  </si>
  <si>
    <t>Кол-во</t>
  </si>
  <si>
    <t>Цена</t>
  </si>
  <si>
    <t>Сумма</t>
  </si>
  <si>
    <t>Комментарий</t>
  </si>
  <si>
    <t>Приход</t>
  </si>
  <si>
    <t>1010-0001</t>
  </si>
  <si>
    <t>Голубев А.В</t>
  </si>
  <si>
    <t>Сим-карты</t>
  </si>
  <si>
    <t>Кассовый блок</t>
  </si>
  <si>
    <t>Продажи за день</t>
  </si>
  <si>
    <t>Касса</t>
  </si>
  <si>
    <t>ФИО Продавца</t>
  </si>
  <si>
    <t>Устройства</t>
  </si>
  <si>
    <t>Услуги</t>
  </si>
  <si>
    <t>Аксессуары</t>
  </si>
  <si>
    <t>Премия</t>
  </si>
  <si>
    <t>Эквайринг</t>
  </si>
  <si>
    <t>Инкассация</t>
  </si>
  <si>
    <t>Изъятия</t>
  </si>
  <si>
    <t>Внесения</t>
  </si>
  <si>
    <t>Расходы</t>
  </si>
  <si>
    <t>Итого</t>
  </si>
  <si>
    <t>Рабочее место кассира</t>
  </si>
  <si>
    <t>Движение</t>
  </si>
  <si>
    <t>Код операции</t>
  </si>
  <si>
    <t>Наименование</t>
  </si>
  <si>
    <t>СН/СЧ</t>
  </si>
  <si>
    <t>Наличные</t>
  </si>
  <si>
    <t>Карта</t>
  </si>
  <si>
    <t>Проверка</t>
  </si>
  <si>
    <t>-</t>
  </si>
  <si>
    <t>Продажа</t>
  </si>
  <si>
    <t>Наушники HOCO 3.5mm вакумные (premium)</t>
  </si>
  <si>
    <t>29381887897</t>
  </si>
  <si>
    <t>Замена</t>
  </si>
  <si>
    <t>Надлом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</si>
</sst>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dd/mm/yy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rgb="FF0061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64" fontId="4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5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164" fontId="2" fillId="2" borderId="0" xfId="1" applyNumberFormat="1" applyAlignment="1" applyProtection="1">
      <alignment vertical="center"/>
      <protection hidden="1"/>
    </xf>
    <xf numFmtId="0" fontId="3" fillId="3" borderId="0" xfId="2" applyNumberFormat="1" applyAlignment="1" applyProtection="1">
      <alignment vertical="center"/>
      <protection locked="0" hidden="1"/>
    </xf>
    <xf numFmtId="22" fontId="0" fillId="0" borderId="0" xfId="0" applyNumberFormat="1"/>
    <xf numFmtId="14" fontId="8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/>
    <xf numFmtId="0" fontId="9" fillId="0" borderId="0" xfId="0" applyFont="1" applyAlignment="1" applyProtection="1"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" fillId="6" borderId="9" xfId="5" applyBorder="1" applyAlignment="1" applyProtection="1">
      <alignment horizontal="center" vertical="center"/>
      <protection hidden="1"/>
    </xf>
    <xf numFmtId="0" fontId="1" fillId="6" borderId="4" xfId="5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protection hidden="1"/>
    </xf>
    <xf numFmtId="0" fontId="3" fillId="3" borderId="16" xfId="2" applyBorder="1" applyProtection="1">
      <protection hidden="1"/>
    </xf>
    <xf numFmtId="164" fontId="2" fillId="2" borderId="16" xfId="1" applyNumberFormat="1" applyBorder="1" applyProtection="1">
      <protection hidden="1"/>
    </xf>
    <xf numFmtId="166" fontId="9" fillId="0" borderId="0" xfId="0" applyNumberFormat="1" applyFont="1" applyProtection="1">
      <protection hidden="1"/>
    </xf>
    <xf numFmtId="0" fontId="9" fillId="0" borderId="17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13" xfId="0" applyFont="1" applyBorder="1" applyProtection="1">
      <protection hidden="1"/>
    </xf>
    <xf numFmtId="0" fontId="3" fillId="3" borderId="20" xfId="2" applyBorder="1" applyProtection="1">
      <protection hidden="1"/>
    </xf>
    <xf numFmtId="164" fontId="2" fillId="2" borderId="20" xfId="1" applyNumberFormat="1" applyBorder="1" applyProtection="1">
      <protection hidden="1"/>
    </xf>
    <xf numFmtId="164" fontId="11" fillId="2" borderId="22" xfId="1" applyNumberFormat="1" applyFont="1" applyBorder="1" applyProtection="1">
      <protection hidden="1"/>
    </xf>
    <xf numFmtId="164" fontId="11" fillId="2" borderId="24" xfId="1" applyNumberFormat="1" applyFont="1" applyBorder="1" applyProtection="1">
      <protection hidden="1"/>
    </xf>
    <xf numFmtId="0" fontId="3" fillId="3" borderId="27" xfId="2" applyBorder="1" applyProtection="1">
      <protection hidden="1"/>
    </xf>
    <xf numFmtId="164" fontId="2" fillId="2" borderId="27" xfId="1" applyNumberFormat="1" applyBorder="1" applyProtection="1">
      <protection hidden="1"/>
    </xf>
    <xf numFmtId="164" fontId="11" fillId="2" borderId="29" xfId="1" applyNumberFormat="1" applyFont="1" applyBorder="1" applyProtection="1">
      <protection hidden="1"/>
    </xf>
    <xf numFmtId="0" fontId="3" fillId="3" borderId="9" xfId="2" applyBorder="1" applyProtection="1">
      <protection hidden="1"/>
    </xf>
    <xf numFmtId="164" fontId="2" fillId="2" borderId="9" xfId="1" applyNumberFormat="1" applyBorder="1" applyProtection="1">
      <protection hidden="1"/>
    </xf>
    <xf numFmtId="14" fontId="9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49" fontId="9" fillId="0" borderId="0" xfId="0" applyNumberFormat="1" applyFont="1" applyAlignment="1" applyProtection="1">
      <alignment horizontal="right"/>
      <protection locked="0" hidden="1"/>
    </xf>
    <xf numFmtId="164" fontId="2" fillId="2" borderId="0" xfId="1" applyNumberFormat="1" applyProtection="1">
      <protection hidden="1"/>
    </xf>
    <xf numFmtId="164" fontId="2" fillId="2" borderId="0" xfId="1" applyNumberFormat="1" applyProtection="1">
      <protection locked="0" hidden="1"/>
    </xf>
    <xf numFmtId="0" fontId="3" fillId="3" borderId="0" xfId="2" applyProtection="1">
      <protection locked="0" hidden="1"/>
    </xf>
    <xf numFmtId="0" fontId="10" fillId="3" borderId="18" xfId="2" applyFont="1" applyBorder="1" applyAlignment="1" applyProtection="1">
      <alignment horizontal="left" vertical="center"/>
      <protection hidden="1"/>
    </xf>
    <xf numFmtId="0" fontId="10" fillId="3" borderId="23" xfId="2" applyFont="1" applyBorder="1" applyAlignment="1" applyProtection="1">
      <alignment horizontal="left" vertical="center"/>
      <protection hidden="1"/>
    </xf>
    <xf numFmtId="0" fontId="1" fillId="5" borderId="25" xfId="4" applyBorder="1" applyAlignment="1" applyProtection="1">
      <protection hidden="1"/>
    </xf>
    <xf numFmtId="0" fontId="1" fillId="5" borderId="26" xfId="4" applyBorder="1" applyAlignment="1" applyProtection="1">
      <protection hidden="1"/>
    </xf>
    <xf numFmtId="0" fontId="10" fillId="3" borderId="25" xfId="2" applyFont="1" applyBorder="1" applyAlignment="1" applyProtection="1">
      <alignment horizontal="left" vertical="center"/>
      <protection hidden="1"/>
    </xf>
    <xf numFmtId="0" fontId="10" fillId="3" borderId="28" xfId="2" applyFont="1" applyBorder="1" applyAlignment="1" applyProtection="1">
      <alignment horizontal="left" vertical="center"/>
      <protection hidden="1"/>
    </xf>
    <xf numFmtId="0" fontId="7" fillId="4" borderId="2" xfId="3" applyBorder="1" applyAlignment="1" applyProtection="1">
      <protection hidden="1"/>
    </xf>
    <xf numFmtId="0" fontId="7" fillId="4" borderId="4" xfId="3" applyBorder="1" applyAlignment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9" fillId="7" borderId="5" xfId="6" applyFont="1" applyBorder="1" applyAlignment="1" applyProtection="1">
      <alignment horizontal="center"/>
      <protection hidden="1"/>
    </xf>
    <xf numFmtId="0" fontId="9" fillId="7" borderId="6" xfId="6" applyFont="1" applyBorder="1" applyAlignment="1" applyProtection="1">
      <alignment horizontal="center"/>
      <protection hidden="1"/>
    </xf>
    <xf numFmtId="0" fontId="9" fillId="7" borderId="7" xfId="6" applyFont="1" applyBorder="1" applyAlignment="1" applyProtection="1">
      <alignment horizontal="center"/>
      <protection hidden="1"/>
    </xf>
    <xf numFmtId="0" fontId="1" fillId="5" borderId="18" xfId="4" applyBorder="1" applyAlignment="1" applyProtection="1">
      <protection hidden="1"/>
    </xf>
    <xf numFmtId="0" fontId="1" fillId="5" borderId="19" xfId="4" applyBorder="1" applyAlignment="1" applyProtection="1">
      <protection hidden="1"/>
    </xf>
    <xf numFmtId="0" fontId="10" fillId="3" borderId="14" xfId="2" applyFont="1" applyBorder="1" applyAlignment="1" applyProtection="1">
      <alignment horizontal="left" vertical="center"/>
      <protection hidden="1"/>
    </xf>
    <xf numFmtId="0" fontId="10" fillId="3" borderId="21" xfId="2" applyFont="1" applyBorder="1" applyAlignment="1" applyProtection="1">
      <alignment horizontal="left" vertical="center"/>
      <protection hidden="1"/>
    </xf>
    <xf numFmtId="0" fontId="9" fillId="7" borderId="2" xfId="6" applyFont="1" applyBorder="1" applyAlignment="1" applyProtection="1">
      <alignment horizontal="center"/>
      <protection hidden="1"/>
    </xf>
    <xf numFmtId="0" fontId="9" fillId="7" borderId="3" xfId="6" applyFont="1" applyBorder="1" applyAlignment="1" applyProtection="1">
      <alignment horizontal="center"/>
      <protection hidden="1"/>
    </xf>
    <xf numFmtId="0" fontId="9" fillId="7" borderId="4" xfId="6" applyFont="1" applyBorder="1" applyAlignment="1" applyProtection="1">
      <alignment horizontal="center"/>
      <protection hidden="1"/>
    </xf>
    <xf numFmtId="0" fontId="10" fillId="3" borderId="5" xfId="2" applyFont="1" applyBorder="1" applyAlignment="1" applyProtection="1">
      <alignment horizontal="center" vertical="center"/>
      <protection hidden="1"/>
    </xf>
    <xf numFmtId="0" fontId="10" fillId="3" borderId="6" xfId="2" applyFont="1" applyBorder="1" applyAlignment="1" applyProtection="1">
      <alignment horizontal="center" vertical="center"/>
      <protection hidden="1"/>
    </xf>
    <xf numFmtId="0" fontId="10" fillId="3" borderId="10" xfId="2" applyFont="1" applyBorder="1" applyAlignment="1" applyProtection="1">
      <alignment horizontal="center" vertical="center"/>
      <protection hidden="1"/>
    </xf>
    <xf numFmtId="0" fontId="10" fillId="3" borderId="11" xfId="2" applyFont="1" applyBorder="1" applyAlignment="1" applyProtection="1">
      <alignment horizontal="center" vertical="center"/>
      <protection hidden="1"/>
    </xf>
    <xf numFmtId="164" fontId="11" fillId="2" borderId="7" xfId="1" applyNumberFormat="1" applyFont="1" applyBorder="1" applyAlignment="1" applyProtection="1">
      <alignment horizontal="center" vertical="center"/>
      <protection hidden="1"/>
    </xf>
    <xf numFmtId="164" fontId="11" fillId="2" borderId="12" xfId="1" applyNumberFormat="1" applyFont="1" applyBorder="1" applyAlignment="1" applyProtection="1">
      <alignment horizontal="center" vertical="center"/>
      <protection hidden="1"/>
    </xf>
    <xf numFmtId="0" fontId="1" fillId="6" borderId="2" xfId="5" applyBorder="1" applyAlignment="1" applyProtection="1">
      <alignment vertical="center"/>
      <protection hidden="1"/>
    </xf>
    <xf numFmtId="0" fontId="1" fillId="6" borderId="4" xfId="5" applyBorder="1" applyAlignment="1" applyProtection="1">
      <alignment vertical="center"/>
      <protection hidden="1"/>
    </xf>
    <xf numFmtId="0" fontId="1" fillId="5" borderId="14" xfId="4" applyBorder="1" applyAlignment="1" applyProtection="1">
      <protection hidden="1"/>
    </xf>
    <xf numFmtId="0" fontId="1" fillId="5" borderId="15" xfId="4" applyBorder="1" applyAlignment="1" applyProtection="1">
      <protection hidden="1"/>
    </xf>
  </cellXfs>
  <cellStyles count="7">
    <cellStyle name="20% — акцент1" xfId="4" builtinId="30"/>
    <cellStyle name="20% — акцент3" xfId="5" builtinId="38"/>
    <cellStyle name="20% — акцент6" xfId="6" builtinId="50"/>
    <cellStyle name="Нейтральный" xfId="2" builtinId="28"/>
    <cellStyle name="Обычный" xfId="0" builtinId="0"/>
    <cellStyle name="Плохой" xfId="3" builtinId="27"/>
    <cellStyle name="Хороший" xfId="1" builtinId="26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1" hidden="1"/>
    </dxf>
    <dxf>
      <protection locked="0" hidden="1"/>
    </dxf>
    <dxf>
      <numFmt numFmtId="164" formatCode="#,##0.00\ &quot;₽&quot;"/>
      <protection locked="1" hidden="1"/>
    </dxf>
    <dxf>
      <numFmt numFmtId="164" formatCode="#,##0.00\ &quot;₽&quot;"/>
      <protection locked="0" hidden="1"/>
    </dxf>
    <dxf>
      <numFmt numFmtId="164" formatCode="#,##0.00\ &quot;₽&quot;"/>
      <protection locked="0" hidden="1"/>
    </dxf>
    <dxf>
      <numFmt numFmtId="164" formatCode="#,##0.00\ &quot;₽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19" formatCode="dd/mm/yyyy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protection locked="1" hidden="1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58512</xdr:colOff>
          <xdr:row>0</xdr:row>
          <xdr:rowOff>159204</xdr:rowOff>
        </xdr:from>
        <xdr:to>
          <xdr:col>13</xdr:col>
          <xdr:colOff>594633</xdr:colOff>
          <xdr:row>2</xdr:row>
          <xdr:rowOff>78922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xcel/&#1054;&#1090;&#1095;&#1077;&#1090;%207.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МК"/>
      <sheetName val="База продаж"/>
      <sheetName val="Перемещения"/>
      <sheetName val="Склад"/>
      <sheetName val="Выгрузка-склад"/>
      <sheetName val="Прайс лист"/>
      <sheetName val="Сотрудники"/>
      <sheetName val="Кассовые операции"/>
      <sheetName val="График работы"/>
      <sheetName val="Справочник"/>
      <sheetName val="Печать ценников"/>
      <sheetName val="Изменить связи"/>
      <sheetName val="Отчет 7.1.0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Голубев А.В</v>
          </cell>
        </row>
        <row r="3">
          <cell r="B3" t="str">
            <v>Голубев В.Б</v>
          </cell>
        </row>
        <row r="4">
          <cell r="B4" t="str">
            <v>-</v>
          </cell>
        </row>
        <row r="5">
          <cell r="B5" t="str">
            <v>-</v>
          </cell>
        </row>
        <row r="6">
          <cell r="B6" t="str">
            <v>-</v>
          </cell>
        </row>
        <row r="7">
          <cell r="B7" t="str">
            <v>-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6:O30" totalsRowShown="0" headerRowDxfId="15">
  <autoFilter ref="A16:O30"/>
  <tableColumns count="15">
    <tableColumn id="1" name="Дата" dataDxfId="14"/>
    <tableColumn id="2" name="ФИО Продавца" dataDxfId="13"/>
    <tableColumn id="3" name="Движение" dataDxfId="12"/>
    <tableColumn id="4" name="Код товара" dataDxfId="11"/>
    <tableColumn id="5" name="Код операции" dataDxfId="10"/>
    <tableColumn id="6" name="Наименование" dataDxfId="9">
      <calculatedColumnFormula>IF([1]!Таблица1[[#This Row],[Движение]]="Служебная операция",IF([1]!Таблица1[[#This Row],[Код операции]]="-","-",VLOOKUP([1]!Таблица1[[#This Row],[Код операции]],[1]!Таблица6[#Data],2,0)),IF([1]!Таблица1[[#This Row],[Код товара]]="-","-",VLOOKUP([1]!Таблица1[[#This Row],[Код товара]],[1]!Таблица3[#Data],2,0)))</calculatedColumnFormula>
    </tableColumn>
    <tableColumn id="7" name="Категория" dataDxfId="8">
      <calculatedColumnFormula>IF([1]!Таблица1[[#This Row],[Движение]]="Служебная операция",IF([1]!Таблица1[[#This Row],[Код операции]]="-","-",VLOOKUP([1]!Таблица1[[#This Row],[Код операции]],[1]!Таблица6[#Data],3,0)),IF([1]!Таблица1[[#This Row],[Код товара]]="-","-",VLOOKUP([1]!Таблица1[[#This Row],[Код товара]],[1]!Таблица3[#Data],3,0)))</calculatedColumnFormula>
    </tableColumn>
    <tableColumn id="8" name="СН/СЧ" dataDxfId="7"/>
    <tableColumn id="9" name="Кол-во" dataDxfId="6"/>
    <tableColumn id="10" name="Цена" dataDxfId="5" dataCellStyle="Хороший">
      <calculatedColumnFormula>IF([1]!Таблица1[[#This Row],[Движение]]="замена",0,IF([1]!Таблица1[[#This Row],[Движение]]="возврат",-SUM(VLOOKUP([1]!Таблица1[[#This Row],[Код товара]],[1]!Таблица3[#Data],8,0)),IF([1]!Таблица1[[#This Row],[Движение]]="служебная операция",0,VLOOKUP([1]!Таблица1[[#This Row],[Код товара]],[1]!Таблица3[#Data],8,0))))</calculatedColumnFormula>
    </tableColumn>
    <tableColumn id="11" name="Наличные" dataDxfId="4" dataCellStyle="Хороший"/>
    <tableColumn id="12" name="Карта" dataDxfId="3" dataCellStyle="Хороший"/>
    <tableColumn id="13" name="Сумма" dataDxfId="2" dataCellStyle="Хороший">
      <calculatedColumnFormula>SUM([1]!Таблица1[[#This Row],[Цена]]*[1]!Таблица1[[#This Row],[Кол-во]])</calculatedColumnFormula>
    </tableColumn>
    <tableColumn id="14" name="Комментарий" dataDxfId="1" dataCellStyle="Нейтральный"/>
    <tableColumn id="15" name="Проверка" dataDxfId="0">
      <calculatedColumnFormula>IF(Q17=0,"ОК!","ОШИБКА...")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60" zoomScaleNormal="60" workbookViewId="0">
      <selection activeCell="H17" sqref="H17"/>
    </sheetView>
  </sheetViews>
  <sheetFormatPr defaultRowHeight="15" x14ac:dyDescent="0.25"/>
  <cols>
    <col min="1" max="1" width="12.7109375" bestFit="1" customWidth="1"/>
    <col min="2" max="2" width="18.5703125" bestFit="1" customWidth="1"/>
    <col min="3" max="3" width="19.7109375" customWidth="1"/>
    <col min="4" max="5" width="17.140625" customWidth="1"/>
    <col min="6" max="6" width="60.85546875" customWidth="1"/>
    <col min="7" max="7" width="26.5703125" customWidth="1"/>
    <col min="8" max="8" width="23.7109375" customWidth="1"/>
    <col min="9" max="9" width="10" customWidth="1"/>
    <col min="10" max="13" width="14.28515625" customWidth="1"/>
    <col min="14" max="14" width="38.140625" customWidth="1"/>
    <col min="15" max="15" width="13.140625" customWidth="1"/>
  </cols>
  <sheetData>
    <row r="1" spans="1:16" ht="17.25" x14ac:dyDescent="0.3">
      <c r="A1" s="11">
        <f ca="1">TODAY()</f>
        <v>44027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7.25" x14ac:dyDescent="0.3">
      <c r="A2" s="56" t="s">
        <v>15</v>
      </c>
      <c r="B2" s="57"/>
      <c r="C2" s="58"/>
      <c r="D2" s="12"/>
      <c r="E2" s="13"/>
      <c r="F2" s="13"/>
      <c r="H2" s="12"/>
      <c r="I2" s="56" t="s">
        <v>16</v>
      </c>
      <c r="J2" s="57"/>
      <c r="K2" s="58"/>
      <c r="L2" s="12"/>
      <c r="M2" s="12"/>
      <c r="N2" s="14"/>
      <c r="O2" s="14"/>
      <c r="P2" s="12"/>
    </row>
    <row r="3" spans="1:16" ht="17.25" x14ac:dyDescent="0.3">
      <c r="A3" s="59" t="s">
        <v>17</v>
      </c>
      <c r="B3" s="60"/>
      <c r="C3" s="63">
        <f>SUMIFS([1]!Таблица1[Наличные],[1]!Таблица1[Движение],"продажа",[1]!Таблица1[Проверка],"ОК!")-SUMIFS([1]!Таблица1[Наличные],[1]!Таблица1[Движение],"возврат",[1]!Таблица1[Проверка],"ОК!")+SUMIFS([1]!Таблица1[Наличные],[1]!Таблица1[Наименование],"Внесение",[1]!Таблица1[Проверка],"ОК!")-SUMIFS([1]!Таблица1[Наличные],[1]!Таблица1[Наименование],"Изъятие",[1]!Таблица1[Проверка],"ОК!")-C7-C10</f>
        <v>0</v>
      </c>
      <c r="D3" s="15"/>
      <c r="H3" s="12"/>
      <c r="I3" s="65" t="s">
        <v>18</v>
      </c>
      <c r="J3" s="66"/>
      <c r="K3" s="16" t="s">
        <v>14</v>
      </c>
      <c r="L3" s="16" t="s">
        <v>19</v>
      </c>
      <c r="M3" s="16" t="s">
        <v>20</v>
      </c>
      <c r="N3" s="17" t="s">
        <v>21</v>
      </c>
      <c r="O3" s="16" t="s">
        <v>22</v>
      </c>
      <c r="P3" s="12"/>
    </row>
    <row r="4" spans="1:16" ht="17.25" x14ac:dyDescent="0.3">
      <c r="A4" s="61"/>
      <c r="B4" s="62"/>
      <c r="C4" s="64"/>
      <c r="D4" s="12"/>
      <c r="G4" s="13"/>
      <c r="H4" s="18"/>
      <c r="I4" s="67" t="str">
        <f>[1]Сотрудники!B2</f>
        <v>Голубев А.В</v>
      </c>
      <c r="J4" s="68"/>
      <c r="K4" s="19" t="e">
        <f>SUMIFS($AE$17:$AE$1089,[1]!Таблица1[ФИО Продавца],$I4,[1]!Таблица1[Проверка],"ОК!")&amp;" "&amp;"шт."</f>
        <v>#REF!</v>
      </c>
      <c r="L4" s="19" t="e">
        <f>SUMIFS($AF$17:$AF$1089,[1]!Таблица1[ФИО Продавца],$I4,[1]!Таблица1[Проверка],"ОК!")&amp;" "&amp;"шт."</f>
        <v>#REF!</v>
      </c>
      <c r="M4" s="20" t="e">
        <f>SUMIFS($AG$17:$AG$1089,[1]!Таблица1[ФИО Продавца],$I4,[1]!Таблица1[Проверка],"ОК!")</f>
        <v>#REF!</v>
      </c>
      <c r="N4" s="20" t="e">
        <f>SUMIFS($AI$17:$AI$1089,[1]!Таблица1[ФИО Продавца],$I4,[1]!Таблица1[Проверка],"ОК!")</f>
        <v>#REF!</v>
      </c>
      <c r="O4" s="20">
        <f t="shared" ref="O4:O9" si="0">P4</f>
        <v>0</v>
      </c>
      <c r="P4" s="21">
        <f>SUMIF([1]!Таблица1[ФИО Продавца],$I4,$AJ$17:$AJ$1089)</f>
        <v>0</v>
      </c>
    </row>
    <row r="5" spans="1:16" ht="17.25" x14ac:dyDescent="0.3">
      <c r="A5" s="22"/>
      <c r="B5" s="23"/>
      <c r="C5" s="24"/>
      <c r="D5" s="12"/>
      <c r="G5" s="13"/>
      <c r="H5" s="18"/>
      <c r="I5" s="52" t="str">
        <f>[1]Сотрудники!B3</f>
        <v>Голубев В.Б</v>
      </c>
      <c r="J5" s="53"/>
      <c r="K5" s="25" t="e">
        <f>SUMIFS($AE$17:$AE$1089,[1]!Таблица1[ФИО Продавца],$I5,[1]!Таблица1[Проверка],"ОК!")&amp;" "&amp;"шт."</f>
        <v>#REF!</v>
      </c>
      <c r="L5" s="25" t="e">
        <f>SUMIFS($AF$17:$AF$1089,[1]!Таблица1[ФИО Продавца],$I5,[1]!Таблица1[Проверка],"ОК!")&amp;" "&amp;"шт."</f>
        <v>#REF!</v>
      </c>
      <c r="M5" s="26" t="e">
        <f>SUMIFS($AG$17:$AG$1089,[1]!Таблица1[ФИО Продавца],$I5,[1]!Таблица1[Проверка],"ОК!")</f>
        <v>#REF!</v>
      </c>
      <c r="N5" s="26" t="e">
        <f>SUMIFS($AI$17:$AI$1089,[1]!Таблица1[ФИО Продавца],$I5,[1]!Таблица1[Проверка],"ОК!")</f>
        <v>#REF!</v>
      </c>
      <c r="O5" s="26">
        <f t="shared" si="0"/>
        <v>0</v>
      </c>
      <c r="P5" s="21">
        <f>SUMIF([1]!Таблица1[ФИО Продавца],$I5,$AJ$17:$AJ$1089)</f>
        <v>0</v>
      </c>
    </row>
    <row r="6" spans="1:16" ht="17.25" x14ac:dyDescent="0.3">
      <c r="A6" s="54" t="s">
        <v>23</v>
      </c>
      <c r="B6" s="55"/>
      <c r="C6" s="27">
        <f>SUMIFS([1]!Таблица1[Карта],[1]!Таблица1[Движение],"продажа",[1]!Таблица1[Проверка],"ОК!")-SUMIFS([1]!Таблица1[Карта],[1]!Таблица1[Движение],"возврат",[1]!Таблица1[Проверка],"ОК!")</f>
        <v>0</v>
      </c>
      <c r="D6" s="12"/>
      <c r="G6" s="13"/>
      <c r="H6" s="18"/>
      <c r="I6" s="52" t="str">
        <f>[1]Сотрудники!B4</f>
        <v>-</v>
      </c>
      <c r="J6" s="53"/>
      <c r="K6" s="25" t="e">
        <f>SUMIFS($AE$17:$AE$1089,[1]!Таблица1[ФИО Продавца],$I6,[1]!Таблица1[Проверка],"ОК!")&amp;" "&amp;"шт."</f>
        <v>#REF!</v>
      </c>
      <c r="L6" s="25" t="e">
        <f>SUMIFS($AF$17:$AF$1089,[1]!Таблица1[ФИО Продавца],$I6,[1]!Таблица1[Проверка],"ОК!")&amp;" "&amp;"шт."</f>
        <v>#REF!</v>
      </c>
      <c r="M6" s="26" t="e">
        <f>SUMIFS($AG$17:$AG$1089,[1]!Таблица1[ФИО Продавца],$I6,[1]!Таблица1[Проверка],"ОК!")</f>
        <v>#REF!</v>
      </c>
      <c r="N6" s="26" t="e">
        <f>SUMIFS($AI$17:$AI$1089,[1]!Таблица1[ФИО Продавца],$I6,[1]!Таблица1[Проверка],"ОК!")</f>
        <v>#REF!</v>
      </c>
      <c r="O6" s="26">
        <f t="shared" si="0"/>
        <v>0</v>
      </c>
      <c r="P6" s="21">
        <f>SUMIF([1]!Таблица1[ФИО Продавца],$I6,$AJ$17:$AJ$1089)</f>
        <v>0</v>
      </c>
    </row>
    <row r="7" spans="1:16" ht="17.25" x14ac:dyDescent="0.3">
      <c r="A7" s="40" t="s">
        <v>24</v>
      </c>
      <c r="B7" s="41"/>
      <c r="C7" s="28">
        <f>SUMIFS([1]!Таблица1[Наличные],[1]!Таблица1[Категория],$A$7,[1]!Таблица1[Проверка],"ОК!")</f>
        <v>0</v>
      </c>
      <c r="D7" s="12"/>
      <c r="E7" s="12"/>
      <c r="G7" s="13"/>
      <c r="H7" s="18"/>
      <c r="I7" s="52" t="str">
        <f>[1]Сотрудники!B5</f>
        <v>-</v>
      </c>
      <c r="J7" s="53"/>
      <c r="K7" s="25" t="e">
        <f>SUMIFS($AE$17:$AE$1089,[1]!Таблица1[ФИО Продавца],$I7,[1]!Таблица1[Проверка],"ОК!")&amp;" "&amp;"шт."</f>
        <v>#REF!</v>
      </c>
      <c r="L7" s="25" t="e">
        <f>SUMIFS($AF$17:$AF$1089,[1]!Таблица1[ФИО Продавца],$I7,[1]!Таблица1[Проверка],"ОК!")&amp;" "&amp;"шт."</f>
        <v>#REF!</v>
      </c>
      <c r="M7" s="26" t="e">
        <f>SUMIFS($AG$17:$AG$1089,[1]!Таблица1[ФИО Продавца],$I7,[1]!Таблица1[Проверка],"ОК!")</f>
        <v>#REF!</v>
      </c>
      <c r="N7" s="26" t="e">
        <f>SUMIFS($AI$17:$AI$1089,[1]!Таблица1[ФИО Продавца],$I7,[1]!Таблица1[Проверка],"ОК!")</f>
        <v>#REF!</v>
      </c>
      <c r="O7" s="26">
        <f t="shared" si="0"/>
        <v>0</v>
      </c>
      <c r="P7" s="21">
        <f>SUMIF([1]!Таблица1[ФИО Продавца],$I7,$AJ$17:$AJ$1089)</f>
        <v>0</v>
      </c>
    </row>
    <row r="8" spans="1:16" ht="17.25" x14ac:dyDescent="0.3">
      <c r="A8" s="40" t="s">
        <v>25</v>
      </c>
      <c r="B8" s="41"/>
      <c r="C8" s="28">
        <f>SUMIFS([1]!Таблица1[Наличные],[1]!Таблица1[Наименование],"Изъятие",[1]!Таблица1[Проверка],"ОК!")</f>
        <v>0</v>
      </c>
      <c r="D8" s="12"/>
      <c r="H8" s="12"/>
      <c r="I8" s="52" t="str">
        <f>[1]Сотрудники!B6</f>
        <v>-</v>
      </c>
      <c r="J8" s="53"/>
      <c r="K8" s="25" t="e">
        <f>SUMIFS($AE$17:$AE$1089,[1]!Таблица1[ФИО Продавца],$I8,[1]!Таблица1[Проверка],"ОК!")&amp;" "&amp;"шт."</f>
        <v>#REF!</v>
      </c>
      <c r="L8" s="25" t="e">
        <f>SUMIFS($AF$17:$AF$1089,[1]!Таблица1[ФИО Продавца],$I8,[1]!Таблица1[Проверка],"ОК!")&amp;" "&amp;"шт."</f>
        <v>#REF!</v>
      </c>
      <c r="M8" s="26" t="e">
        <f>SUMIFS($AG$17:$AG$1089,[1]!Таблица1[ФИО Продавца],$I8,[1]!Таблица1[Проверка],"ОК!")</f>
        <v>#REF!</v>
      </c>
      <c r="N8" s="26" t="e">
        <f>SUMIFS($AI$17:$AI$1089,[1]!Таблица1[ФИО Продавца],$I8,[1]!Таблица1[Проверка],"ОК!")</f>
        <v>#REF!</v>
      </c>
      <c r="O8" s="26">
        <f t="shared" si="0"/>
        <v>0</v>
      </c>
      <c r="P8" s="21">
        <f>SUMIF([1]!Таблица1[ФИО Продавца],$I8,$AJ$17:$AJ$1089)</f>
        <v>0</v>
      </c>
    </row>
    <row r="9" spans="1:16" ht="17.25" x14ac:dyDescent="0.3">
      <c r="A9" s="40" t="s">
        <v>26</v>
      </c>
      <c r="B9" s="41"/>
      <c r="C9" s="28">
        <f>SUMIFS([1]!Таблица1[Наличные],[1]!Таблица1[Наименование],"Внесение",[1]!Таблица1[Проверка],"ОК!")</f>
        <v>0</v>
      </c>
      <c r="D9" s="12"/>
      <c r="E9" s="12"/>
      <c r="F9" s="12"/>
      <c r="G9" s="12"/>
      <c r="H9" s="12"/>
      <c r="I9" s="42" t="str">
        <f>[1]Сотрудники!B7</f>
        <v>-</v>
      </c>
      <c r="J9" s="43"/>
      <c r="K9" s="29" t="e">
        <f>SUMIFS($AE$17:$AE$1089,[1]!Таблица1[ФИО Продавца],$I9,[1]!Таблица1[Проверка],"ОК!")&amp;" "&amp;"шт."</f>
        <v>#REF!</v>
      </c>
      <c r="L9" s="29" t="e">
        <f>SUMIFS($AF$17:$AF$1089,[1]!Таблица1[ФИО Продавца],$I9,[1]!Таблица1[Проверка],"ОК!")&amp;" "&amp;"шт."</f>
        <v>#REF!</v>
      </c>
      <c r="M9" s="30" t="e">
        <f>SUMIFS($AG$17:$AG$1089,[1]!Таблица1[ФИО Продавца],$I9,[1]!Таблица1[Проверка],"ОК!")</f>
        <v>#REF!</v>
      </c>
      <c r="N9" s="30" t="e">
        <f>SUMIFS($AI$17:$AI$1089,[1]!Таблица1[ФИО Продавца],$I9,[1]!Таблица1[Проверка],"ОК!")</f>
        <v>#REF!</v>
      </c>
      <c r="O9" s="30">
        <f t="shared" si="0"/>
        <v>0</v>
      </c>
      <c r="P9" s="21">
        <f>SUMIF([1]!Таблица1[ФИО Продавца],$I9,$AJ$17:$AJ$1089)</f>
        <v>0</v>
      </c>
    </row>
    <row r="10" spans="1:16" ht="17.25" x14ac:dyDescent="0.3">
      <c r="A10" s="44" t="s">
        <v>27</v>
      </c>
      <c r="B10" s="45"/>
      <c r="C10" s="31">
        <f>SUMIFS([1]!Таблица1[Наличные],[1]!Таблица1[Категория],"канцелярия",[1]!Таблица1[Проверка],"ок!")+SUMIFS([1]!Таблица1[Наличные],[1]!Таблица1[Категория],"хоз. товары",[1]!Таблица1[Проверка],"ок!")+SUMIFS([1]!Таблица1[Наличные],[1]!Таблица1[Категория],"оборудование",[1]!Таблица1[Проверка],"ок!")+SUMIFS([1]!Таблица1[Наличные],[1]!Таблица1[Категория],"транспортные расходы",[1]!Таблица1[Проверка],"ок!")+SUMIFS([1]!Таблица1[Наличные],[1]!Таблица1[Категория],"услуги",[1]!Таблица1[Проверка],"ок!")</f>
        <v>0</v>
      </c>
      <c r="D10" s="12"/>
      <c r="E10" s="12"/>
      <c r="H10" s="12"/>
      <c r="I10" s="46" t="s">
        <v>28</v>
      </c>
      <c r="J10" s="47"/>
      <c r="K10" s="32" t="e">
        <f>SUM(K4:K9)&amp;" "&amp;"шт."</f>
        <v>#REF!</v>
      </c>
      <c r="L10" s="32" t="e">
        <f>SUM(L4:L9)&amp;" "&amp;"шт."</f>
        <v>#REF!</v>
      </c>
      <c r="M10" s="33" t="e">
        <f>SUM(M4:M9)</f>
        <v>#REF!</v>
      </c>
      <c r="N10" s="33" t="e">
        <f>SUM(N4:N9)</f>
        <v>#REF!</v>
      </c>
      <c r="O10" s="33">
        <f>SUM(O4:O9)</f>
        <v>0</v>
      </c>
      <c r="P10" s="12"/>
    </row>
    <row r="12" spans="1:16" x14ac:dyDescent="0.25">
      <c r="A12" s="48">
        <f>AM17</f>
        <v>0</v>
      </c>
      <c r="B12" s="48"/>
      <c r="C12" s="48"/>
    </row>
    <row r="13" spans="1:16" x14ac:dyDescent="0.25">
      <c r="A13" s="48"/>
      <c r="B13" s="48"/>
      <c r="C13" s="48"/>
    </row>
    <row r="15" spans="1:16" ht="17.25" x14ac:dyDescent="0.3">
      <c r="A15" s="49" t="s">
        <v>29</v>
      </c>
      <c r="B15" s="50"/>
      <c r="C15" s="5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7.25" x14ac:dyDescent="0.3">
      <c r="A16" s="12" t="s">
        <v>0</v>
      </c>
      <c r="B16" s="12" t="s">
        <v>18</v>
      </c>
      <c r="C16" s="12" t="s">
        <v>30</v>
      </c>
      <c r="D16" s="12" t="s">
        <v>2</v>
      </c>
      <c r="E16" s="12" t="s">
        <v>31</v>
      </c>
      <c r="F16" s="12" t="s">
        <v>32</v>
      </c>
      <c r="G16" s="12" t="s">
        <v>4</v>
      </c>
      <c r="H16" s="12" t="s">
        <v>33</v>
      </c>
      <c r="I16" s="12" t="s">
        <v>7</v>
      </c>
      <c r="J16" s="12" t="s">
        <v>8</v>
      </c>
      <c r="K16" s="12" t="s">
        <v>34</v>
      </c>
      <c r="L16" s="12" t="s">
        <v>35</v>
      </c>
      <c r="M16" s="12" t="s">
        <v>9</v>
      </c>
      <c r="N16" s="12" t="s">
        <v>10</v>
      </c>
      <c r="O16" s="12" t="s">
        <v>36</v>
      </c>
      <c r="P16" s="12"/>
    </row>
    <row r="17" spans="1:16" ht="17.25" x14ac:dyDescent="0.3">
      <c r="A17" s="34">
        <v>44027</v>
      </c>
      <c r="B17" s="35" t="s">
        <v>13</v>
      </c>
      <c r="C17" s="35" t="s">
        <v>38</v>
      </c>
      <c r="D17" s="35" t="s">
        <v>12</v>
      </c>
      <c r="E17" s="35" t="s">
        <v>37</v>
      </c>
      <c r="F17" s="12" t="s">
        <v>39</v>
      </c>
      <c r="G17" s="12" t="s">
        <v>21</v>
      </c>
      <c r="H17" s="36" t="s">
        <v>40</v>
      </c>
      <c r="I17" s="35">
        <v>1</v>
      </c>
      <c r="J17" s="37">
        <v>890</v>
      </c>
      <c r="K17" s="38">
        <v>890</v>
      </c>
      <c r="L17" s="38">
        <v>0</v>
      </c>
      <c r="M17" s="37">
        <f>SUM([1]!Таблица1[[#This Row],[Цена]]*[1]!Таблица1[[#This Row],[Кол-во]])</f>
        <v>0</v>
      </c>
      <c r="N17" s="39"/>
      <c r="O17" s="12" t="str">
        <f t="shared" ref="O17:O30" si="1">IF(Q17=0,"ОК!","ОШИБКА...")</f>
        <v>ОК!</v>
      </c>
      <c r="P17" s="12"/>
    </row>
    <row r="18" spans="1:16" ht="17.25" x14ac:dyDescent="0.3">
      <c r="A18" s="34">
        <v>44027</v>
      </c>
      <c r="B18" s="35" t="s">
        <v>13</v>
      </c>
      <c r="C18" s="35" t="s">
        <v>41</v>
      </c>
      <c r="D18" s="35" t="s">
        <v>12</v>
      </c>
      <c r="E18" s="35" t="s">
        <v>37</v>
      </c>
      <c r="F18" s="12" t="s">
        <v>39</v>
      </c>
      <c r="G18" s="12" t="s">
        <v>21</v>
      </c>
      <c r="H18" s="36" t="s">
        <v>40</v>
      </c>
      <c r="I18" s="35">
        <v>1</v>
      </c>
      <c r="J18" s="37">
        <v>0</v>
      </c>
      <c r="K18" s="38">
        <v>0</v>
      </c>
      <c r="L18" s="38">
        <v>0</v>
      </c>
      <c r="M18" s="37">
        <f>SUM([1]!Таблица1[[#This Row],[Цена]]*[1]!Таблица1[[#This Row],[Кол-во]])</f>
        <v>0</v>
      </c>
      <c r="N18" s="39" t="s">
        <v>42</v>
      </c>
      <c r="O18" s="12" t="str">
        <f t="shared" si="1"/>
        <v>ОК!</v>
      </c>
      <c r="P18" s="12"/>
    </row>
    <row r="19" spans="1:16" ht="17.25" x14ac:dyDescent="0.3">
      <c r="A19" s="34"/>
      <c r="B19" s="35"/>
      <c r="C19" s="35"/>
      <c r="D19" s="35" t="s">
        <v>37</v>
      </c>
      <c r="E19" s="35" t="s">
        <v>37</v>
      </c>
      <c r="F19" s="12" t="s">
        <v>37</v>
      </c>
      <c r="G19" s="12" t="s">
        <v>37</v>
      </c>
      <c r="H19" s="36"/>
      <c r="I19" s="35"/>
      <c r="J19" s="37">
        <v>0</v>
      </c>
      <c r="K19" s="38">
        <v>0</v>
      </c>
      <c r="L19" s="38">
        <v>0</v>
      </c>
      <c r="M19" s="37">
        <f>SUM([1]!Таблица1[[#This Row],[Цена]]*[1]!Таблица1[[#This Row],[Кол-во]])</f>
        <v>0</v>
      </c>
      <c r="N19" s="39"/>
      <c r="O19" s="12" t="str">
        <f t="shared" si="1"/>
        <v>ОК!</v>
      </c>
      <c r="P19" s="12"/>
    </row>
    <row r="20" spans="1:16" ht="17.25" x14ac:dyDescent="0.3">
      <c r="A20" s="34"/>
      <c r="B20" s="35"/>
      <c r="C20" s="35"/>
      <c r="D20" s="35" t="s">
        <v>37</v>
      </c>
      <c r="E20" s="35" t="s">
        <v>37</v>
      </c>
      <c r="F20" s="12" t="s">
        <v>37</v>
      </c>
      <c r="G20" s="12" t="s">
        <v>37</v>
      </c>
      <c r="H20" s="36"/>
      <c r="I20" s="35"/>
      <c r="J20" s="37">
        <v>0</v>
      </c>
      <c r="K20" s="38">
        <v>0</v>
      </c>
      <c r="L20" s="38">
        <v>0</v>
      </c>
      <c r="M20" s="37">
        <f>SUM([1]!Таблица1[[#This Row],[Цена]]*[1]!Таблица1[[#This Row],[Кол-во]])</f>
        <v>0</v>
      </c>
      <c r="N20" s="39"/>
      <c r="O20" s="12" t="str">
        <f t="shared" si="1"/>
        <v>ОК!</v>
      </c>
      <c r="P20" s="12"/>
    </row>
    <row r="21" spans="1:16" ht="17.25" x14ac:dyDescent="0.3">
      <c r="A21" s="34"/>
      <c r="B21" s="35"/>
      <c r="C21" s="35"/>
      <c r="D21" s="35" t="s">
        <v>37</v>
      </c>
      <c r="E21" s="35" t="s">
        <v>37</v>
      </c>
      <c r="F21" s="12" t="s">
        <v>37</v>
      </c>
      <c r="G21" s="12" t="s">
        <v>37</v>
      </c>
      <c r="H21" s="36"/>
      <c r="I21" s="35"/>
      <c r="J21" s="37">
        <v>0</v>
      </c>
      <c r="K21" s="38">
        <v>0</v>
      </c>
      <c r="L21" s="38">
        <v>0</v>
      </c>
      <c r="M21" s="37">
        <f>SUM([1]!Таблица1[[#This Row],[Цена]]*[1]!Таблица1[[#This Row],[Кол-во]])</f>
        <v>0</v>
      </c>
      <c r="N21" s="39"/>
      <c r="O21" s="12" t="str">
        <f t="shared" si="1"/>
        <v>ОК!</v>
      </c>
      <c r="P21" s="12"/>
    </row>
    <row r="22" spans="1:16" ht="17.25" x14ac:dyDescent="0.3">
      <c r="A22" s="34"/>
      <c r="B22" s="35"/>
      <c r="C22" s="35"/>
      <c r="D22" s="35" t="s">
        <v>37</v>
      </c>
      <c r="E22" s="35" t="s">
        <v>37</v>
      </c>
      <c r="F22" s="12" t="s">
        <v>37</v>
      </c>
      <c r="G22" s="12" t="s">
        <v>37</v>
      </c>
      <c r="H22" s="36"/>
      <c r="I22" s="35"/>
      <c r="J22" s="37">
        <v>0</v>
      </c>
      <c r="K22" s="38">
        <v>0</v>
      </c>
      <c r="L22" s="38">
        <v>0</v>
      </c>
      <c r="M22" s="37">
        <f>SUM([1]!Таблица1[[#This Row],[Цена]]*[1]!Таблица1[[#This Row],[Кол-во]])</f>
        <v>0</v>
      </c>
      <c r="N22" s="39"/>
      <c r="O22" s="12" t="str">
        <f t="shared" si="1"/>
        <v>ОК!</v>
      </c>
      <c r="P22" s="12"/>
    </row>
    <row r="23" spans="1:16" ht="17.25" x14ac:dyDescent="0.3">
      <c r="A23" s="34"/>
      <c r="B23" s="35"/>
      <c r="C23" s="35"/>
      <c r="D23" s="35" t="s">
        <v>37</v>
      </c>
      <c r="E23" s="35" t="s">
        <v>37</v>
      </c>
      <c r="F23" s="12" t="s">
        <v>37</v>
      </c>
      <c r="G23" s="12" t="s">
        <v>37</v>
      </c>
      <c r="H23" s="36"/>
      <c r="I23" s="35"/>
      <c r="J23" s="37">
        <v>0</v>
      </c>
      <c r="K23" s="38">
        <v>0</v>
      </c>
      <c r="L23" s="38">
        <v>0</v>
      </c>
      <c r="M23" s="37">
        <f>SUM([1]!Таблица1[[#This Row],[Цена]]*[1]!Таблица1[[#This Row],[Кол-во]])</f>
        <v>0</v>
      </c>
      <c r="N23" s="39"/>
      <c r="O23" s="12" t="str">
        <f t="shared" si="1"/>
        <v>ОК!</v>
      </c>
      <c r="P23" s="12"/>
    </row>
    <row r="24" spans="1:16" ht="17.25" x14ac:dyDescent="0.3">
      <c r="A24" s="34"/>
      <c r="B24" s="35"/>
      <c r="C24" s="35"/>
      <c r="D24" s="35" t="s">
        <v>37</v>
      </c>
      <c r="E24" s="35" t="s">
        <v>37</v>
      </c>
      <c r="F24" s="12" t="s">
        <v>37</v>
      </c>
      <c r="G24" s="12" t="s">
        <v>37</v>
      </c>
      <c r="H24" s="36"/>
      <c r="I24" s="35"/>
      <c r="J24" s="37">
        <v>0</v>
      </c>
      <c r="K24" s="38">
        <v>0</v>
      </c>
      <c r="L24" s="38">
        <v>0</v>
      </c>
      <c r="M24" s="37">
        <f>SUM([1]!Таблица1[[#This Row],[Цена]]*[1]!Таблица1[[#This Row],[Кол-во]])</f>
        <v>0</v>
      </c>
      <c r="N24" s="39"/>
      <c r="O24" s="12" t="str">
        <f t="shared" si="1"/>
        <v>ОК!</v>
      </c>
      <c r="P24" s="12"/>
    </row>
    <row r="25" spans="1:16" ht="17.25" x14ac:dyDescent="0.3">
      <c r="A25" s="34"/>
      <c r="B25" s="35"/>
      <c r="C25" s="35"/>
      <c r="D25" s="35" t="s">
        <v>37</v>
      </c>
      <c r="E25" s="35" t="s">
        <v>37</v>
      </c>
      <c r="F25" s="12" t="s">
        <v>37</v>
      </c>
      <c r="G25" s="12" t="s">
        <v>37</v>
      </c>
      <c r="H25" s="36"/>
      <c r="I25" s="35"/>
      <c r="J25" s="37">
        <v>0</v>
      </c>
      <c r="K25" s="38">
        <v>0</v>
      </c>
      <c r="L25" s="38">
        <v>0</v>
      </c>
      <c r="M25" s="37">
        <f>SUM([1]!Таблица1[[#This Row],[Цена]]*[1]!Таблица1[[#This Row],[Кол-во]])</f>
        <v>0</v>
      </c>
      <c r="N25" s="39"/>
      <c r="O25" s="12" t="str">
        <f t="shared" si="1"/>
        <v>ОК!</v>
      </c>
      <c r="P25" s="12"/>
    </row>
    <row r="26" spans="1:16" ht="17.25" x14ac:dyDescent="0.3">
      <c r="A26" s="34"/>
      <c r="B26" s="35"/>
      <c r="C26" s="35"/>
      <c r="D26" s="35" t="s">
        <v>37</v>
      </c>
      <c r="E26" s="35" t="s">
        <v>37</v>
      </c>
      <c r="F26" s="12" t="s">
        <v>37</v>
      </c>
      <c r="G26" s="12" t="s">
        <v>37</v>
      </c>
      <c r="H26" s="36"/>
      <c r="I26" s="35"/>
      <c r="J26" s="37">
        <v>0</v>
      </c>
      <c r="K26" s="38">
        <v>0</v>
      </c>
      <c r="L26" s="38">
        <v>0</v>
      </c>
      <c r="M26" s="37">
        <f>SUM([1]!Таблица1[[#This Row],[Цена]]*[1]!Таблица1[[#This Row],[Кол-во]])</f>
        <v>0</v>
      </c>
      <c r="N26" s="39"/>
      <c r="O26" s="12" t="str">
        <f t="shared" si="1"/>
        <v>ОК!</v>
      </c>
      <c r="P26" s="12"/>
    </row>
    <row r="27" spans="1:16" ht="17.25" x14ac:dyDescent="0.3">
      <c r="A27" s="34"/>
      <c r="B27" s="35"/>
      <c r="C27" s="35"/>
      <c r="D27" s="35" t="s">
        <v>37</v>
      </c>
      <c r="E27" s="35" t="s">
        <v>37</v>
      </c>
      <c r="F27" s="12" t="s">
        <v>37</v>
      </c>
      <c r="G27" s="12" t="s">
        <v>37</v>
      </c>
      <c r="H27" s="36"/>
      <c r="I27" s="35"/>
      <c r="J27" s="37">
        <v>0</v>
      </c>
      <c r="K27" s="38">
        <v>0</v>
      </c>
      <c r="L27" s="38">
        <v>0</v>
      </c>
      <c r="M27" s="37">
        <f>SUM([1]!Таблица1[[#This Row],[Цена]]*[1]!Таблица1[[#This Row],[Кол-во]])</f>
        <v>0</v>
      </c>
      <c r="N27" s="39"/>
      <c r="O27" s="12" t="str">
        <f t="shared" si="1"/>
        <v>ОК!</v>
      </c>
      <c r="P27" s="12"/>
    </row>
    <row r="28" spans="1:16" ht="17.25" x14ac:dyDescent="0.3">
      <c r="A28" s="34"/>
      <c r="B28" s="35"/>
      <c r="C28" s="35"/>
      <c r="D28" s="35" t="s">
        <v>37</v>
      </c>
      <c r="E28" s="35" t="s">
        <v>37</v>
      </c>
      <c r="F28" s="12" t="s">
        <v>37</v>
      </c>
      <c r="G28" s="12" t="s">
        <v>37</v>
      </c>
      <c r="H28" s="36"/>
      <c r="I28" s="35"/>
      <c r="J28" s="37">
        <v>0</v>
      </c>
      <c r="K28" s="38">
        <v>0</v>
      </c>
      <c r="L28" s="38">
        <v>0</v>
      </c>
      <c r="M28" s="37">
        <f>SUM([1]!Таблица1[[#This Row],[Цена]]*[1]!Таблица1[[#This Row],[Кол-во]])</f>
        <v>0</v>
      </c>
      <c r="N28" s="39"/>
      <c r="O28" s="12" t="str">
        <f t="shared" si="1"/>
        <v>ОК!</v>
      </c>
      <c r="P28" s="12"/>
    </row>
    <row r="29" spans="1:16" ht="17.25" x14ac:dyDescent="0.3">
      <c r="A29" s="34"/>
      <c r="B29" s="35"/>
      <c r="C29" s="35"/>
      <c r="D29" s="35" t="s">
        <v>37</v>
      </c>
      <c r="E29" s="35" t="s">
        <v>37</v>
      </c>
      <c r="F29" s="12" t="s">
        <v>37</v>
      </c>
      <c r="G29" s="12" t="s">
        <v>37</v>
      </c>
      <c r="H29" s="36"/>
      <c r="I29" s="35"/>
      <c r="J29" s="37">
        <v>0</v>
      </c>
      <c r="K29" s="38">
        <v>0</v>
      </c>
      <c r="L29" s="38">
        <v>0</v>
      </c>
      <c r="M29" s="37">
        <f>SUM([1]!Таблица1[[#This Row],[Цена]]*[1]!Таблица1[[#This Row],[Кол-во]])</f>
        <v>0</v>
      </c>
      <c r="N29" s="39"/>
      <c r="O29" s="12" t="str">
        <f t="shared" si="1"/>
        <v>ОК!</v>
      </c>
      <c r="P29" s="12"/>
    </row>
    <row r="30" spans="1:16" ht="17.25" x14ac:dyDescent="0.3">
      <c r="A30" s="34"/>
      <c r="B30" s="35"/>
      <c r="C30" s="35"/>
      <c r="D30" s="35" t="s">
        <v>37</v>
      </c>
      <c r="E30" s="35" t="s">
        <v>37</v>
      </c>
      <c r="F30" s="12" t="s">
        <v>37</v>
      </c>
      <c r="G30" s="12" t="s">
        <v>37</v>
      </c>
      <c r="H30" s="36"/>
      <c r="I30" s="35"/>
      <c r="J30" s="37">
        <v>0</v>
      </c>
      <c r="K30" s="38">
        <v>0</v>
      </c>
      <c r="L30" s="38">
        <v>0</v>
      </c>
      <c r="M30" s="37">
        <f>SUM([1]!Таблица1[[#This Row],[Цена]]*[1]!Таблица1[[#This Row],[Кол-во]])</f>
        <v>0</v>
      </c>
      <c r="N30" s="39"/>
      <c r="O30" s="12" t="str">
        <f t="shared" si="1"/>
        <v>ОК!</v>
      </c>
      <c r="P30" s="12"/>
    </row>
  </sheetData>
  <mergeCells count="19">
    <mergeCell ref="A2:C2"/>
    <mergeCell ref="I2:K2"/>
    <mergeCell ref="A3:B4"/>
    <mergeCell ref="C3:C4"/>
    <mergeCell ref="I3:J3"/>
    <mergeCell ref="I4:J4"/>
    <mergeCell ref="A15:C15"/>
    <mergeCell ref="I5:J5"/>
    <mergeCell ref="A6:B6"/>
    <mergeCell ref="I6:J6"/>
    <mergeCell ref="A7:B7"/>
    <mergeCell ref="I7:J7"/>
    <mergeCell ref="A8:B8"/>
    <mergeCell ref="I8:J8"/>
    <mergeCell ref="A9:B9"/>
    <mergeCell ref="I9:J9"/>
    <mergeCell ref="A10:B10"/>
    <mergeCell ref="I10:J10"/>
    <mergeCell ref="A12:C13"/>
  </mergeCells>
  <conditionalFormatting sqref="O17:O30">
    <cfRule type="containsText" dxfId="31" priority="8" operator="containsText" text="ок">
      <formula>NOT(ISERROR(SEARCH("ок",O17)))</formula>
    </cfRule>
    <cfRule type="containsText" dxfId="30" priority="9" operator="containsText" text="ошибка">
      <formula>NOT(ISERROR(SEARCH("ошибка",O17)))</formula>
    </cfRule>
  </conditionalFormatting>
  <conditionalFormatting sqref="C17:C30">
    <cfRule type="containsText" dxfId="29" priority="4" operator="containsText" text="замена">
      <formula>NOT(ISERROR(SEARCH("замена",C17)))</formula>
    </cfRule>
    <cfRule type="containsText" dxfId="28" priority="5" operator="containsText" text="продажа">
      <formula>NOT(ISERROR(SEARCH("продажа",C17)))</formula>
    </cfRule>
    <cfRule type="containsText" dxfId="27" priority="6" operator="containsText" text="возврат">
      <formula>NOT(ISERROR(SEARCH("возврат",C17)))</formula>
    </cfRule>
    <cfRule type="containsText" dxfId="26" priority="7" operator="containsText" text="служебная операция">
      <formula>NOT(ISERROR(SEARCH("служебная операция",C17)))</formula>
    </cfRule>
  </conditionalFormatting>
  <conditionalFormatting sqref="D3 A12">
    <cfRule type="containsText" dxfId="25" priority="3" operator="containsText" text="ОК!">
      <formula>NOT(ISERROR(SEARCH("ОК!",A3)))</formula>
    </cfRule>
  </conditionalFormatting>
  <dataValidations count="1">
    <dataValidation type="list" allowBlank="1" showInputMessage="1" showErrorMessage="1" sqref="A17:A30">
      <formula1>$A$1</formula1>
    </dataValidation>
  </dataValidations>
  <pageMargins left="0.7" right="0.7" top="0.75" bottom="0.75" header="0.3" footer="0.3"/>
  <ignoredErrors>
    <ignoredError sqref="F19:F30 G19:G30 J18:J30" calculatedColumn="1"/>
  </ignoredErrors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D8D69A7-6BE8-4F40-97CF-BF4A50D0D24A}">
            <xm:f>NOT(ISERROR(SEARCH($AM$26,A3)))</xm:f>
            <xm:f>$AM$26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 A12</xm:sqref>
        </x14:conditionalFormatting>
        <x14:conditionalFormatting xmlns:xm="http://schemas.microsoft.com/office/excel/2006/main">
          <x14:cfRule type="containsText" priority="10" operator="containsText" id="{18F33203-6909-4876-AE7B-01F13BEB5AD1}">
            <xm:f>NOT(ISERROR(SEARCH($AM$25,A3)))</xm:f>
            <xm:f>$AM$25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999C741D-3948-4BAD-987B-DAA2CA0E881C}">
            <xm:f>NOT(ISERROR(SEARCH($AM$24,A3)))</xm:f>
            <xm:f>$AM$24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" operator="containsText" id="{44065DCD-134B-4B82-801A-310EE61EE2F8}">
            <xm:f>NOT(ISERROR(SEARCH($AM$23,A3)))</xm:f>
            <xm:f>$AM$23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D2ECDF01-7BCB-40A1-A7CF-A6B11BB21DA7}">
            <xm:f>NOT(ISERROR(SEARCH($AM$22,A3)))</xm:f>
            <xm:f>$AM$22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2299BA43-EEDE-4251-B061-35A31F241F9E}">
            <xm:f>NOT(ISERROR(SEARCH($AM$21,A3)))</xm:f>
            <xm:f>$AM$21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BE830985-2F0D-4A6E-ADC7-BB5ECAA7AF12}">
            <xm:f>NOT(ISERROR(SEARCH($AM$20,A3)))</xm:f>
            <xm:f>$AM$20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088F4D01-19CF-4111-8903-E6278B26C398}">
            <xm:f>NOT(ISERROR(SEARCH($AM$19,A3)))</xm:f>
            <xm:f>$AM$19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 A12</xm:sqref>
        </x14:conditionalFormatting>
        <x14:conditionalFormatting xmlns:xm="http://schemas.microsoft.com/office/excel/2006/main">
          <x14:cfRule type="containsText" priority="1" operator="containsText" id="{F057C2B3-AB0E-4C8D-8F21-96EFC61C6BB0}">
            <xm:f>NOT(ISERROR(SEARCH("-",G8)))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G8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Y27"/>
  <sheetViews>
    <sheetView zoomScale="70" zoomScaleNormal="70" workbookViewId="0">
      <selection activeCell="M8" sqref="M8"/>
    </sheetView>
  </sheetViews>
  <sheetFormatPr defaultRowHeight="15" x14ac:dyDescent="0.25"/>
  <cols>
    <col min="1" max="1" width="14.28515625" customWidth="1"/>
    <col min="2" max="2" width="16.85546875" bestFit="1" customWidth="1"/>
    <col min="3" max="3" width="15.42578125" customWidth="1"/>
    <col min="4" max="4" width="44.28515625" customWidth="1"/>
    <col min="5" max="6" width="26.7109375" customWidth="1"/>
    <col min="7" max="7" width="15.140625" customWidth="1"/>
    <col min="8" max="8" width="10.5703125" customWidth="1"/>
    <col min="9" max="10" width="14" customWidth="1"/>
    <col min="11" max="11" width="42.140625" customWidth="1"/>
  </cols>
  <sheetData>
    <row r="1" spans="1:5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x14ac:dyDescent="0.25">
      <c r="A2" s="6">
        <f ca="1">NOW()</f>
        <v>44027.398487268518</v>
      </c>
      <c r="B2" s="5" t="s">
        <v>13</v>
      </c>
      <c r="C2" s="5" t="s">
        <v>12</v>
      </c>
      <c r="D2" s="4" t="s">
        <v>39</v>
      </c>
      <c r="E2" s="4" t="s">
        <v>21</v>
      </c>
      <c r="F2" s="7">
        <v>29381887897</v>
      </c>
      <c r="G2" s="7" t="s">
        <v>11</v>
      </c>
      <c r="H2" s="7">
        <v>1</v>
      </c>
      <c r="I2" s="8">
        <v>890</v>
      </c>
      <c r="J2" s="8">
        <f>SUM(I2*H2)</f>
        <v>890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A3" s="6"/>
      <c r="B3" s="5"/>
      <c r="C3" s="5"/>
      <c r="D3" s="4" t="s">
        <v>37</v>
      </c>
      <c r="E3" s="4" t="s">
        <v>37</v>
      </c>
      <c r="F3" s="7"/>
      <c r="G3" s="7"/>
      <c r="H3" s="7"/>
      <c r="I3" s="8">
        <v>0</v>
      </c>
      <c r="J3" s="8">
        <f t="shared" ref="J3:J27" si="0">SUM(I3*H3)</f>
        <v>0</v>
      </c>
      <c r="K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x14ac:dyDescent="0.25">
      <c r="A4" s="6"/>
      <c r="B4" s="5"/>
      <c r="C4" s="5"/>
      <c r="D4" s="4" t="s">
        <v>37</v>
      </c>
      <c r="E4" s="4" t="s">
        <v>37</v>
      </c>
      <c r="F4" s="7"/>
      <c r="G4" s="7"/>
      <c r="H4" s="7"/>
      <c r="I4" s="8">
        <v>0</v>
      </c>
      <c r="J4" s="8">
        <f t="shared" si="0"/>
        <v>0</v>
      </c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x14ac:dyDescent="0.25">
      <c r="A5" s="6"/>
      <c r="B5" s="5"/>
      <c r="C5" s="5"/>
      <c r="D5" s="4" t="s">
        <v>37</v>
      </c>
      <c r="E5" s="4" t="s">
        <v>37</v>
      </c>
      <c r="F5" s="7"/>
      <c r="G5" s="7"/>
      <c r="H5" s="7"/>
      <c r="I5" s="8">
        <v>0</v>
      </c>
      <c r="J5" s="8">
        <f t="shared" si="0"/>
        <v>0</v>
      </c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x14ac:dyDescent="0.25">
      <c r="A6" s="6"/>
      <c r="B6" s="5"/>
      <c r="C6" s="5"/>
      <c r="D6" s="4" t="s">
        <v>37</v>
      </c>
      <c r="E6" s="4" t="s">
        <v>37</v>
      </c>
      <c r="F6" s="7"/>
      <c r="G6" s="7"/>
      <c r="H6" s="7"/>
      <c r="I6" s="8">
        <v>0</v>
      </c>
      <c r="J6" s="8">
        <f t="shared" si="0"/>
        <v>0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x14ac:dyDescent="0.25">
      <c r="A7" s="6"/>
      <c r="B7" s="5"/>
      <c r="C7" s="5"/>
      <c r="D7" s="4" t="s">
        <v>37</v>
      </c>
      <c r="E7" s="4" t="s">
        <v>37</v>
      </c>
      <c r="F7" s="7"/>
      <c r="G7" s="7"/>
      <c r="H7" s="7"/>
      <c r="I7" s="8">
        <v>0</v>
      </c>
      <c r="J7" s="8">
        <f t="shared" si="0"/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x14ac:dyDescent="0.25">
      <c r="A8" s="6"/>
      <c r="B8" s="5"/>
      <c r="C8" s="5"/>
      <c r="D8" s="4" t="s">
        <v>37</v>
      </c>
      <c r="E8" s="4" t="s">
        <v>37</v>
      </c>
      <c r="F8" s="7"/>
      <c r="G8" s="7"/>
      <c r="H8" s="7"/>
      <c r="I8" s="8">
        <v>0</v>
      </c>
      <c r="J8" s="8">
        <f t="shared" si="0"/>
        <v>0</v>
      </c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x14ac:dyDescent="0.25">
      <c r="A9" s="6"/>
      <c r="B9" s="5"/>
      <c r="C9" s="5"/>
      <c r="D9" s="4" t="s">
        <v>37</v>
      </c>
      <c r="E9" s="4" t="s">
        <v>37</v>
      </c>
      <c r="F9" s="7"/>
      <c r="G9" s="7"/>
      <c r="H9" s="7"/>
      <c r="I9" s="8">
        <v>0</v>
      </c>
      <c r="J9" s="8">
        <f t="shared" si="0"/>
        <v>0</v>
      </c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x14ac:dyDescent="0.25">
      <c r="A10" s="6"/>
      <c r="B10" s="5"/>
      <c r="C10" s="5"/>
      <c r="D10" s="4" t="s">
        <v>37</v>
      </c>
      <c r="E10" s="4" t="s">
        <v>37</v>
      </c>
      <c r="F10" s="7"/>
      <c r="G10" s="7"/>
      <c r="H10" s="7"/>
      <c r="I10" s="8">
        <v>0</v>
      </c>
      <c r="J10" s="8">
        <f t="shared" si="0"/>
        <v>0</v>
      </c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x14ac:dyDescent="0.25">
      <c r="A11" s="6"/>
      <c r="B11" s="5"/>
      <c r="C11" s="5"/>
      <c r="D11" s="4" t="s">
        <v>37</v>
      </c>
      <c r="E11" s="4" t="s">
        <v>37</v>
      </c>
      <c r="F11" s="7"/>
      <c r="G11" s="7"/>
      <c r="H11" s="7"/>
      <c r="I11" s="8">
        <v>0</v>
      </c>
      <c r="J11" s="8">
        <f t="shared" si="0"/>
        <v>0</v>
      </c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x14ac:dyDescent="0.25">
      <c r="A12" s="6"/>
      <c r="B12" s="5"/>
      <c r="C12" s="5"/>
      <c r="D12" s="4" t="s">
        <v>37</v>
      </c>
      <c r="E12" s="4" t="s">
        <v>37</v>
      </c>
      <c r="F12" s="7"/>
      <c r="G12" s="7"/>
      <c r="H12" s="7"/>
      <c r="I12" s="8">
        <v>0</v>
      </c>
      <c r="J12" s="8">
        <f t="shared" si="0"/>
        <v>0</v>
      </c>
      <c r="K12" s="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x14ac:dyDescent="0.25">
      <c r="A13" s="6"/>
      <c r="B13" s="5"/>
      <c r="C13" s="5"/>
      <c r="D13" s="4" t="s">
        <v>37</v>
      </c>
      <c r="E13" s="4" t="s">
        <v>37</v>
      </c>
      <c r="F13" s="7"/>
      <c r="G13" s="7"/>
      <c r="H13" s="7"/>
      <c r="I13" s="8">
        <v>0</v>
      </c>
      <c r="J13" s="8">
        <f t="shared" si="0"/>
        <v>0</v>
      </c>
      <c r="K13" s="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x14ac:dyDescent="0.25">
      <c r="A14" s="6"/>
      <c r="B14" s="5"/>
      <c r="C14" s="5"/>
      <c r="D14" s="4" t="s">
        <v>37</v>
      </c>
      <c r="E14" s="4" t="s">
        <v>37</v>
      </c>
      <c r="F14" s="7"/>
      <c r="G14" s="7"/>
      <c r="H14" s="7"/>
      <c r="I14" s="8">
        <v>0</v>
      </c>
      <c r="J14" s="8">
        <f t="shared" si="0"/>
        <v>0</v>
      </c>
      <c r="K14" s="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x14ac:dyDescent="0.25">
      <c r="A15" s="6"/>
      <c r="B15" s="5"/>
      <c r="C15" s="5"/>
      <c r="D15" s="4" t="s">
        <v>37</v>
      </c>
      <c r="E15" s="4" t="s">
        <v>37</v>
      </c>
      <c r="F15" s="7"/>
      <c r="G15" s="7"/>
      <c r="H15" s="7"/>
      <c r="I15" s="8">
        <v>0</v>
      </c>
      <c r="J15" s="8">
        <f t="shared" si="0"/>
        <v>0</v>
      </c>
      <c r="K15" s="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x14ac:dyDescent="0.25">
      <c r="A16" s="6"/>
      <c r="B16" s="5"/>
      <c r="C16" s="5"/>
      <c r="D16" s="4" t="s">
        <v>37</v>
      </c>
      <c r="E16" s="4" t="s">
        <v>37</v>
      </c>
      <c r="F16" s="7"/>
      <c r="G16" s="7"/>
      <c r="H16" s="7"/>
      <c r="I16" s="8">
        <v>0</v>
      </c>
      <c r="J16" s="8">
        <f t="shared" si="0"/>
        <v>0</v>
      </c>
      <c r="K16" s="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x14ac:dyDescent="0.25">
      <c r="A17" s="6"/>
      <c r="B17" s="5"/>
      <c r="C17" s="5"/>
      <c r="D17" s="4" t="s">
        <v>37</v>
      </c>
      <c r="E17" s="4" t="s">
        <v>37</v>
      </c>
      <c r="F17" s="7"/>
      <c r="G17" s="7"/>
      <c r="H17" s="7"/>
      <c r="I17" s="8">
        <v>0</v>
      </c>
      <c r="J17" s="8">
        <f t="shared" si="0"/>
        <v>0</v>
      </c>
      <c r="K17" s="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x14ac:dyDescent="0.25">
      <c r="A18" s="6"/>
      <c r="B18" s="5"/>
      <c r="C18" s="5"/>
      <c r="D18" s="4" t="s">
        <v>37</v>
      </c>
      <c r="E18" s="4" t="s">
        <v>37</v>
      </c>
      <c r="F18" s="7"/>
      <c r="G18" s="7"/>
      <c r="H18" s="7"/>
      <c r="I18" s="8">
        <v>0</v>
      </c>
      <c r="J18" s="8">
        <f t="shared" si="0"/>
        <v>0</v>
      </c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25">
      <c r="A19" s="6"/>
      <c r="B19" s="5"/>
      <c r="C19" s="5"/>
      <c r="D19" s="4" t="s">
        <v>37</v>
      </c>
      <c r="E19" s="4" t="s">
        <v>37</v>
      </c>
      <c r="F19" s="7"/>
      <c r="G19" s="7"/>
      <c r="H19" s="7"/>
      <c r="I19" s="8">
        <v>0</v>
      </c>
      <c r="J19" s="8">
        <f t="shared" si="0"/>
        <v>0</v>
      </c>
      <c r="K19" s="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25">
      <c r="A20" s="6"/>
      <c r="B20" s="5"/>
      <c r="C20" s="5"/>
      <c r="D20" s="4" t="s">
        <v>37</v>
      </c>
      <c r="E20" s="4" t="s">
        <v>37</v>
      </c>
      <c r="F20" s="7"/>
      <c r="G20" s="7"/>
      <c r="H20" s="7"/>
      <c r="I20" s="8">
        <v>0</v>
      </c>
      <c r="J20" s="8">
        <f t="shared" si="0"/>
        <v>0</v>
      </c>
      <c r="K20" s="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x14ac:dyDescent="0.25">
      <c r="A21" s="6"/>
      <c r="B21" s="5"/>
      <c r="C21" s="5"/>
      <c r="D21" s="4" t="s">
        <v>37</v>
      </c>
      <c r="E21" s="4" t="s">
        <v>37</v>
      </c>
      <c r="F21" s="7"/>
      <c r="G21" s="7"/>
      <c r="H21" s="7"/>
      <c r="I21" s="8">
        <v>0</v>
      </c>
      <c r="J21" s="8">
        <f t="shared" si="0"/>
        <v>0</v>
      </c>
      <c r="K21" s="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x14ac:dyDescent="0.25">
      <c r="A22" s="6"/>
      <c r="B22" s="5"/>
      <c r="C22" s="5"/>
      <c r="D22" s="4" t="s">
        <v>37</v>
      </c>
      <c r="E22" s="4" t="s">
        <v>37</v>
      </c>
      <c r="F22" s="7"/>
      <c r="G22" s="7"/>
      <c r="H22" s="7"/>
      <c r="I22" s="8">
        <v>0</v>
      </c>
      <c r="J22" s="8">
        <f t="shared" si="0"/>
        <v>0</v>
      </c>
      <c r="K22" s="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x14ac:dyDescent="0.25">
      <c r="A23" s="6"/>
      <c r="B23" s="5"/>
      <c r="C23" s="5"/>
      <c r="D23" s="4" t="s">
        <v>37</v>
      </c>
      <c r="E23" s="4" t="s">
        <v>37</v>
      </c>
      <c r="F23" s="7"/>
      <c r="G23" s="7"/>
      <c r="H23" s="7"/>
      <c r="I23" s="8">
        <v>0</v>
      </c>
      <c r="J23" s="8">
        <f t="shared" si="0"/>
        <v>0</v>
      </c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x14ac:dyDescent="0.25">
      <c r="A24" s="6"/>
      <c r="B24" s="5"/>
      <c r="C24" s="5"/>
      <c r="D24" s="4" t="s">
        <v>37</v>
      </c>
      <c r="E24" s="4" t="s">
        <v>37</v>
      </c>
      <c r="F24" s="7"/>
      <c r="G24" s="7"/>
      <c r="H24" s="7"/>
      <c r="I24" s="8">
        <v>0</v>
      </c>
      <c r="J24" s="8">
        <f t="shared" si="0"/>
        <v>0</v>
      </c>
      <c r="K24" s="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x14ac:dyDescent="0.25">
      <c r="A25" s="6"/>
      <c r="B25" s="5"/>
      <c r="C25" s="5"/>
      <c r="D25" s="4" t="s">
        <v>37</v>
      </c>
      <c r="E25" s="4" t="s">
        <v>37</v>
      </c>
      <c r="F25" s="7"/>
      <c r="G25" s="7"/>
      <c r="H25" s="7"/>
      <c r="I25" s="8">
        <v>0</v>
      </c>
      <c r="J25" s="8">
        <f t="shared" si="0"/>
        <v>0</v>
      </c>
      <c r="K25" s="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x14ac:dyDescent="0.25">
      <c r="A26" s="6"/>
      <c r="B26" s="5"/>
      <c r="C26" s="5"/>
      <c r="D26" s="4" t="s">
        <v>37</v>
      </c>
      <c r="E26" s="4" t="s">
        <v>37</v>
      </c>
      <c r="F26" s="7"/>
      <c r="G26" s="7"/>
      <c r="H26" s="7"/>
      <c r="I26" s="8">
        <v>0</v>
      </c>
      <c r="J26" s="8">
        <f t="shared" si="0"/>
        <v>0</v>
      </c>
      <c r="K26" s="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25">
      <c r="A27" s="6"/>
      <c r="B27" s="5"/>
      <c r="C27" s="5"/>
      <c r="D27" s="4" t="s">
        <v>37</v>
      </c>
      <c r="E27" s="4" t="s">
        <v>37</v>
      </c>
      <c r="F27" s="7"/>
      <c r="G27" s="7"/>
      <c r="H27" s="7"/>
      <c r="I27" s="8">
        <v>0</v>
      </c>
      <c r="J27" s="8">
        <f t="shared" si="0"/>
        <v>0</v>
      </c>
      <c r="K27" s="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</sheetData>
  <phoneticPr fontId="5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ddRows">
                <anchor moveWithCells="1" sizeWithCells="1">
                  <from>
                    <xdr:col>11</xdr:col>
                    <xdr:colOff>57150</xdr:colOff>
                    <xdr:row>0</xdr:row>
                    <xdr:rowOff>161925</xdr:rowOff>
                  </from>
                  <to>
                    <xdr:col>13</xdr:col>
                    <xdr:colOff>590550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1"/>
  <sheetViews>
    <sheetView zoomScale="70" zoomScaleNormal="70" workbookViewId="0">
      <selection activeCell="D13" sqref="D13"/>
    </sheetView>
  </sheetViews>
  <sheetFormatPr defaultRowHeight="15" x14ac:dyDescent="0.25"/>
  <cols>
    <col min="1" max="1" width="16.140625" customWidth="1"/>
    <col min="2" max="2" width="22.140625" customWidth="1"/>
    <col min="3" max="3" width="18.28515625" customWidth="1"/>
    <col min="4" max="4" width="44.140625" customWidth="1"/>
    <col min="5" max="5" width="20.140625" customWidth="1"/>
    <col min="6" max="6" width="19.140625" customWidth="1"/>
    <col min="7" max="7" width="12.5703125" customWidth="1"/>
    <col min="11" max="11" width="16.8554687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6">
        <v>44027.398298611108</v>
      </c>
      <c r="B2" s="5" t="s">
        <v>13</v>
      </c>
      <c r="C2" s="5" t="s">
        <v>12</v>
      </c>
      <c r="D2" s="4" t="s">
        <v>39</v>
      </c>
      <c r="E2" s="4" t="s">
        <v>21</v>
      </c>
      <c r="F2" s="7">
        <v>29381887897</v>
      </c>
      <c r="G2" t="s">
        <v>11</v>
      </c>
    </row>
    <row r="3" spans="1:7" x14ac:dyDescent="0.25">
      <c r="A3" s="6"/>
      <c r="B3" s="5"/>
      <c r="C3" s="5"/>
      <c r="D3" s="4"/>
      <c r="E3" s="4"/>
      <c r="F3" s="7"/>
    </row>
    <row r="4" spans="1:7" x14ac:dyDescent="0.25">
      <c r="A4" s="6"/>
      <c r="B4" s="5"/>
      <c r="C4" s="5"/>
      <c r="D4" s="4"/>
      <c r="E4" s="4"/>
      <c r="F4" s="7"/>
    </row>
    <row r="5" spans="1:7" x14ac:dyDescent="0.25">
      <c r="A5" s="6"/>
      <c r="B5" s="5"/>
      <c r="C5" s="5"/>
      <c r="D5" s="4"/>
      <c r="E5" s="4"/>
      <c r="F5" s="7"/>
    </row>
    <row r="6" spans="1:7" x14ac:dyDescent="0.25">
      <c r="A6" s="6"/>
      <c r="B6" s="5"/>
      <c r="C6" s="5"/>
      <c r="D6" s="4"/>
      <c r="E6" s="4"/>
      <c r="F6" s="7"/>
    </row>
    <row r="7" spans="1:7" x14ac:dyDescent="0.25">
      <c r="A7" s="6"/>
      <c r="B7" s="5"/>
      <c r="C7" s="5"/>
      <c r="D7" s="4"/>
      <c r="E7" s="4"/>
      <c r="F7" s="7"/>
    </row>
    <row r="8" spans="1:7" x14ac:dyDescent="0.25">
      <c r="A8" s="6"/>
      <c r="B8" s="5"/>
      <c r="C8" s="5"/>
      <c r="D8" s="4"/>
      <c r="E8" s="4"/>
      <c r="F8" s="7"/>
    </row>
    <row r="9" spans="1:7" x14ac:dyDescent="0.25">
      <c r="A9" s="6"/>
      <c r="B9" s="5"/>
      <c r="C9" s="5"/>
      <c r="D9" s="4"/>
      <c r="E9" s="4"/>
      <c r="F9" s="7"/>
    </row>
    <row r="10" spans="1:7" x14ac:dyDescent="0.25">
      <c r="A10" s="6"/>
      <c r="B10" s="5"/>
      <c r="C10" s="5"/>
      <c r="D10" s="4"/>
      <c r="E10" s="4"/>
      <c r="F10" s="7"/>
    </row>
    <row r="11" spans="1:7" x14ac:dyDescent="0.25">
      <c r="A11" s="6"/>
      <c r="B11" s="5"/>
      <c r="C11" s="5"/>
      <c r="D11" s="4"/>
      <c r="E11" s="4"/>
      <c r="F11" s="7"/>
    </row>
    <row r="12" spans="1:7" x14ac:dyDescent="0.25">
      <c r="A12" s="6"/>
      <c r="B12" s="5"/>
      <c r="C12" s="5"/>
      <c r="D12" s="4"/>
      <c r="E12" s="4"/>
      <c r="F12" s="7"/>
    </row>
    <row r="13" spans="1:7" x14ac:dyDescent="0.25">
      <c r="A13" s="6"/>
      <c r="B13" s="5"/>
      <c r="C13" s="5"/>
      <c r="D13" s="4"/>
      <c r="E13" s="4"/>
      <c r="F13" s="7"/>
    </row>
    <row r="14" spans="1:7" x14ac:dyDescent="0.25">
      <c r="A14" s="6"/>
      <c r="B14" s="5"/>
      <c r="C14" s="5"/>
      <c r="D14" s="4"/>
      <c r="E14" s="4"/>
      <c r="F14" s="7"/>
    </row>
    <row r="15" spans="1:7" x14ac:dyDescent="0.25">
      <c r="A15" s="6"/>
      <c r="B15" s="5"/>
      <c r="C15" s="5"/>
      <c r="D15" s="4"/>
      <c r="E15" s="4"/>
      <c r="F15" s="7"/>
    </row>
    <row r="16" spans="1:7" x14ac:dyDescent="0.25">
      <c r="A16" s="6"/>
      <c r="B16" s="5"/>
      <c r="C16" s="5"/>
      <c r="D16" s="4"/>
      <c r="E16" s="4"/>
      <c r="F16" s="7"/>
    </row>
    <row r="17" spans="1:6" x14ac:dyDescent="0.25">
      <c r="A17" s="6"/>
      <c r="B17" s="5"/>
      <c r="C17" s="5"/>
      <c r="D17" s="4"/>
      <c r="E17" s="4"/>
      <c r="F17" s="7"/>
    </row>
    <row r="18" spans="1:6" x14ac:dyDescent="0.25">
      <c r="A18" s="6"/>
      <c r="B18" s="5"/>
      <c r="C18" s="5"/>
      <c r="D18" s="4"/>
      <c r="E18" s="4"/>
      <c r="F18" s="7"/>
    </row>
    <row r="19" spans="1:6" x14ac:dyDescent="0.25">
      <c r="A19" s="6"/>
      <c r="B19" s="5"/>
      <c r="C19" s="5"/>
      <c r="D19" s="4"/>
      <c r="E19" s="4"/>
      <c r="F19" s="7"/>
    </row>
    <row r="20" spans="1:6" x14ac:dyDescent="0.25">
      <c r="A20" s="6"/>
      <c r="B20" s="5"/>
      <c r="C20" s="5"/>
      <c r="D20" s="4"/>
      <c r="E20" s="4"/>
      <c r="F20" s="7"/>
    </row>
    <row r="21" spans="1:6" x14ac:dyDescent="0.25">
      <c r="A21" s="6"/>
      <c r="B21" s="5"/>
      <c r="C21" s="5"/>
      <c r="D21" s="4"/>
      <c r="E21" s="4"/>
      <c r="F21" s="7"/>
    </row>
    <row r="22" spans="1:6" x14ac:dyDescent="0.25">
      <c r="A22" s="6"/>
      <c r="B22" s="5"/>
      <c r="C22" s="5"/>
      <c r="D22" s="4"/>
      <c r="E22" s="4"/>
      <c r="F22" s="7"/>
    </row>
    <row r="23" spans="1:6" x14ac:dyDescent="0.25">
      <c r="A23" s="6"/>
      <c r="B23" s="5"/>
      <c r="C23" s="5"/>
      <c r="D23" s="4"/>
      <c r="E23" s="4"/>
      <c r="F23" s="7"/>
    </row>
    <row r="24" spans="1:6" x14ac:dyDescent="0.25">
      <c r="A24" s="6"/>
      <c r="B24" s="5"/>
      <c r="C24" s="5"/>
      <c r="D24" s="4"/>
      <c r="E24" s="4"/>
      <c r="F24" s="7"/>
    </row>
    <row r="25" spans="1:6" x14ac:dyDescent="0.25">
      <c r="A25" s="6"/>
      <c r="B25" s="5"/>
      <c r="C25" s="5"/>
      <c r="D25" s="4"/>
      <c r="E25" s="4"/>
      <c r="F25" s="7"/>
    </row>
    <row r="26" spans="1:6" x14ac:dyDescent="0.25">
      <c r="A26" s="6"/>
      <c r="B26" s="5"/>
      <c r="C26" s="5"/>
      <c r="D26" s="4"/>
      <c r="E26" s="4"/>
      <c r="F26" s="7"/>
    </row>
    <row r="27" spans="1:6" x14ac:dyDescent="0.25">
      <c r="A27" s="6"/>
      <c r="B27" s="5"/>
      <c r="C27" s="5"/>
      <c r="D27" s="4"/>
      <c r="E27" s="4"/>
      <c r="F27" s="7"/>
    </row>
    <row r="28" spans="1:6" x14ac:dyDescent="0.25">
      <c r="A28" s="6"/>
      <c r="B28" s="5"/>
      <c r="C28" s="5"/>
      <c r="D28" s="4"/>
      <c r="E28" s="4"/>
      <c r="F28" s="7"/>
    </row>
    <row r="29" spans="1:6" x14ac:dyDescent="0.25">
      <c r="A29" s="6"/>
      <c r="B29" s="5"/>
      <c r="C29" s="5"/>
      <c r="D29" s="4"/>
      <c r="E29" s="4"/>
      <c r="F29" s="7"/>
    </row>
    <row r="30" spans="1:6" x14ac:dyDescent="0.25">
      <c r="A30" s="6"/>
      <c r="B30" s="5"/>
      <c r="C30" s="5"/>
      <c r="D30" s="4"/>
      <c r="E30" s="4"/>
      <c r="F30" s="7"/>
    </row>
    <row r="31" spans="1:6" x14ac:dyDescent="0.25">
      <c r="A31" s="6"/>
      <c r="B31" s="5"/>
      <c r="C31" s="5"/>
      <c r="D31" s="4"/>
      <c r="E31" s="4"/>
      <c r="F31" s="7"/>
    </row>
    <row r="32" spans="1:6" x14ac:dyDescent="0.25">
      <c r="A32" s="6"/>
      <c r="B32" s="5"/>
      <c r="C32" s="5"/>
      <c r="D32" s="4"/>
      <c r="E32" s="4"/>
      <c r="F32" s="7"/>
    </row>
    <row r="33" spans="1:6" x14ac:dyDescent="0.25">
      <c r="A33" s="6"/>
      <c r="B33" s="5"/>
      <c r="C33" s="5"/>
      <c r="D33" s="4"/>
      <c r="E33" s="4"/>
      <c r="F33" s="7"/>
    </row>
    <row r="34" spans="1:6" x14ac:dyDescent="0.25">
      <c r="A34" s="6"/>
      <c r="B34" s="5"/>
      <c r="C34" s="5"/>
      <c r="D34" s="4"/>
      <c r="E34" s="4"/>
      <c r="F34" s="7"/>
    </row>
    <row r="35" spans="1:6" x14ac:dyDescent="0.25">
      <c r="A35" s="6"/>
      <c r="B35" s="5"/>
      <c r="C35" s="5"/>
      <c r="D35" s="4"/>
      <c r="E35" s="4"/>
      <c r="F35" s="7"/>
    </row>
    <row r="36" spans="1:6" x14ac:dyDescent="0.25">
      <c r="A36" s="6"/>
      <c r="B36" s="5"/>
      <c r="C36" s="5"/>
      <c r="D36" s="4"/>
      <c r="E36" s="4"/>
      <c r="F36" s="7"/>
    </row>
    <row r="37" spans="1:6" x14ac:dyDescent="0.25">
      <c r="A37" s="6"/>
      <c r="B37" s="5"/>
      <c r="C37" s="5"/>
      <c r="D37" s="4"/>
      <c r="E37" s="4"/>
      <c r="F37" s="7"/>
    </row>
    <row r="38" spans="1:6" x14ac:dyDescent="0.25">
      <c r="A38" s="6"/>
      <c r="B38" s="5"/>
      <c r="C38" s="5"/>
      <c r="D38" s="4"/>
      <c r="E38" s="4"/>
      <c r="F38" s="7"/>
    </row>
    <row r="39" spans="1:6" x14ac:dyDescent="0.25">
      <c r="A39" s="6"/>
      <c r="B39" s="5"/>
      <c r="C39" s="5"/>
      <c r="D39" s="4"/>
      <c r="E39" s="4"/>
      <c r="F39" s="7"/>
    </row>
    <row r="40" spans="1:6" x14ac:dyDescent="0.25">
      <c r="A40" s="6"/>
      <c r="B40" s="5"/>
      <c r="C40" s="5"/>
      <c r="D40" s="4"/>
      <c r="E40" s="4"/>
      <c r="F40" s="7"/>
    </row>
    <row r="41" spans="1:6" x14ac:dyDescent="0.25">
      <c r="A41" s="6"/>
      <c r="B41" s="5"/>
      <c r="C41" s="5"/>
      <c r="D41" s="4"/>
      <c r="E41" s="4"/>
      <c r="F41" s="7"/>
    </row>
    <row r="42" spans="1:6" x14ac:dyDescent="0.25">
      <c r="A42" s="6"/>
      <c r="B42" s="5"/>
      <c r="C42" s="5"/>
      <c r="D42" s="4"/>
      <c r="E42" s="4"/>
      <c r="F42" s="7"/>
    </row>
    <row r="43" spans="1:6" x14ac:dyDescent="0.25">
      <c r="A43" s="6"/>
      <c r="B43" s="5"/>
      <c r="C43" s="5"/>
      <c r="D43" s="4"/>
      <c r="E43" s="4"/>
      <c r="F43" s="7"/>
    </row>
    <row r="44" spans="1:6" x14ac:dyDescent="0.25">
      <c r="A44" s="6"/>
      <c r="B44" s="5"/>
      <c r="C44" s="5"/>
      <c r="D44" s="4"/>
      <c r="E44" s="4"/>
      <c r="F44" s="7"/>
    </row>
    <row r="45" spans="1:6" x14ac:dyDescent="0.25">
      <c r="A45" s="6"/>
      <c r="B45" s="5"/>
      <c r="C45" s="5"/>
      <c r="D45" s="4"/>
      <c r="E45" s="4"/>
      <c r="F45" s="7"/>
    </row>
    <row r="46" spans="1:6" x14ac:dyDescent="0.25">
      <c r="A46" s="6"/>
      <c r="B46" s="5"/>
      <c r="C46" s="5"/>
      <c r="D46" s="4"/>
      <c r="E46" s="4"/>
      <c r="F46" s="7"/>
    </row>
    <row r="47" spans="1:6" x14ac:dyDescent="0.25">
      <c r="A47" s="6"/>
      <c r="B47" s="5"/>
      <c r="C47" s="5"/>
      <c r="D47" s="4"/>
      <c r="E47" s="4"/>
      <c r="F47" s="7"/>
    </row>
    <row r="48" spans="1:6" x14ac:dyDescent="0.25">
      <c r="A48" s="6"/>
      <c r="B48" s="5"/>
      <c r="C48" s="5"/>
      <c r="D48" s="4"/>
      <c r="E48" s="4"/>
      <c r="F48" s="7"/>
    </row>
    <row r="49" spans="1:6" x14ac:dyDescent="0.25">
      <c r="A49" s="6"/>
      <c r="B49" s="5"/>
      <c r="C49" s="5"/>
      <c r="D49" s="4"/>
      <c r="E49" s="4"/>
      <c r="F49" s="7"/>
    </row>
    <row r="50" spans="1:6" x14ac:dyDescent="0.25">
      <c r="A50" s="6"/>
      <c r="B50" s="5"/>
      <c r="C50" s="5"/>
      <c r="D50" s="4"/>
      <c r="E50" s="4"/>
      <c r="F50" s="7"/>
    </row>
    <row r="51" spans="1:6" x14ac:dyDescent="0.25">
      <c r="A51" s="6"/>
      <c r="B51" s="5"/>
      <c r="C51" s="5"/>
      <c r="D51" s="4"/>
      <c r="E51" s="4"/>
      <c r="F51" s="7"/>
    </row>
    <row r="52" spans="1:6" x14ac:dyDescent="0.25">
      <c r="A52" s="6"/>
      <c r="B52" s="5"/>
      <c r="C52" s="5"/>
      <c r="D52" s="4"/>
      <c r="E52" s="4"/>
      <c r="F52" s="7"/>
    </row>
    <row r="53" spans="1:6" x14ac:dyDescent="0.25">
      <c r="A53" s="6"/>
      <c r="B53" s="5"/>
      <c r="C53" s="5"/>
      <c r="D53" s="4"/>
      <c r="E53" s="4"/>
      <c r="F53" s="7"/>
    </row>
    <row r="54" spans="1:6" x14ac:dyDescent="0.25">
      <c r="A54" s="6"/>
      <c r="B54" s="5"/>
      <c r="C54" s="5"/>
      <c r="D54" s="4"/>
      <c r="E54" s="4"/>
      <c r="F54" s="7"/>
    </row>
    <row r="55" spans="1:6" x14ac:dyDescent="0.25">
      <c r="A55" s="6"/>
      <c r="B55" s="5"/>
      <c r="C55" s="5"/>
      <c r="D55" s="4"/>
      <c r="E55" s="4"/>
      <c r="F55" s="7"/>
    </row>
    <row r="56" spans="1:6" x14ac:dyDescent="0.25">
      <c r="A56" s="6"/>
      <c r="B56" s="5"/>
      <c r="C56" s="5"/>
      <c r="D56" s="4"/>
      <c r="E56" s="4"/>
      <c r="F56" s="7"/>
    </row>
    <row r="57" spans="1:6" x14ac:dyDescent="0.25">
      <c r="A57" s="6"/>
      <c r="B57" s="5"/>
      <c r="C57" s="5"/>
      <c r="D57" s="4"/>
      <c r="E57" s="4"/>
      <c r="F57" s="7"/>
    </row>
    <row r="58" spans="1:6" x14ac:dyDescent="0.25">
      <c r="A58" s="6"/>
      <c r="B58" s="5"/>
      <c r="C58" s="5"/>
      <c r="D58" s="4"/>
      <c r="E58" s="4"/>
      <c r="F58" s="7"/>
    </row>
    <row r="59" spans="1:6" x14ac:dyDescent="0.25">
      <c r="A59" s="6"/>
      <c r="B59" s="5"/>
      <c r="C59" s="5"/>
      <c r="D59" s="4"/>
      <c r="E59" s="4"/>
      <c r="F59" s="7"/>
    </row>
    <row r="60" spans="1:6" x14ac:dyDescent="0.25">
      <c r="A60" s="6"/>
      <c r="B60" s="5"/>
      <c r="C60" s="5"/>
      <c r="D60" s="4"/>
      <c r="E60" s="4"/>
      <c r="F60" s="7"/>
    </row>
    <row r="61" spans="1:6" x14ac:dyDescent="0.25">
      <c r="A61" s="6"/>
      <c r="B61" s="5"/>
      <c r="C61" s="5"/>
      <c r="D61" s="4"/>
      <c r="E61" s="4"/>
      <c r="F61" s="7"/>
    </row>
    <row r="62" spans="1:6" x14ac:dyDescent="0.25">
      <c r="A62" s="6"/>
      <c r="B62" s="5"/>
      <c r="C62" s="5"/>
      <c r="D62" s="4"/>
      <c r="E62" s="4"/>
      <c r="F62" s="7"/>
    </row>
    <row r="63" spans="1:6" x14ac:dyDescent="0.25">
      <c r="A63" s="6"/>
      <c r="B63" s="5"/>
      <c r="C63" s="5"/>
      <c r="D63" s="4"/>
      <c r="E63" s="4"/>
      <c r="F63" s="7"/>
    </row>
    <row r="64" spans="1:6" x14ac:dyDescent="0.25">
      <c r="A64" s="6"/>
      <c r="B64" s="5"/>
      <c r="C64" s="5"/>
      <c r="D64" s="4"/>
      <c r="E64" s="4"/>
      <c r="F64" s="7"/>
    </row>
    <row r="65" spans="1:6" x14ac:dyDescent="0.25">
      <c r="A65" s="6"/>
      <c r="B65" s="5"/>
      <c r="C65" s="5"/>
      <c r="D65" s="4"/>
      <c r="E65" s="4"/>
      <c r="F65" s="7"/>
    </row>
    <row r="66" spans="1:6" x14ac:dyDescent="0.25">
      <c r="A66" s="6"/>
      <c r="B66" s="5"/>
      <c r="C66" s="5"/>
      <c r="D66" s="4"/>
      <c r="E66" s="4"/>
      <c r="F66" s="7"/>
    </row>
    <row r="67" spans="1:6" x14ac:dyDescent="0.25">
      <c r="A67" s="6"/>
      <c r="B67" s="5"/>
      <c r="C67" s="5"/>
      <c r="D67" s="4"/>
      <c r="E67" s="4"/>
      <c r="F67" s="7"/>
    </row>
    <row r="68" spans="1:6" x14ac:dyDescent="0.25">
      <c r="A68" s="6"/>
      <c r="B68" s="5"/>
      <c r="C68" s="5"/>
      <c r="D68" s="4"/>
      <c r="E68" s="4"/>
      <c r="F68" s="7"/>
    </row>
    <row r="69" spans="1:6" x14ac:dyDescent="0.25">
      <c r="A69" s="6"/>
      <c r="B69" s="5"/>
      <c r="C69" s="5"/>
      <c r="D69" s="4"/>
      <c r="E69" s="4"/>
      <c r="F69" s="7"/>
    </row>
    <row r="70" spans="1:6" x14ac:dyDescent="0.25">
      <c r="A70" s="6"/>
      <c r="B70" s="5"/>
      <c r="C70" s="5"/>
      <c r="D70" s="4"/>
      <c r="E70" s="4"/>
      <c r="F70" s="7"/>
    </row>
    <row r="71" spans="1:6" x14ac:dyDescent="0.25">
      <c r="A71" s="6"/>
      <c r="B71" s="5"/>
      <c r="C71" s="5"/>
      <c r="D71" s="4"/>
      <c r="E71" s="4"/>
      <c r="F71" s="7"/>
    </row>
    <row r="72" spans="1:6" x14ac:dyDescent="0.25">
      <c r="A72" s="6"/>
      <c r="B72" s="5"/>
      <c r="C72" s="5"/>
      <c r="D72" s="4"/>
      <c r="E72" s="4"/>
      <c r="F72" s="7"/>
    </row>
    <row r="73" spans="1:6" x14ac:dyDescent="0.25">
      <c r="A73" s="6"/>
      <c r="B73" s="5"/>
      <c r="C73" s="5"/>
      <c r="D73" s="4"/>
      <c r="E73" s="4"/>
      <c r="F73" s="7"/>
    </row>
    <row r="74" spans="1:6" x14ac:dyDescent="0.25">
      <c r="A74" s="6"/>
      <c r="B74" s="5"/>
      <c r="C74" s="5"/>
      <c r="D74" s="4"/>
      <c r="E74" s="4"/>
      <c r="F74" s="7"/>
    </row>
    <row r="75" spans="1:6" x14ac:dyDescent="0.25">
      <c r="A75" s="6"/>
      <c r="B75" s="5"/>
      <c r="C75" s="5"/>
      <c r="D75" s="4"/>
      <c r="E75" s="4"/>
      <c r="F75" s="7"/>
    </row>
    <row r="76" spans="1:6" x14ac:dyDescent="0.25">
      <c r="A76" s="6"/>
      <c r="B76" s="5"/>
      <c r="C76" s="5"/>
      <c r="D76" s="4"/>
      <c r="E76" s="4"/>
      <c r="F76" s="7"/>
    </row>
    <row r="77" spans="1:6" x14ac:dyDescent="0.25">
      <c r="A77" s="6"/>
      <c r="B77" s="5"/>
      <c r="C77" s="5"/>
      <c r="D77" s="4"/>
      <c r="E77" s="4"/>
      <c r="F77" s="7"/>
    </row>
    <row r="78" spans="1:6" x14ac:dyDescent="0.25">
      <c r="A78" s="6"/>
      <c r="B78" s="5"/>
      <c r="C78" s="5"/>
      <c r="D78" s="4"/>
      <c r="E78" s="4"/>
      <c r="F78" s="7"/>
    </row>
    <row r="79" spans="1:6" x14ac:dyDescent="0.25">
      <c r="A79" s="6"/>
      <c r="B79" s="5"/>
      <c r="C79" s="5"/>
      <c r="D79" s="4"/>
      <c r="E79" s="4"/>
      <c r="F79" s="7"/>
    </row>
    <row r="80" spans="1:6" x14ac:dyDescent="0.25">
      <c r="A80" s="6"/>
      <c r="B80" s="5"/>
      <c r="C80" s="5"/>
      <c r="D80" s="4"/>
      <c r="E80" s="4"/>
      <c r="F80" s="7"/>
    </row>
    <row r="81" spans="1:6" x14ac:dyDescent="0.25">
      <c r="A81" s="6"/>
      <c r="B81" s="5"/>
      <c r="C81" s="5"/>
      <c r="D81" s="4"/>
      <c r="E81" s="4"/>
      <c r="F81" s="7"/>
    </row>
    <row r="82" spans="1:6" x14ac:dyDescent="0.25">
      <c r="A82" s="6"/>
      <c r="B82" s="5"/>
      <c r="C82" s="5"/>
      <c r="D82" s="4"/>
      <c r="E82" s="4"/>
      <c r="F82" s="7"/>
    </row>
    <row r="83" spans="1:6" x14ac:dyDescent="0.25">
      <c r="A83" s="6"/>
      <c r="B83" s="5"/>
      <c r="C83" s="5"/>
      <c r="D83" s="4"/>
      <c r="E83" s="4"/>
      <c r="F83" s="7"/>
    </row>
    <row r="84" spans="1:6" x14ac:dyDescent="0.25">
      <c r="A84" s="6"/>
      <c r="B84" s="5"/>
      <c r="C84" s="5"/>
      <c r="D84" s="4"/>
      <c r="E84" s="4"/>
      <c r="F84" s="7"/>
    </row>
    <row r="85" spans="1:6" x14ac:dyDescent="0.25">
      <c r="A85" s="6"/>
      <c r="B85" s="5"/>
      <c r="C85" s="5"/>
      <c r="D85" s="4"/>
      <c r="E85" s="4"/>
      <c r="F85" s="7"/>
    </row>
    <row r="86" spans="1:6" x14ac:dyDescent="0.25">
      <c r="A86" s="6"/>
      <c r="B86" s="5"/>
      <c r="C86" s="5"/>
      <c r="D86" s="4"/>
      <c r="E86" s="4"/>
      <c r="F86" s="7"/>
    </row>
    <row r="87" spans="1:6" x14ac:dyDescent="0.25">
      <c r="A87" s="6"/>
      <c r="B87" s="5"/>
      <c r="C87" s="5"/>
      <c r="D87" s="4"/>
      <c r="E87" s="4"/>
      <c r="F87" s="7"/>
    </row>
    <row r="88" spans="1:6" x14ac:dyDescent="0.25">
      <c r="A88" s="6"/>
      <c r="B88" s="5"/>
      <c r="C88" s="5"/>
      <c r="D88" s="4"/>
      <c r="E88" s="4"/>
      <c r="F88" s="7"/>
    </row>
    <row r="89" spans="1:6" x14ac:dyDescent="0.25">
      <c r="A89" s="6"/>
      <c r="B89" s="5"/>
      <c r="C89" s="5"/>
      <c r="D89" s="4"/>
      <c r="E89" s="4"/>
      <c r="F89" s="7"/>
    </row>
    <row r="90" spans="1:6" x14ac:dyDescent="0.25">
      <c r="A90" s="6"/>
      <c r="B90" s="5"/>
      <c r="C90" s="5"/>
      <c r="D90" s="4"/>
      <c r="E90" s="4"/>
      <c r="F90" s="7"/>
    </row>
    <row r="91" spans="1:6" x14ac:dyDescent="0.25">
      <c r="A91" s="6"/>
      <c r="B91" s="5"/>
      <c r="C91" s="5"/>
      <c r="D91" s="4"/>
      <c r="E91" s="4"/>
      <c r="F91" s="7"/>
    </row>
    <row r="92" spans="1:6" x14ac:dyDescent="0.25">
      <c r="A92" s="6"/>
      <c r="B92" s="5"/>
      <c r="C92" s="5"/>
      <c r="D92" s="4"/>
      <c r="E92" s="4"/>
      <c r="F92" s="7"/>
    </row>
    <row r="93" spans="1:6" x14ac:dyDescent="0.25">
      <c r="A93" s="6"/>
      <c r="B93" s="5"/>
      <c r="C93" s="5"/>
      <c r="D93" s="4"/>
      <c r="E93" s="4"/>
      <c r="F93" s="7"/>
    </row>
    <row r="94" spans="1:6" x14ac:dyDescent="0.25">
      <c r="A94" s="6"/>
      <c r="B94" s="5"/>
      <c r="C94" s="5"/>
      <c r="D94" s="4"/>
      <c r="E94" s="4"/>
      <c r="F94" s="7"/>
    </row>
    <row r="95" spans="1:6" x14ac:dyDescent="0.25">
      <c r="A95" s="6"/>
      <c r="B95" s="5"/>
      <c r="C95" s="5"/>
      <c r="D95" s="4"/>
      <c r="E95" s="4"/>
      <c r="F95" s="7"/>
    </row>
    <row r="96" spans="1:6" x14ac:dyDescent="0.25">
      <c r="A96" s="6"/>
      <c r="B96" s="5"/>
      <c r="C96" s="5"/>
      <c r="D96" s="4"/>
      <c r="E96" s="4"/>
      <c r="F96" s="7"/>
    </row>
    <row r="97" spans="1:6" x14ac:dyDescent="0.25">
      <c r="A97" s="6"/>
      <c r="B97" s="5"/>
      <c r="C97" s="5"/>
      <c r="D97" s="4"/>
      <c r="E97" s="4"/>
      <c r="F97" s="7"/>
    </row>
    <row r="98" spans="1:6" x14ac:dyDescent="0.25">
      <c r="A98" s="6"/>
      <c r="B98" s="5"/>
      <c r="C98" s="5"/>
      <c r="D98" s="4"/>
      <c r="E98" s="4"/>
      <c r="F98" s="7"/>
    </row>
    <row r="99" spans="1:6" x14ac:dyDescent="0.25">
      <c r="A99" s="6"/>
      <c r="B99" s="5"/>
      <c r="C99" s="5"/>
      <c r="D99" s="4"/>
      <c r="E99" s="4"/>
      <c r="F99" s="7"/>
    </row>
    <row r="100" spans="1:6" x14ac:dyDescent="0.25">
      <c r="A100" s="6"/>
      <c r="B100" s="5"/>
      <c r="C100" s="5"/>
      <c r="D100" s="4"/>
      <c r="E100" s="4"/>
      <c r="F100" s="7"/>
    </row>
    <row r="101" spans="1:6" x14ac:dyDescent="0.25">
      <c r="A101" s="6"/>
      <c r="B101" s="5"/>
      <c r="C101" s="5"/>
      <c r="D101" s="4"/>
      <c r="E101" s="4"/>
      <c r="F101" s="7"/>
    </row>
    <row r="102" spans="1:6" x14ac:dyDescent="0.25">
      <c r="A102" s="10"/>
    </row>
    <row r="103" spans="1:6" x14ac:dyDescent="0.25">
      <c r="A103" s="10"/>
    </row>
    <row r="104" spans="1:6" x14ac:dyDescent="0.25">
      <c r="A104" s="10"/>
    </row>
    <row r="105" spans="1:6" x14ac:dyDescent="0.25">
      <c r="A105" s="10"/>
    </row>
    <row r="106" spans="1:6" x14ac:dyDescent="0.25">
      <c r="A106" s="10"/>
    </row>
    <row r="107" spans="1:6" x14ac:dyDescent="0.25">
      <c r="A107" s="10"/>
    </row>
    <row r="108" spans="1:6" x14ac:dyDescent="0.25">
      <c r="A108" s="10"/>
    </row>
    <row r="109" spans="1:6" x14ac:dyDescent="0.25">
      <c r="A109" s="10"/>
    </row>
    <row r="110" spans="1:6" x14ac:dyDescent="0.25">
      <c r="A110" s="10"/>
    </row>
    <row r="111" spans="1:6" x14ac:dyDescent="0.25">
      <c r="A111" s="10"/>
    </row>
    <row r="112" spans="1:6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РМК</vt:lpstr>
      <vt:lpstr>Перемещения</vt:lpstr>
      <vt:lpstr>Склад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Голубев Алексей</cp:lastModifiedBy>
  <dcterms:created xsi:type="dcterms:W3CDTF">2015-06-05T18:19:34Z</dcterms:created>
  <dcterms:modified xsi:type="dcterms:W3CDTF">2020-07-15T02:33:59Z</dcterms:modified>
</cp:coreProperties>
</file>