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5D3CC366-18FA-4AE0-A42F-2E31D3956192}" xr6:coauthVersionLast="45" xr6:coauthVersionMax="45" xr10:uidLastSave="{00000000-0000-0000-0000-000000000000}"/>
  <bookViews>
    <workbookView xWindow="-120" yWindow="-120" windowWidth="38640" windowHeight="15840" tabRatio="500" xr2:uid="{00000000-000D-0000-FFFF-FFFF00000000}"/>
  </bookViews>
  <sheets>
    <sheet name="Июль 2020 " sheetId="1" r:id="rId1"/>
  </sheets>
  <definedNames>
    <definedName name="_xlnm._FilterDatabase" localSheetId="0" hidden="1">'Июль 2020 '!$A$7:$AD$89</definedName>
    <definedName name="_xlnm.Print_Area" localSheetId="0">'Июль 2020 '!$A$1:$AD$86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K59" i="1" l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K58" i="1"/>
  <c r="AI58" i="1"/>
  <c r="G85" i="1" l="1"/>
  <c r="G84" i="1"/>
  <c r="G83" i="1"/>
  <c r="G82" i="1"/>
  <c r="G81" i="1"/>
  <c r="G80" i="1"/>
  <c r="G79" i="1"/>
  <c r="G78" i="1"/>
  <c r="G77" i="1"/>
  <c r="G76" i="1"/>
  <c r="G75" i="1"/>
  <c r="G74" i="1"/>
  <c r="G73" i="1"/>
  <c r="J72" i="1"/>
  <c r="I72" i="1"/>
  <c r="G71" i="1"/>
  <c r="G70" i="1"/>
  <c r="G69" i="1"/>
  <c r="G68" i="1"/>
  <c r="G66" i="1"/>
  <c r="G64" i="1"/>
  <c r="G63" i="1"/>
  <c r="G62" i="1"/>
  <c r="G61" i="1"/>
  <c r="G60" i="1"/>
  <c r="G59" i="1"/>
  <c r="G56" i="1"/>
  <c r="Q54" i="1"/>
  <c r="K54" i="1"/>
  <c r="J54" i="1"/>
  <c r="I54" i="1"/>
  <c r="H54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Q8" i="1"/>
  <c r="K8" i="1"/>
  <c r="J8" i="1"/>
  <c r="I8" i="1"/>
  <c r="H8" i="1"/>
  <c r="G8" i="1"/>
  <c r="I86" i="1" l="1"/>
  <c r="J86" i="1"/>
  <c r="G54" i="1"/>
  <c r="G72" i="1"/>
  <c r="G86" i="1" l="1"/>
</calcChain>
</file>

<file path=xl/sharedStrings.xml><?xml version="1.0" encoding="utf-8"?>
<sst xmlns="http://schemas.openxmlformats.org/spreadsheetml/2006/main" count="763" uniqueCount="288">
  <si>
    <t xml:space="preserve">УТВЕРЖДАЮ:                                                                                                                                                                                                                                          
Руководитель проекта "                               " </t>
  </si>
  <si>
    <t>_______________ Шапошников А.В.</t>
  </si>
  <si>
    <r>
      <rPr>
        <b/>
        <sz val="10"/>
        <color rgb="FF000000"/>
        <rFont val="Arial"/>
        <family val="2"/>
        <charset val="1"/>
      </rPr>
      <t>НАБОР ОСНОВНОЙ НОМЕНКЛАТУРЫ РАБОТ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___</t>
    </r>
    <r>
      <rPr>
        <b/>
        <u/>
        <sz val="10"/>
        <color rgb="FF000000"/>
        <rFont val="Arial"/>
        <family val="2"/>
        <charset val="1"/>
      </rPr>
      <t>июль</t>
    </r>
    <r>
      <rPr>
        <b/>
        <sz val="10"/>
        <color rgb="FF000000"/>
        <rFont val="Arial"/>
        <family val="2"/>
        <charset val="1"/>
      </rPr>
      <t>___месяц 202_</t>
    </r>
    <r>
      <rPr>
        <b/>
        <u/>
        <sz val="10"/>
        <color rgb="FF000000"/>
        <rFont val="Arial"/>
        <family val="2"/>
        <charset val="1"/>
      </rPr>
      <t>0_</t>
    </r>
    <r>
      <rPr>
        <b/>
        <sz val="10"/>
        <color rgb="FF000000"/>
        <rFont val="Arial"/>
        <family val="2"/>
        <charset val="1"/>
      </rPr>
      <t>г. по строительству проекта  _______</t>
    </r>
    <r>
      <rPr>
        <b/>
        <u/>
        <sz val="10"/>
        <color rgb="FF000000"/>
        <rFont val="Arial"/>
        <family val="2"/>
        <charset val="1"/>
      </rPr>
      <t>СМЕ13 ЛСП-А</t>
    </r>
    <r>
      <rPr>
        <b/>
        <sz val="10"/>
        <color rgb="FF000000"/>
        <rFont val="Arial"/>
        <family val="2"/>
        <charset val="1"/>
      </rPr>
      <t>_____________________________</t>
    </r>
  </si>
  <si>
    <t>П/п ЛОТОС</t>
  </si>
  <si>
    <t xml:space="preserve">№ заказа - </t>
  </si>
  <si>
    <t>№ п.п.</t>
  </si>
  <si>
    <t>Проект</t>
  </si>
  <si>
    <t>№ заказа</t>
  </si>
  <si>
    <t>Чертеж</t>
  </si>
  <si>
    <t>Наименование</t>
  </si>
  <si>
    <t>Вид работ</t>
  </si>
  <si>
    <t>Трудоемкость, н/ч</t>
  </si>
  <si>
    <t>Масса, т</t>
  </si>
  <si>
    <t>Начало</t>
  </si>
  <si>
    <t>Окончание</t>
  </si>
  <si>
    <t xml:space="preserve">Выпущено УП </t>
  </si>
  <si>
    <t>% выполнения работ - план</t>
  </si>
  <si>
    <t>% выполнения работ - факт</t>
  </si>
  <si>
    <t>Масса от процента готовности</t>
  </si>
  <si>
    <t>% Обеспечение материалами и оборудованием</t>
  </si>
  <si>
    <t>Дефицит</t>
  </si>
  <si>
    <t>Изготовление деталей %</t>
  </si>
  <si>
    <t>Предварительная сборка %</t>
  </si>
  <si>
    <t>Формирование%</t>
  </si>
  <si>
    <t>Примечание</t>
  </si>
  <si>
    <t>Готовность секций на конец месяца</t>
  </si>
  <si>
    <t>по ТУЗ с к-том 0,7</t>
  </si>
  <si>
    <t>по З/Н</t>
  </si>
  <si>
    <t>Закрыто</t>
  </si>
  <si>
    <t>Остаток</t>
  </si>
  <si>
    <t>Лист%</t>
  </si>
  <si>
    <t>Профиль%</t>
  </si>
  <si>
    <t>ОТК</t>
  </si>
  <si>
    <t>Сборка/сварка полотнищ</t>
  </si>
  <si>
    <t>Сборка/сварка узлов</t>
  </si>
  <si>
    <t>сборка/сварка в объем</t>
  </si>
  <si>
    <t>Монтаж</t>
  </si>
  <si>
    <t>Сварка</t>
  </si>
  <si>
    <t xml:space="preserve">  Корпусообработка:</t>
  </si>
  <si>
    <t>1</t>
  </si>
  <si>
    <t>ОО ЛСП-А</t>
  </si>
  <si>
    <t>СМЕ №13</t>
  </si>
  <si>
    <t>1959.19.362112.13.202</t>
  </si>
  <si>
    <t xml:space="preserve">         138002 Днище  190…214 шп. ЛБ</t>
  </si>
  <si>
    <t>Вырезка деталей, снятие фасок, запиловка кромок, комплектация и маркировка</t>
  </si>
  <si>
    <t>Пт 05.06.20</t>
  </si>
  <si>
    <t>Вт 16.06.20</t>
  </si>
  <si>
    <t xml:space="preserve">Выпущено  </t>
  </si>
  <si>
    <t>"комплект"</t>
  </si>
  <si>
    <t>Сдано</t>
  </si>
  <si>
    <t>Выполнено</t>
  </si>
  <si>
    <t>В работе</t>
  </si>
  <si>
    <t>2</t>
  </si>
  <si>
    <t>1959.19.362112.13.203</t>
  </si>
  <si>
    <t xml:space="preserve">         138003 Второе дно  190…214 шп. ПрБ</t>
  </si>
  <si>
    <t>Ср 17.06.20</t>
  </si>
  <si>
    <t>Ср 24.06.20</t>
  </si>
  <si>
    <t>Нет РКД</t>
  </si>
  <si>
    <t>3</t>
  </si>
  <si>
    <t>1959.19.362112.13.204</t>
  </si>
  <si>
    <t xml:space="preserve">         138004 Второе дно  190…214 шп. ЛБ</t>
  </si>
  <si>
    <t>Чт 11.06.20</t>
  </si>
  <si>
    <t>недостаточно ОПР</t>
  </si>
  <si>
    <t>4</t>
  </si>
  <si>
    <t>1959.19.362122.13.201</t>
  </si>
  <si>
    <t xml:space="preserve">         138401 Продольная переборка  190…214 шп. ПрБ</t>
  </si>
  <si>
    <t>Пт 11.06.20</t>
  </si>
  <si>
    <t>16/07</t>
  </si>
  <si>
    <t>S=8мм(102,9кг)</t>
  </si>
  <si>
    <t>%</t>
  </si>
  <si>
    <t>Сдано. Кроме дефицита.</t>
  </si>
  <si>
    <t>Малая производительность</t>
  </si>
  <si>
    <t>5</t>
  </si>
  <si>
    <t>1959.19.362132.13.201</t>
  </si>
  <si>
    <t xml:space="preserve">         138201 Мезонинная палуба  190…214 шп. ПрБ</t>
  </si>
  <si>
    <t>Чт 25.06.20</t>
  </si>
  <si>
    <t>Вт 07.07.20</t>
  </si>
  <si>
    <t>S=8мм (770,50кг)</t>
  </si>
  <si>
    <t>6</t>
  </si>
  <si>
    <t>1959.19.362132.13.202</t>
  </si>
  <si>
    <t xml:space="preserve">         138202 Мезонинная палуба  190…214 шп. ЛБ</t>
  </si>
  <si>
    <t>Пн 15.06.20</t>
  </si>
  <si>
    <t>Пн 25.06.20</t>
  </si>
  <si>
    <t>7</t>
  </si>
  <si>
    <t>1959.19.362112.13.205</t>
  </si>
  <si>
    <t xml:space="preserve">         137001 Днище  164…190 шп. ПрБ</t>
  </si>
  <si>
    <t>Пт 12.06.20</t>
  </si>
  <si>
    <t>Пт 19.06.20</t>
  </si>
  <si>
    <t>17/07</t>
  </si>
  <si>
    <t>S=8мм (656,6кг)</t>
  </si>
  <si>
    <t xml:space="preserve"> Не хватает персонала на заготовку бульбы. </t>
  </si>
  <si>
    <t>8</t>
  </si>
  <si>
    <t>1959.19.362122.13.205</t>
  </si>
  <si>
    <t xml:space="preserve">         137401 Продольная переборка  164…190 шп. ПрБ</t>
  </si>
  <si>
    <t>Пн 22.06.20</t>
  </si>
  <si>
    <t>Пн 29.06.20</t>
  </si>
  <si>
    <t>S=6 (33,40кг) и S=8 (2427,70кг)</t>
  </si>
  <si>
    <t xml:space="preserve">Дефицит! В работе, резка ,зачистка с 03.07.20. Не хватает персонала на заготовку бульбы. </t>
  </si>
  <si>
    <t>9</t>
  </si>
  <si>
    <t>1959.19.362122.13.206</t>
  </si>
  <si>
    <t xml:space="preserve">         137402 Продольная переборка  164…190 шп. МП. ПрБ</t>
  </si>
  <si>
    <t>Вт 09.06.20</t>
  </si>
  <si>
    <t>Пт 26.06.20</t>
  </si>
  <si>
    <t>S=6 (7,9кг) и S=8 (1018кг)</t>
  </si>
  <si>
    <t>Сданы только листовые детали</t>
  </si>
  <si>
    <t xml:space="preserve">Дефицит.  Не хватает персонала на заготовку бульбы. </t>
  </si>
  <si>
    <t>10</t>
  </si>
  <si>
    <t>1959.19.362122.13.207</t>
  </si>
  <si>
    <t xml:space="preserve">         137403 Продольная переборка  164…190 шп. ЛБ</t>
  </si>
  <si>
    <t>Вт 21.07.20</t>
  </si>
  <si>
    <t>Ср 22.07.20</t>
  </si>
  <si>
    <t>S=6 (33,40кг) и S=8 (1529,9кг)</t>
  </si>
  <si>
    <t xml:space="preserve">Дефицит! В работе, резка ,зачистка . Не хватает персонала на заготовку бульбы. </t>
  </si>
  <si>
    <t>11</t>
  </si>
  <si>
    <t>1959.19.362132.13.203</t>
  </si>
  <si>
    <t xml:space="preserve">         137201 Мезонинная палуба  164…190 шп. ПрБ</t>
  </si>
  <si>
    <t>нет РКД</t>
  </si>
  <si>
    <t>Отсутствует РКД</t>
  </si>
  <si>
    <t>12</t>
  </si>
  <si>
    <t>1959.19.362112.13.209</t>
  </si>
  <si>
    <t xml:space="preserve">         136001 Днище  140…164 шп. ПрБ</t>
  </si>
  <si>
    <t>Вт 23.06.20</t>
  </si>
  <si>
    <t>S=8мм(655,3кг)</t>
  </si>
  <si>
    <t xml:space="preserve">Дефицит. В работе. КР выдана в работу 03.07.20. Не хватает персонала на заготовку бульбы. </t>
  </si>
  <si>
    <t>13</t>
  </si>
  <si>
    <t xml:space="preserve">         136301 Поперечная переборка 164 шп.  L03…L-18</t>
  </si>
  <si>
    <t>Вт 30.06.20</t>
  </si>
  <si>
    <t>14</t>
  </si>
  <si>
    <t>1959.19.362123.13.203</t>
  </si>
  <si>
    <t xml:space="preserve">         138803 Стенка цистерн L12. 200…213 шп. МП</t>
  </si>
  <si>
    <t>15</t>
  </si>
  <si>
    <t>1959.19.362122.13.203</t>
  </si>
  <si>
    <t xml:space="preserve">         138403 Продольная переборка L18. 191…213 шп. 2-е дно...МП.</t>
  </si>
  <si>
    <t>16</t>
  </si>
  <si>
    <t>1959.19.362121.13.204</t>
  </si>
  <si>
    <t xml:space="preserve">         137304 Поперечная переборка 188 шп.  L3…L18. МП</t>
  </si>
  <si>
    <t>17</t>
  </si>
  <si>
    <t>1959.19.362123.13.206</t>
  </si>
  <si>
    <t xml:space="preserve">         138806 Стенка цистерн 200 шп. L2… L18. МП</t>
  </si>
  <si>
    <t>S=8мм (384,2кг)</t>
  </si>
  <si>
    <t>18</t>
  </si>
  <si>
    <t>1959.19.362134.13.202</t>
  </si>
  <si>
    <t xml:space="preserve">         137502 Платформа I. 177…190 шп. L0...L18.</t>
  </si>
  <si>
    <t>S=8мм (1296,6кг) наружная обшива</t>
  </si>
  <si>
    <t>Дефицит! наружная обшива</t>
  </si>
  <si>
    <t>19</t>
  </si>
  <si>
    <t>1959.19.362123.13.201</t>
  </si>
  <si>
    <t xml:space="preserve">         138801 Стенка цистерн L0  200…213 шп. МП</t>
  </si>
  <si>
    <t>S=8мм (532кг)</t>
  </si>
  <si>
    <t>20</t>
  </si>
  <si>
    <t>1959.19.362123.13.217</t>
  </si>
  <si>
    <t xml:space="preserve">         137809 Стенка цистерн L13  164…176 шп. Платформа I</t>
  </si>
  <si>
    <t>S=8мм (22,6кг)</t>
  </si>
  <si>
    <t>21</t>
  </si>
  <si>
    <t>1959.19.362123.13.215</t>
  </si>
  <si>
    <t xml:space="preserve">         137807 Стенка цистерн L9  164…176 шп. Платформа I</t>
  </si>
  <si>
    <t>22</t>
  </si>
  <si>
    <t>1959.19.362123.13.211</t>
  </si>
  <si>
    <t xml:space="preserve">         137803 Стенка цистерн L0  164…176 шп. Платформа I</t>
  </si>
  <si>
    <t>2.3255</t>
  </si>
  <si>
    <t>23</t>
  </si>
  <si>
    <t>1959.19.362123.13.210</t>
  </si>
  <si>
    <t xml:space="preserve">         137802 Стенка цистерн 176 шп.  L2...L18 шп. Платформа I</t>
  </si>
  <si>
    <t>S=8мм (356,3кг)</t>
  </si>
  <si>
    <t>24</t>
  </si>
  <si>
    <t>1959.19.362123.13.213</t>
  </si>
  <si>
    <t xml:space="preserve">         137805 Стенка цистерн L5  164…176 шп. Платформа I</t>
  </si>
  <si>
    <t>25</t>
  </si>
  <si>
    <t>1959.19.362112.13.201</t>
  </si>
  <si>
    <t>138001 Днище 191…213 шп. L-20…L1.</t>
  </si>
  <si>
    <t>S=8мм (8,90кг)</t>
  </si>
  <si>
    <t>26</t>
  </si>
  <si>
    <t>1959.19.362112.13.207</t>
  </si>
  <si>
    <t>137003 Второе дно  164…190 шп. ПрБ</t>
  </si>
  <si>
    <t>27</t>
  </si>
  <si>
    <t>1959.19.362112.13.208</t>
  </si>
  <si>
    <t>137004 Второе дно  165…190 шп. L2…L18.</t>
  </si>
  <si>
    <t xml:space="preserve">Не хватает персонала на заготовку бульбы. </t>
  </si>
  <si>
    <t>28</t>
  </si>
  <si>
    <t>1959.19.362112.13.210</t>
  </si>
  <si>
    <t>136002 Днище  140…164 шп. ЛБ</t>
  </si>
  <si>
    <t>Нет УП</t>
  </si>
  <si>
    <t>Выход КР на 15.07.2020</t>
  </si>
  <si>
    <t>29</t>
  </si>
  <si>
    <t>1959.19.362112.13.211</t>
  </si>
  <si>
    <t>136003 Второе дно  140…164 шп. ПрБ</t>
  </si>
  <si>
    <t>Выход КР на 17.07.2020</t>
  </si>
  <si>
    <t>30</t>
  </si>
  <si>
    <t>1959.19.362112.13.212</t>
  </si>
  <si>
    <t>136004 Второе дно  140…164 шп. ЛБ</t>
  </si>
  <si>
    <t>Выход КР на 13.07.2020</t>
  </si>
  <si>
    <t>31</t>
  </si>
  <si>
    <t>1959.19.362112.13.206</t>
  </si>
  <si>
    <t>137002 Днище  165…190 шп. L2…L20.</t>
  </si>
  <si>
    <t>S=8мм(352,80кг)</t>
  </si>
  <si>
    <t xml:space="preserve">Дефицит! В работе, резка ,зачистка с 08.07.20. Не хватает персонала на заготовку бульбы. </t>
  </si>
  <si>
    <t>32</t>
  </si>
  <si>
    <t>1959.19.362121.13.201</t>
  </si>
  <si>
    <t>137301 Поперечная переборка 188 шп.  L3…L-18</t>
  </si>
  <si>
    <t>33</t>
  </si>
  <si>
    <t>1959.19.362121.13.202</t>
  </si>
  <si>
    <t>137302 Поперечная переборка 188 шп.  L0 +900 мм…L18</t>
  </si>
  <si>
    <t>34</t>
  </si>
  <si>
    <t>1959.19.362121.13.203</t>
  </si>
  <si>
    <t>137303 Поперечная переборка 188 шп.  L3…L-18. МП</t>
  </si>
  <si>
    <t>Выход КР на 21.07.2020</t>
  </si>
  <si>
    <t>35</t>
  </si>
  <si>
    <t>1959.19.362122.13.208</t>
  </si>
  <si>
    <t>137404 Продольная переборка  164…190 шп. МП. ЛБ</t>
  </si>
  <si>
    <t>S=6 (7,90кг) и S=8 (1033,20кг)</t>
  </si>
  <si>
    <t xml:space="preserve">Дефицит! В работе, резка ,зачистка с 13.07.20. Не хватает персонала на заготовку бульбы. </t>
  </si>
  <si>
    <t>36</t>
  </si>
  <si>
    <t>1959.19.362134.13.201</t>
  </si>
  <si>
    <t>137501 Платформа I. 177…190 шп. L-18...L-1.</t>
  </si>
  <si>
    <t>Выход КР на 20.07.2020</t>
  </si>
  <si>
    <t>37</t>
  </si>
  <si>
    <t>1959.19.362134.13.203</t>
  </si>
  <si>
    <t>137503 Платформа I  165…176 шп. L-18...L-1.</t>
  </si>
  <si>
    <t>Выход КР на 24.07.2020</t>
  </si>
  <si>
    <t>38</t>
  </si>
  <si>
    <t>1959.19.362122.13.202</t>
  </si>
  <si>
    <t>138402 Продольная переборка L-18. 191…213 шп. МП…ВП</t>
  </si>
  <si>
    <t>Выход КР на 23.07.2020</t>
  </si>
  <si>
    <t>39</t>
  </si>
  <si>
    <t>1959.19.362122.13.204</t>
  </si>
  <si>
    <t>138404 Продольная переборка L18. 191…213 шп. МП…ВП</t>
  </si>
  <si>
    <t>S=8мм(960,20кг)</t>
  </si>
  <si>
    <t xml:space="preserve">Дефицит! В работе, резка ,зачистка с 10.07.20. Не хватает персонала на заготовку бульбы. </t>
  </si>
  <si>
    <t>40</t>
  </si>
  <si>
    <t>1959.19.362123.13.202</t>
  </si>
  <si>
    <t>138802 Стенка цистерн L-5  200…213 шп. МП</t>
  </si>
  <si>
    <t>41</t>
  </si>
  <si>
    <t>1959.19.362123.13.204</t>
  </si>
  <si>
    <t>138804 Стенка цистерн L-18…L-12. 200…206 шп. МП</t>
  </si>
  <si>
    <t>42</t>
  </si>
  <si>
    <t>1959.19.362123.13.205</t>
  </si>
  <si>
    <t>138805 Стенка цистерн 200 шп.  L-18…L1. МП</t>
  </si>
  <si>
    <t>Выход КР на 22.07.2020</t>
  </si>
  <si>
    <t>43</t>
  </si>
  <si>
    <t>1959.19.362123.13.207</t>
  </si>
  <si>
    <t>138807 Второстепенные выгородка 191 шп.  L-18…L1. МП</t>
  </si>
  <si>
    <t>44</t>
  </si>
  <si>
    <t>1959.19.362123.13.208</t>
  </si>
  <si>
    <t>138808 Второстепенные выгородка 191 шп.  L2…L18. МП</t>
  </si>
  <si>
    <t>45</t>
  </si>
  <si>
    <t xml:space="preserve">  Изготовление секций:</t>
  </si>
  <si>
    <t>Предварительная сборка и сварка узлов и секций</t>
  </si>
  <si>
    <t>Чт 18.06.20</t>
  </si>
  <si>
    <t>Набор устанавливается на 138002</t>
  </si>
  <si>
    <t>Вт 26.06.20</t>
  </si>
  <si>
    <t>Чт 04.07.20</t>
  </si>
  <si>
    <t xml:space="preserve">S=6  и S=8 </t>
  </si>
  <si>
    <t>Не приступали. Не сдано изготовление.</t>
  </si>
  <si>
    <t>Ср 27.06.20</t>
  </si>
  <si>
    <t>Пт 29.06.20</t>
  </si>
  <si>
    <t>Не приступали т.к в работе секции 8 блока.</t>
  </si>
  <si>
    <t xml:space="preserve">         138002 Днище 191…213 шп. L2…L20.</t>
  </si>
  <si>
    <t>Пт 10.07.20</t>
  </si>
  <si>
    <t>138403 Продольная переборка L18. 191…213 шп. 2-е дно...МП.</t>
  </si>
  <si>
    <t>138801 Стенка цистерн L0  200…213 шп. МП</t>
  </si>
  <si>
    <t>S=8мм (566кг)</t>
  </si>
  <si>
    <t>В работе. Нет возможность собрать узловую. Дефицит.</t>
  </si>
  <si>
    <t>138803 Стенка цистерн L12. 200…213 шп. МП</t>
  </si>
  <si>
    <t xml:space="preserve">В работе. </t>
  </si>
  <si>
    <t>138202 Мезонинная палуба 191…213 шп. L2…L20.</t>
  </si>
  <si>
    <t>138806 Стенка цистерн 200 шп. L2… L18. МП</t>
  </si>
  <si>
    <t>138401 Продольная переборка L-18. 191…213 шп. 2-е дно...МП.</t>
  </si>
  <si>
    <t>138003 Второе дно  191…213 шп. L-18…L1.</t>
  </si>
  <si>
    <t>137003 Второе дно  165…190 шп. L-18…L1.</t>
  </si>
  <si>
    <t>Не приступали к сборке. Не сдана заготовка деталей.</t>
  </si>
  <si>
    <t>??? подрядчик</t>
  </si>
  <si>
    <t>137001 Днище  165…190 шп. L-20…L1.</t>
  </si>
  <si>
    <t>138201 Мезонинная палуба 191…213 шп. L-20…L1.</t>
  </si>
  <si>
    <t>Формирование корпуса</t>
  </si>
  <si>
    <t>Монтаж секции для формирования в блок</t>
  </si>
  <si>
    <t>137401 Продольная переборка  165…190 шп. L-18 2 дно…МП</t>
  </si>
  <si>
    <t>137403 Продольная переборка   165…190 шп. L18 2 дно…МП</t>
  </si>
  <si>
    <t>138002 Днище 191…213 шп. L2…L20.</t>
  </si>
  <si>
    <t>138004 Второе дно  191…213 шп. L2…L20.</t>
  </si>
  <si>
    <t>Всего  Корпусные работы:</t>
  </si>
  <si>
    <t>1. Заготовка полособульба для сборки секций производится крайне медленно, сказывается отсутствие проработанных альбомов раскроя (АР) , и нехватка персонала.</t>
  </si>
  <si>
    <t>Согласовано:</t>
  </si>
  <si>
    <t>Руководитель группы планирования</t>
  </si>
  <si>
    <t>__________________________</t>
  </si>
  <si>
    <t>Старший строитель</t>
  </si>
  <si>
    <t xml:space="preserve">Строитель корпусных работ: </t>
  </si>
  <si>
    <t>Предварительная сборка</t>
  </si>
  <si>
    <t>Предварительная сварка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</si>
</sst>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9]dd/mm/yyyy"/>
    <numFmt numFmtId="165" formatCode="#,##0.0"/>
    <numFmt numFmtId="166" formatCode="0.0000"/>
    <numFmt numFmtId="167" formatCode="0.000"/>
    <numFmt numFmtId="168" formatCode="0.0%"/>
  </numFmts>
  <fonts count="29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u/>
      <sz val="10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i/>
      <u/>
      <sz val="10"/>
      <color rgb="FF000000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b/>
      <i/>
      <sz val="12"/>
      <color rgb="FF000000"/>
      <name val="Arial"/>
      <family val="2"/>
      <charset val="1"/>
    </font>
    <font>
      <i/>
      <sz val="10"/>
      <color rgb="FF000000"/>
      <name val="Arial"/>
      <family val="2"/>
      <charset val="1"/>
    </font>
    <font>
      <sz val="13"/>
      <color rgb="FF000000"/>
      <name val="Arial"/>
      <family val="2"/>
      <charset val="1"/>
    </font>
    <font>
      <sz val="13"/>
      <name val="Calibri"/>
      <family val="2"/>
      <charset val="1"/>
    </font>
    <font>
      <sz val="13"/>
      <color rgb="FF000000"/>
      <name val="Calibri"/>
      <family val="2"/>
      <charset val="1"/>
    </font>
    <font>
      <sz val="13"/>
      <color rgb="FFFF0000"/>
      <name val="Arial"/>
      <family val="2"/>
      <charset val="1"/>
    </font>
    <font>
      <sz val="10"/>
      <name val="Arial"/>
      <family val="2"/>
      <charset val="204"/>
    </font>
    <font>
      <b/>
      <i/>
      <sz val="13"/>
      <color rgb="FF000000"/>
      <name val="Arial"/>
      <family val="2"/>
      <charset val="1"/>
    </font>
    <font>
      <b/>
      <i/>
      <sz val="13"/>
      <color rgb="FFFF0000"/>
      <name val="Arial"/>
      <family val="2"/>
      <charset val="1"/>
    </font>
    <font>
      <sz val="13"/>
      <color rgb="FF000000"/>
      <name val="Arial"/>
      <family val="2"/>
      <charset val="204"/>
    </font>
    <font>
      <i/>
      <sz val="13"/>
      <color rgb="FF000000"/>
      <name val="Arial"/>
      <family val="2"/>
      <charset val="1"/>
    </font>
    <font>
      <sz val="13"/>
      <name val="Arial"/>
      <family val="2"/>
      <charset val="1"/>
    </font>
    <font>
      <sz val="13"/>
      <name val="Calibri"/>
      <family val="2"/>
      <charset val="204"/>
    </font>
    <font>
      <sz val="13"/>
      <color rgb="FF000000"/>
      <name val="Calibri"/>
      <family val="2"/>
      <charset val="204"/>
    </font>
    <font>
      <sz val="13"/>
      <name val="Arial"/>
      <family val="2"/>
      <charset val="204"/>
    </font>
    <font>
      <b/>
      <i/>
      <sz val="18"/>
      <color rgb="FF000000"/>
      <name val="Times New Roman"/>
      <family val="1"/>
      <charset val="1"/>
    </font>
    <font>
      <sz val="18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  <font>
      <sz val="14"/>
      <color rgb="FF000000"/>
      <name val="Verdana"/>
      <family val="2"/>
      <charset val="204"/>
    </font>
    <font>
      <sz val="20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81D41A"/>
      </patternFill>
    </fill>
    <fill>
      <patternFill patternType="solid">
        <fgColor rgb="FF81D41A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6D6D"/>
        <bgColor rgb="FFFF6600"/>
      </patternFill>
    </fill>
    <fill>
      <patternFill patternType="solid">
        <fgColor rgb="FFFFC000"/>
        <bgColor rgb="FFFFBF00"/>
      </patternFill>
    </fill>
    <fill>
      <patternFill patternType="solid">
        <fgColor rgb="FFFFBF00"/>
        <bgColor rgb="FFFFC000"/>
      </patternFill>
    </fill>
    <fill>
      <patternFill patternType="solid">
        <fgColor rgb="FF00B0F0"/>
        <bgColor rgb="FF33CCCC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5" fillId="0" borderId="0" applyBorder="0" applyProtection="0"/>
    <xf numFmtId="0" fontId="1" fillId="0" borderId="0"/>
  </cellStyleXfs>
  <cellXfs count="192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4" fontId="2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5" fontId="7" fillId="2" borderId="12" xfId="0" applyNumberFormat="1" applyFont="1" applyFill="1" applyBorder="1" applyAlignment="1">
      <alignment horizontal="center" vertical="center"/>
    </xf>
    <xf numFmtId="165" fontId="9" fillId="2" borderId="12" xfId="0" applyNumberFormat="1" applyFont="1" applyFill="1" applyBorder="1" applyAlignment="1">
      <alignment horizontal="center" vertical="center"/>
    </xf>
    <xf numFmtId="165" fontId="7" fillId="2" borderId="13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165" fontId="9" fillId="2" borderId="12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 wrapText="1"/>
    </xf>
    <xf numFmtId="49" fontId="10" fillId="0" borderId="15" xfId="0" applyNumberFormat="1" applyFont="1" applyBorder="1" applyAlignment="1">
      <alignment horizontal="center" vertical="center"/>
    </xf>
    <xf numFmtId="1" fontId="10" fillId="3" borderId="16" xfId="0" applyNumberFormat="1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2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2" fontId="11" fillId="0" borderId="15" xfId="0" applyNumberFormat="1" applyFont="1" applyBorder="1" applyAlignment="1">
      <alignment horizontal="center" vertical="center" wrapText="1"/>
    </xf>
    <xf numFmtId="164" fontId="10" fillId="4" borderId="15" xfId="0" applyNumberFormat="1" applyFont="1" applyFill="1" applyBorder="1" applyAlignment="1">
      <alignment horizontal="center" vertical="center"/>
    </xf>
    <xf numFmtId="9" fontId="10" fillId="0" borderId="15" xfId="0" applyNumberFormat="1" applyFont="1" applyBorder="1" applyAlignment="1">
      <alignment horizontal="center" vertical="center" wrapText="1"/>
    </xf>
    <xf numFmtId="2" fontId="13" fillId="3" borderId="8" xfId="0" applyNumberFormat="1" applyFont="1" applyFill="1" applyBorder="1" applyAlignment="1">
      <alignment horizontal="center" vertical="center"/>
    </xf>
    <xf numFmtId="9" fontId="14" fillId="0" borderId="15" xfId="0" applyNumberFormat="1" applyFont="1" applyBorder="1" applyAlignment="1">
      <alignment horizontal="center" vertical="center" wrapText="1"/>
    </xf>
    <xf numFmtId="9" fontId="10" fillId="5" borderId="15" xfId="0" applyNumberFormat="1" applyFont="1" applyFill="1" applyBorder="1" applyAlignment="1">
      <alignment horizontal="center" vertical="center" wrapText="1"/>
    </xf>
    <xf numFmtId="9" fontId="10" fillId="3" borderId="15" xfId="0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2" fillId="0" borderId="0" xfId="0" applyFont="1"/>
    <xf numFmtId="0" fontId="15" fillId="0" borderId="8" xfId="0" applyFont="1" applyBorder="1" applyAlignment="1">
      <alignment horizontal="center" vertical="center"/>
    </xf>
    <xf numFmtId="1" fontId="10" fillId="3" borderId="15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/>
    </xf>
    <xf numFmtId="166" fontId="11" fillId="0" borderId="15" xfId="0" applyNumberFormat="1" applyFont="1" applyBorder="1" applyAlignment="1">
      <alignment horizontal="center" vertical="center" wrapText="1"/>
    </xf>
    <xf numFmtId="9" fontId="10" fillId="0" borderId="15" xfId="0" applyNumberFormat="1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9" fontId="10" fillId="6" borderId="15" xfId="0" applyNumberFormat="1" applyFont="1" applyFill="1" applyBorder="1" applyAlignment="1">
      <alignment horizontal="center" vertical="center" wrapText="1"/>
    </xf>
    <xf numFmtId="9" fontId="10" fillId="3" borderId="15" xfId="0" applyNumberFormat="1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vertical="center" wrapText="1"/>
    </xf>
    <xf numFmtId="49" fontId="10" fillId="3" borderId="15" xfId="0" applyNumberFormat="1" applyFont="1" applyFill="1" applyBorder="1" applyAlignment="1">
      <alignment horizontal="center" vertical="center"/>
    </xf>
    <xf numFmtId="2" fontId="10" fillId="3" borderId="15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9" fontId="10" fillId="7" borderId="15" xfId="0" applyNumberFormat="1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164" fontId="10" fillId="8" borderId="15" xfId="0" applyNumberFormat="1" applyFont="1" applyFill="1" applyBorder="1" applyAlignment="1">
      <alignment horizontal="center" vertical="center"/>
    </xf>
    <xf numFmtId="9" fontId="10" fillId="9" borderId="8" xfId="0" applyNumberFormat="1" applyFont="1" applyFill="1" applyBorder="1" applyAlignment="1">
      <alignment horizontal="center" vertical="center" wrapText="1"/>
    </xf>
    <xf numFmtId="9" fontId="10" fillId="9" borderId="15" xfId="0" applyNumberFormat="1" applyFont="1" applyFill="1" applyBorder="1" applyAlignment="1">
      <alignment horizontal="center" vertical="center" wrapText="1"/>
    </xf>
    <xf numFmtId="2" fontId="13" fillId="9" borderId="8" xfId="0" applyNumberFormat="1" applyFont="1" applyFill="1" applyBorder="1" applyAlignment="1">
      <alignment horizontal="center" vertical="center"/>
    </xf>
    <xf numFmtId="9" fontId="17" fillId="7" borderId="18" xfId="1" applyFont="1" applyFill="1" applyBorder="1" applyAlignment="1" applyProtection="1">
      <alignment horizontal="center" vertical="center"/>
    </xf>
    <xf numFmtId="166" fontId="11" fillId="0" borderId="16" xfId="0" applyNumberFormat="1" applyFont="1" applyBorder="1" applyAlignment="1">
      <alignment horizontal="center" vertical="center" wrapText="1"/>
    </xf>
    <xf numFmtId="2" fontId="10" fillId="3" borderId="6" xfId="0" applyNumberFormat="1" applyFont="1" applyFill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165" fontId="10" fillId="0" borderId="15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164" fontId="12" fillId="0" borderId="15" xfId="0" applyNumberFormat="1" applyFont="1" applyBorder="1" applyAlignment="1">
      <alignment horizontal="center" vertical="center" wrapText="1"/>
    </xf>
    <xf numFmtId="9" fontId="10" fillId="4" borderId="15" xfId="0" applyNumberFormat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9" fontId="10" fillId="0" borderId="8" xfId="0" applyNumberFormat="1" applyFont="1" applyBorder="1" applyAlignment="1">
      <alignment vertical="center" wrapText="1"/>
    </xf>
    <xf numFmtId="1" fontId="10" fillId="3" borderId="8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166" fontId="11" fillId="0" borderId="8" xfId="0" applyNumberFormat="1" applyFont="1" applyBorder="1" applyAlignment="1">
      <alignment horizontal="center" vertical="center" wrapText="1"/>
    </xf>
    <xf numFmtId="164" fontId="17" fillId="7" borderId="15" xfId="0" applyNumberFormat="1" applyFont="1" applyFill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9" fontId="10" fillId="7" borderId="8" xfId="0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9" fontId="10" fillId="6" borderId="8" xfId="0" applyNumberFormat="1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left" vertical="center" wrapText="1"/>
    </xf>
    <xf numFmtId="164" fontId="10" fillId="0" borderId="15" xfId="0" applyNumberFormat="1" applyFont="1" applyBorder="1" applyAlignment="1">
      <alignment horizontal="center" vertical="center"/>
    </xf>
    <xf numFmtId="9" fontId="10" fillId="0" borderId="8" xfId="0" applyNumberFormat="1" applyFont="1" applyBorder="1" applyAlignment="1">
      <alignment horizontal="center" vertical="center" wrapText="1"/>
    </xf>
    <xf numFmtId="4" fontId="18" fillId="2" borderId="12" xfId="0" applyNumberFormat="1" applyFont="1" applyFill="1" applyBorder="1" applyAlignment="1">
      <alignment horizontal="center" vertical="center"/>
    </xf>
    <xf numFmtId="4" fontId="15" fillId="2" borderId="13" xfId="0" applyNumberFormat="1" applyFont="1" applyFill="1" applyBorder="1" applyAlignment="1">
      <alignment horizontal="center" vertical="center"/>
    </xf>
    <xf numFmtId="49" fontId="15" fillId="2" borderId="13" xfId="0" applyNumberFormat="1" applyFont="1" applyFill="1" applyBorder="1" applyAlignment="1">
      <alignment horizontal="center" vertical="center"/>
    </xf>
    <xf numFmtId="49" fontId="15" fillId="2" borderId="14" xfId="0" applyNumberFormat="1" applyFont="1" applyFill="1" applyBorder="1" applyAlignment="1">
      <alignment horizontal="center" vertical="center"/>
    </xf>
    <xf numFmtId="165" fontId="18" fillId="0" borderId="12" xfId="0" applyNumberFormat="1" applyFont="1" applyBorder="1" applyAlignment="1">
      <alignment vertical="center"/>
    </xf>
    <xf numFmtId="0" fontId="10" fillId="2" borderId="12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0" fillId="3" borderId="16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horizontal="center" vertical="center"/>
    </xf>
    <xf numFmtId="2" fontId="10" fillId="3" borderId="8" xfId="0" applyNumberFormat="1" applyFont="1" applyFill="1" applyBorder="1" applyAlignment="1">
      <alignment horizontal="center" vertical="center"/>
    </xf>
    <xf numFmtId="164" fontId="10" fillId="3" borderId="15" xfId="0" applyNumberFormat="1" applyFont="1" applyFill="1" applyBorder="1" applyAlignment="1">
      <alignment horizontal="center" vertical="center"/>
    </xf>
    <xf numFmtId="9" fontId="10" fillId="3" borderId="8" xfId="0" applyNumberFormat="1" applyFont="1" applyFill="1" applyBorder="1" applyAlignment="1">
      <alignment vertical="center" wrapText="1"/>
    </xf>
    <xf numFmtId="9" fontId="10" fillId="5" borderId="8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2" fillId="3" borderId="15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19" fillId="3" borderId="15" xfId="0" applyFont="1" applyFill="1" applyBorder="1" applyAlignment="1">
      <alignment horizontal="left" vertical="center" wrapText="1"/>
    </xf>
    <xf numFmtId="165" fontId="10" fillId="3" borderId="15" xfId="0" applyNumberFormat="1" applyFont="1" applyFill="1" applyBorder="1" applyAlignment="1">
      <alignment horizontal="center" vertical="center"/>
    </xf>
    <xf numFmtId="166" fontId="11" fillId="3" borderId="15" xfId="0" applyNumberFormat="1" applyFont="1" applyFill="1" applyBorder="1" applyAlignment="1">
      <alignment horizontal="center" vertical="center" wrapText="1"/>
    </xf>
    <xf numFmtId="164" fontId="12" fillId="3" borderId="15" xfId="0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left" vertical="center" wrapText="1"/>
    </xf>
    <xf numFmtId="49" fontId="17" fillId="0" borderId="15" xfId="0" applyNumberFormat="1" applyFont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left" vertical="center" wrapText="1"/>
    </xf>
    <xf numFmtId="0" fontId="22" fillId="3" borderId="15" xfId="0" applyFont="1" applyFill="1" applyBorder="1" applyAlignment="1">
      <alignment horizontal="left" vertical="center" wrapText="1"/>
    </xf>
    <xf numFmtId="165" fontId="17" fillId="0" borderId="15" xfId="0" applyNumberFormat="1" applyFont="1" applyBorder="1" applyAlignment="1">
      <alignment horizontal="center" vertical="center"/>
    </xf>
    <xf numFmtId="49" fontId="17" fillId="3" borderId="15" xfId="0" applyNumberFormat="1" applyFont="1" applyFill="1" applyBorder="1" applyAlignment="1">
      <alignment horizontal="center" vertical="center"/>
    </xf>
    <xf numFmtId="166" fontId="20" fillId="0" borderId="15" xfId="0" applyNumberFormat="1" applyFont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0" borderId="8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vertical="center"/>
    </xf>
    <xf numFmtId="165" fontId="10" fillId="0" borderId="16" xfId="0" applyNumberFormat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49" fontId="10" fillId="3" borderId="16" xfId="0" applyNumberFormat="1" applyFont="1" applyFill="1" applyBorder="1" applyAlignment="1">
      <alignment horizontal="center" vertical="center"/>
    </xf>
    <xf numFmtId="164" fontId="12" fillId="0" borderId="16" xfId="0" applyNumberFormat="1" applyFont="1" applyBorder="1" applyAlignment="1">
      <alignment horizontal="center" vertical="center" wrapText="1"/>
    </xf>
    <xf numFmtId="9" fontId="2" fillId="0" borderId="8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15" xfId="0" applyFont="1" applyBorder="1" applyAlignment="1">
      <alignment vertical="center"/>
    </xf>
    <xf numFmtId="9" fontId="2" fillId="0" borderId="15" xfId="0" applyNumberFormat="1" applyFont="1" applyBorder="1" applyAlignment="1">
      <alignment vertical="center" wrapText="1"/>
    </xf>
    <xf numFmtId="164" fontId="2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66" fontId="11" fillId="0" borderId="22" xfId="0" applyNumberFormat="1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9" fillId="0" borderId="6" xfId="0" applyFont="1" applyBorder="1" applyAlignment="1">
      <alignment vertical="center"/>
    </xf>
    <xf numFmtId="165" fontId="10" fillId="0" borderId="6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4" fillId="0" borderId="0" xfId="0" applyFont="1"/>
    <xf numFmtId="2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9" fontId="2" fillId="0" borderId="15" xfId="0" applyNumberFormat="1" applyFont="1" applyBorder="1" applyAlignment="1">
      <alignment horizontal="center" vertical="center" wrapText="1"/>
    </xf>
    <xf numFmtId="10" fontId="12" fillId="3" borderId="15" xfId="0" applyNumberFormat="1" applyFont="1" applyFill="1" applyBorder="1" applyAlignment="1">
      <alignment horizontal="center" vertical="center"/>
    </xf>
    <xf numFmtId="167" fontId="12" fillId="3" borderId="15" xfId="0" applyNumberFormat="1" applyFont="1" applyFill="1" applyBorder="1" applyAlignment="1">
      <alignment horizontal="center" vertical="center"/>
    </xf>
    <xf numFmtId="168" fontId="12" fillId="3" borderId="15" xfId="0" applyNumberFormat="1" applyFont="1" applyFill="1" applyBorder="1" applyAlignment="1">
      <alignment horizontal="center" vertical="center"/>
    </xf>
    <xf numFmtId="0" fontId="27" fillId="0" borderId="0" xfId="0" applyFont="1"/>
    <xf numFmtId="0" fontId="12" fillId="0" borderId="0" xfId="0" applyFont="1" applyAlignment="1">
      <alignment wrapText="1"/>
    </xf>
    <xf numFmtId="0" fontId="23" fillId="0" borderId="2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vertical="center"/>
    </xf>
    <xf numFmtId="49" fontId="15" fillId="10" borderId="1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8" fillId="10" borderId="11" xfId="0" applyNumberFormat="1" applyFont="1" applyFill="1" applyBorder="1" applyAlignment="1">
      <alignment vertical="center"/>
    </xf>
    <xf numFmtId="49" fontId="7" fillId="10" borderId="1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8" fillId="0" borderId="0" xfId="0" applyFont="1" applyAlignment="1">
      <alignment wrapText="1"/>
    </xf>
  </cellXfs>
  <cellStyles count="3">
    <cellStyle name="Обычный" xfId="0" builtinId="0"/>
    <cellStyle name="Обычный 3" xfId="2" xr:uid="{00000000-0005-0000-0000-000001000000}"/>
    <cellStyle name="Процентный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2D050"/>
      <rgbColor rgb="FF808080"/>
      <rgbColor rgb="FF9999FF"/>
      <rgbColor rgb="FF993366"/>
      <rgbColor rgb="FFFFFFCC"/>
      <rgbColor rgb="FFDBEEF4"/>
      <rgbColor rgb="FF660066"/>
      <rgbColor rgb="FFFF6D6D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000"/>
      <rgbColor rgb="FFFFBF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99"/>
  <sheetViews>
    <sheetView tabSelected="1" topLeftCell="A4" zoomScale="60" zoomScaleNormal="60" workbookViewId="0">
      <pane xSplit="6" ySplit="5" topLeftCell="W54" activePane="bottomRight" state="frozen"/>
      <selection activeCell="A4" sqref="A4"/>
      <selection pane="topRight" activeCell="L4" sqref="L4"/>
      <selection pane="bottomLeft" activeCell="A30" sqref="A30"/>
      <selection pane="bottomRight" activeCell="AI58" sqref="AI58"/>
    </sheetView>
  </sheetViews>
  <sheetFormatPr defaultColWidth="8.7109375" defaultRowHeight="15" x14ac:dyDescent="0.25"/>
  <cols>
    <col min="1" max="1" width="7" style="1" customWidth="1"/>
    <col min="2" max="2" width="13.85546875" style="1" customWidth="1"/>
    <col min="3" max="3" width="14.42578125" style="1" customWidth="1"/>
    <col min="4" max="4" width="29.28515625" style="2" customWidth="1"/>
    <col min="5" max="5" width="48.7109375" style="3" customWidth="1"/>
    <col min="6" max="6" width="43" style="4" customWidth="1"/>
    <col min="7" max="7" width="13.42578125" style="5" customWidth="1"/>
    <col min="8" max="8" width="13.140625" style="5" customWidth="1"/>
    <col min="9" max="9" width="11.28515625" style="6" customWidth="1"/>
    <col min="10" max="11" width="11.7109375" style="5" customWidth="1"/>
    <col min="12" max="12" width="14.140625" style="5" customWidth="1"/>
    <col min="13" max="13" width="15.140625" style="5" customWidth="1"/>
    <col min="14" max="14" width="14.28515625" style="5" customWidth="1"/>
    <col min="15" max="15" width="15.5703125" style="7" customWidth="1"/>
    <col min="16" max="17" width="15" style="5" customWidth="1"/>
    <col min="18" max="18" width="18.7109375" style="3" customWidth="1"/>
    <col min="19" max="19" width="16.85546875" style="3" customWidth="1"/>
    <col min="20" max="22" width="15.140625" style="3" customWidth="1"/>
    <col min="23" max="26" width="15.140625" style="13" customWidth="1"/>
    <col min="27" max="29" width="15.140625" style="3" customWidth="1"/>
    <col min="30" max="31" width="25.5703125" style="7" customWidth="1"/>
    <col min="32" max="32" width="17.85546875" customWidth="1"/>
    <col min="34" max="37" width="17" customWidth="1"/>
    <col min="38" max="39" width="11" customWidth="1"/>
  </cols>
  <sheetData>
    <row r="1" spans="1:60" ht="58.15" customHeight="1" x14ac:dyDescent="0.25">
      <c r="F1" s="8"/>
      <c r="L1" s="9"/>
      <c r="M1" s="9"/>
      <c r="N1" s="9"/>
      <c r="O1" s="10" t="s">
        <v>0</v>
      </c>
      <c r="P1" s="9"/>
      <c r="Q1" s="9"/>
      <c r="R1" s="11"/>
      <c r="S1" s="11"/>
      <c r="T1" s="11"/>
      <c r="U1" s="11"/>
      <c r="V1" s="11"/>
      <c r="W1" s="1"/>
      <c r="X1" s="1"/>
      <c r="Y1" s="1"/>
      <c r="Z1" s="1"/>
      <c r="AA1" s="11"/>
      <c r="AB1" s="11"/>
      <c r="AC1" s="11"/>
      <c r="AD1" s="11"/>
      <c r="AE1" s="11"/>
    </row>
    <row r="2" spans="1:60" ht="41.45" customHeight="1" x14ac:dyDescent="0.25">
      <c r="F2" s="8"/>
      <c r="L2" s="12"/>
      <c r="M2" s="12"/>
      <c r="N2" s="12"/>
      <c r="O2" s="11" t="s">
        <v>1</v>
      </c>
      <c r="P2" s="12"/>
      <c r="Q2" s="12"/>
      <c r="R2" s="11"/>
      <c r="S2" s="11"/>
      <c r="T2" s="11"/>
      <c r="U2" s="11"/>
      <c r="V2" s="11"/>
      <c r="W2" s="1"/>
      <c r="X2" s="1"/>
      <c r="Y2" s="1"/>
      <c r="Z2" s="1"/>
      <c r="AA2" s="11"/>
      <c r="AB2" s="11"/>
      <c r="AC2" s="11"/>
      <c r="AD2" s="11"/>
      <c r="AE2" s="11"/>
    </row>
    <row r="3" spans="1:60" ht="31.9" customHeight="1" x14ac:dyDescent="0.25">
      <c r="F3" s="3"/>
      <c r="L3" s="13"/>
      <c r="M3" s="13"/>
      <c r="N3" s="13"/>
      <c r="P3" s="13"/>
      <c r="Q3" s="13"/>
    </row>
    <row r="4" spans="1:60" ht="50.45" customHeight="1" x14ac:dyDescent="0.25">
      <c r="A4" s="181" t="s">
        <v>2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9"/>
      <c r="R4" s="14"/>
      <c r="S4" s="182" t="s">
        <v>3</v>
      </c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72"/>
    </row>
    <row r="5" spans="1:60" ht="34.9" customHeight="1" thickBot="1" x14ac:dyDescent="0.45">
      <c r="A5" s="183" t="s">
        <v>4</v>
      </c>
      <c r="B5" s="183"/>
      <c r="C5" s="183"/>
      <c r="D5" s="183"/>
      <c r="E5" s="183"/>
      <c r="F5" s="183"/>
      <c r="L5" s="15"/>
      <c r="M5" s="15"/>
      <c r="N5" s="15"/>
      <c r="P5" s="15"/>
      <c r="Q5" s="15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</row>
    <row r="6" spans="1:60" ht="28.9" customHeight="1" thickBot="1" x14ac:dyDescent="0.45">
      <c r="A6" s="184" t="s">
        <v>5</v>
      </c>
      <c r="B6" s="185" t="s">
        <v>6</v>
      </c>
      <c r="C6" s="186" t="s">
        <v>7</v>
      </c>
      <c r="D6" s="187" t="s">
        <v>8</v>
      </c>
      <c r="E6" s="175" t="s">
        <v>9</v>
      </c>
      <c r="F6" s="175" t="s">
        <v>10</v>
      </c>
      <c r="G6" s="188" t="s">
        <v>11</v>
      </c>
      <c r="H6" s="188"/>
      <c r="I6" s="188"/>
      <c r="J6" s="188"/>
      <c r="K6" s="175" t="s">
        <v>12</v>
      </c>
      <c r="L6" s="178" t="s">
        <v>13</v>
      </c>
      <c r="M6" s="178" t="s">
        <v>14</v>
      </c>
      <c r="N6" s="175" t="s">
        <v>15</v>
      </c>
      <c r="O6" s="175" t="s">
        <v>16</v>
      </c>
      <c r="P6" s="175" t="s">
        <v>17</v>
      </c>
      <c r="Q6" s="175" t="s">
        <v>18</v>
      </c>
      <c r="R6" s="175" t="s">
        <v>19</v>
      </c>
      <c r="S6" s="175" t="s">
        <v>20</v>
      </c>
      <c r="T6" s="175" t="s">
        <v>21</v>
      </c>
      <c r="U6" s="175"/>
      <c r="V6" s="175"/>
      <c r="W6" s="175" t="s">
        <v>22</v>
      </c>
      <c r="X6" s="175"/>
      <c r="Y6" s="175"/>
      <c r="Z6" s="175"/>
      <c r="AA6" s="175" t="s">
        <v>23</v>
      </c>
      <c r="AB6" s="175"/>
      <c r="AC6" s="175"/>
      <c r="AD6" s="175" t="s">
        <v>24</v>
      </c>
      <c r="AE6" s="175" t="s">
        <v>25</v>
      </c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</row>
    <row r="7" spans="1:60" ht="39" customHeight="1" thickBot="1" x14ac:dyDescent="0.45">
      <c r="A7" s="184"/>
      <c r="B7" s="185"/>
      <c r="C7" s="186"/>
      <c r="D7" s="187"/>
      <c r="E7" s="175"/>
      <c r="F7" s="175"/>
      <c r="G7" s="16" t="s">
        <v>26</v>
      </c>
      <c r="H7" s="17" t="s">
        <v>27</v>
      </c>
      <c r="I7" s="18" t="s">
        <v>28</v>
      </c>
      <c r="J7" s="19" t="s">
        <v>29</v>
      </c>
      <c r="K7" s="175"/>
      <c r="L7" s="178"/>
      <c r="M7" s="178"/>
      <c r="N7" s="175"/>
      <c r="O7" s="175"/>
      <c r="P7" s="175"/>
      <c r="Q7" s="175"/>
      <c r="R7" s="175"/>
      <c r="S7" s="175"/>
      <c r="T7" s="20" t="s">
        <v>30</v>
      </c>
      <c r="U7" s="20" t="s">
        <v>31</v>
      </c>
      <c r="V7" s="20" t="s">
        <v>32</v>
      </c>
      <c r="W7" s="21" t="s">
        <v>33</v>
      </c>
      <c r="X7" s="22" t="s">
        <v>34</v>
      </c>
      <c r="Y7" s="22" t="s">
        <v>35</v>
      </c>
      <c r="Z7" s="22" t="s">
        <v>32</v>
      </c>
      <c r="AA7" s="22" t="s">
        <v>36</v>
      </c>
      <c r="AB7" s="22" t="s">
        <v>37</v>
      </c>
      <c r="AC7" s="22" t="s">
        <v>32</v>
      </c>
      <c r="AD7" s="175"/>
      <c r="AE7" s="175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</row>
    <row r="8" spans="1:60" ht="15.75" customHeight="1" thickBot="1" x14ac:dyDescent="0.45">
      <c r="A8" s="176" t="s">
        <v>38</v>
      </c>
      <c r="B8" s="176"/>
      <c r="C8" s="176"/>
      <c r="D8" s="176"/>
      <c r="E8" s="176"/>
      <c r="F8" s="176"/>
      <c r="G8" s="23">
        <f>SUM(G9:G23)</f>
        <v>4369.8879999999999</v>
      </c>
      <c r="H8" s="23">
        <f>SUM(H9:H23)</f>
        <v>0</v>
      </c>
      <c r="I8" s="24">
        <f>SUM(I9:I23)</f>
        <v>0</v>
      </c>
      <c r="J8" s="24">
        <f>SUM(J9:J23)</f>
        <v>0</v>
      </c>
      <c r="K8" s="25">
        <f>SUM(K9:K23)</f>
        <v>385.64449999999994</v>
      </c>
      <c r="L8" s="26"/>
      <c r="M8" s="27"/>
      <c r="N8" s="27"/>
      <c r="O8" s="28"/>
      <c r="P8" s="27"/>
      <c r="Q8" s="27">
        <f>SUM(Q9:Q23)</f>
        <v>0</v>
      </c>
      <c r="R8" s="29">
        <v>28.56</v>
      </c>
      <c r="S8" s="29"/>
      <c r="T8" s="29"/>
      <c r="U8" s="29"/>
      <c r="V8" s="29"/>
      <c r="W8" s="164"/>
      <c r="X8" s="164"/>
      <c r="Y8" s="164"/>
      <c r="Z8" s="164"/>
      <c r="AA8" s="29"/>
      <c r="AB8" s="29"/>
      <c r="AC8" s="29"/>
      <c r="AD8" s="29"/>
      <c r="AE8" s="29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</row>
    <row r="9" spans="1:60" ht="72.2" customHeight="1" x14ac:dyDescent="0.3">
      <c r="A9" s="30" t="s">
        <v>39</v>
      </c>
      <c r="B9" s="30" t="s">
        <v>40</v>
      </c>
      <c r="C9" s="31" t="s">
        <v>41</v>
      </c>
      <c r="D9" s="32" t="s">
        <v>42</v>
      </c>
      <c r="E9" s="33" t="s">
        <v>43</v>
      </c>
      <c r="F9" s="34" t="s">
        <v>44</v>
      </c>
      <c r="G9" s="35">
        <v>464.1</v>
      </c>
      <c r="H9" s="36"/>
      <c r="I9" s="37"/>
      <c r="J9" s="38"/>
      <c r="K9" s="38">
        <v>44.086199999999998</v>
      </c>
      <c r="L9" s="33" t="s">
        <v>45</v>
      </c>
      <c r="M9" s="33" t="s">
        <v>46</v>
      </c>
      <c r="N9" s="39" t="s">
        <v>47</v>
      </c>
      <c r="O9" s="40">
        <v>1</v>
      </c>
      <c r="P9" s="40">
        <v>1</v>
      </c>
      <c r="Q9" s="41"/>
      <c r="R9" s="40">
        <v>1</v>
      </c>
      <c r="S9" s="42" t="s">
        <v>48</v>
      </c>
      <c r="T9" s="43">
        <v>1</v>
      </c>
      <c r="U9" s="43">
        <v>1</v>
      </c>
      <c r="V9" s="43" t="s">
        <v>49</v>
      </c>
      <c r="W9" s="44"/>
      <c r="X9" s="44"/>
      <c r="Y9" s="44"/>
      <c r="Z9" s="44"/>
      <c r="AA9" s="44"/>
      <c r="AB9" s="44"/>
      <c r="AC9" s="44"/>
      <c r="AD9" s="45" t="s">
        <v>50</v>
      </c>
      <c r="AE9" s="44">
        <v>1</v>
      </c>
      <c r="AF9" s="46"/>
      <c r="AG9" s="47"/>
      <c r="AH9" s="173"/>
      <c r="AI9" s="48" t="s">
        <v>51</v>
      </c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</row>
    <row r="10" spans="1:60" ht="72.2" customHeight="1" x14ac:dyDescent="0.3">
      <c r="A10" s="30" t="s">
        <v>52</v>
      </c>
      <c r="B10" s="30" t="s">
        <v>40</v>
      </c>
      <c r="C10" s="49" t="s">
        <v>41</v>
      </c>
      <c r="D10" s="32" t="s">
        <v>53</v>
      </c>
      <c r="E10" s="50" t="s">
        <v>54</v>
      </c>
      <c r="F10" s="51" t="s">
        <v>44</v>
      </c>
      <c r="G10" s="36">
        <v>223.38</v>
      </c>
      <c r="H10" s="52"/>
      <c r="I10" s="37"/>
      <c r="J10" s="38"/>
      <c r="K10" s="53">
        <v>18.694099999999999</v>
      </c>
      <c r="L10" s="50" t="s">
        <v>55</v>
      </c>
      <c r="M10" s="50" t="s">
        <v>56</v>
      </c>
      <c r="N10" s="39" t="s">
        <v>47</v>
      </c>
      <c r="O10" s="40">
        <v>1</v>
      </c>
      <c r="P10" s="40">
        <v>1</v>
      </c>
      <c r="Q10" s="41"/>
      <c r="R10" s="40">
        <v>1</v>
      </c>
      <c r="S10" s="42" t="s">
        <v>48</v>
      </c>
      <c r="T10" s="43">
        <v>1</v>
      </c>
      <c r="U10" s="43">
        <v>1</v>
      </c>
      <c r="V10" s="43" t="s">
        <v>49</v>
      </c>
      <c r="W10" s="40"/>
      <c r="X10" s="40"/>
      <c r="Y10" s="40"/>
      <c r="Z10" s="40"/>
      <c r="AA10" s="40"/>
      <c r="AB10" s="40"/>
      <c r="AC10" s="40"/>
      <c r="AD10" s="45" t="s">
        <v>50</v>
      </c>
      <c r="AE10" s="44">
        <v>1</v>
      </c>
      <c r="AF10" s="46"/>
      <c r="AG10" s="47"/>
      <c r="AH10" s="47"/>
      <c r="AI10" s="48" t="s">
        <v>57</v>
      </c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</row>
    <row r="11" spans="1:60" ht="72.2" customHeight="1" x14ac:dyDescent="0.3">
      <c r="A11" s="30" t="s">
        <v>58</v>
      </c>
      <c r="B11" s="30" t="s">
        <v>40</v>
      </c>
      <c r="C11" s="49" t="s">
        <v>41</v>
      </c>
      <c r="D11" s="32" t="s">
        <v>59</v>
      </c>
      <c r="E11" s="50" t="s">
        <v>60</v>
      </c>
      <c r="F11" s="51" t="s">
        <v>44</v>
      </c>
      <c r="G11" s="36">
        <v>190.74</v>
      </c>
      <c r="H11" s="52"/>
      <c r="I11" s="37"/>
      <c r="J11" s="38"/>
      <c r="K11" s="53">
        <v>15.9114</v>
      </c>
      <c r="L11" s="50" t="s">
        <v>45</v>
      </c>
      <c r="M11" s="50" t="s">
        <v>61</v>
      </c>
      <c r="N11" s="39" t="s">
        <v>47</v>
      </c>
      <c r="O11" s="40">
        <v>1</v>
      </c>
      <c r="P11" s="40">
        <v>1</v>
      </c>
      <c r="Q11" s="41"/>
      <c r="R11" s="40">
        <v>1</v>
      </c>
      <c r="S11" s="42" t="s">
        <v>48</v>
      </c>
      <c r="T11" s="43">
        <v>1</v>
      </c>
      <c r="U11" s="43">
        <v>1</v>
      </c>
      <c r="V11" s="43" t="s">
        <v>49</v>
      </c>
      <c r="W11" s="40"/>
      <c r="X11" s="40"/>
      <c r="Y11" s="40"/>
      <c r="Z11" s="40"/>
      <c r="AA11" s="54"/>
      <c r="AB11" s="54"/>
      <c r="AC11" s="54"/>
      <c r="AD11" s="45" t="s">
        <v>50</v>
      </c>
      <c r="AE11" s="44">
        <v>1</v>
      </c>
      <c r="AF11" s="55"/>
      <c r="AG11" s="47"/>
      <c r="AH11" s="47"/>
      <c r="AI11" s="56" t="s">
        <v>62</v>
      </c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</row>
    <row r="12" spans="1:60" ht="72.2" customHeight="1" x14ac:dyDescent="0.3">
      <c r="A12" s="30" t="s">
        <v>63</v>
      </c>
      <c r="B12" s="30" t="s">
        <v>40</v>
      </c>
      <c r="C12" s="49" t="s">
        <v>41</v>
      </c>
      <c r="D12" s="32" t="s">
        <v>64</v>
      </c>
      <c r="E12" s="50" t="s">
        <v>65</v>
      </c>
      <c r="F12" s="51" t="s">
        <v>44</v>
      </c>
      <c r="G12" s="36">
        <v>354.96</v>
      </c>
      <c r="H12" s="52"/>
      <c r="I12" s="37"/>
      <c r="J12" s="38"/>
      <c r="K12" s="53">
        <v>33.154800000000002</v>
      </c>
      <c r="L12" s="50" t="s">
        <v>66</v>
      </c>
      <c r="M12" s="50" t="s">
        <v>56</v>
      </c>
      <c r="N12" s="39" t="s">
        <v>47</v>
      </c>
      <c r="O12" s="40">
        <v>1</v>
      </c>
      <c r="P12" s="40">
        <v>0.95</v>
      </c>
      <c r="Q12" s="41" t="s">
        <v>67</v>
      </c>
      <c r="R12" s="40">
        <v>0.98</v>
      </c>
      <c r="S12" s="44" t="s">
        <v>68</v>
      </c>
      <c r="T12" s="57">
        <v>0.95</v>
      </c>
      <c r="U12" s="43">
        <v>1</v>
      </c>
      <c r="V12" s="43" t="s">
        <v>49</v>
      </c>
      <c r="W12" s="44" t="s">
        <v>69</v>
      </c>
      <c r="X12" s="44"/>
      <c r="Y12" s="44"/>
      <c r="Z12" s="44"/>
      <c r="AA12" s="58"/>
      <c r="AB12" s="58"/>
      <c r="AC12" s="58"/>
      <c r="AD12" s="59" t="s">
        <v>70</v>
      </c>
      <c r="AE12" s="44">
        <v>1</v>
      </c>
      <c r="AF12" s="55"/>
      <c r="AG12" s="47"/>
      <c r="AH12" s="47"/>
      <c r="AI12" s="56" t="s">
        <v>71</v>
      </c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</row>
    <row r="13" spans="1:60" ht="72.2" customHeight="1" x14ac:dyDescent="0.3">
      <c r="A13" s="60" t="s">
        <v>72</v>
      </c>
      <c r="B13" s="30" t="s">
        <v>40</v>
      </c>
      <c r="C13" s="49" t="s">
        <v>41</v>
      </c>
      <c r="D13" s="32" t="s">
        <v>73</v>
      </c>
      <c r="E13" s="50" t="s">
        <v>74</v>
      </c>
      <c r="F13" s="51" t="s">
        <v>44</v>
      </c>
      <c r="G13" s="36">
        <v>236.64</v>
      </c>
      <c r="H13" s="61"/>
      <c r="I13" s="37"/>
      <c r="J13" s="38"/>
      <c r="K13" s="53">
        <v>28.907800000000002</v>
      </c>
      <c r="L13" s="50" t="s">
        <v>75</v>
      </c>
      <c r="M13" s="50" t="s">
        <v>76</v>
      </c>
      <c r="N13" s="39" t="s">
        <v>47</v>
      </c>
      <c r="O13" s="40">
        <v>1</v>
      </c>
      <c r="P13" s="40">
        <v>0.95</v>
      </c>
      <c r="Q13" s="41" t="s">
        <v>67</v>
      </c>
      <c r="R13" s="40">
        <v>0.95</v>
      </c>
      <c r="S13" s="58" t="s">
        <v>77</v>
      </c>
      <c r="T13" s="57">
        <v>0.95</v>
      </c>
      <c r="U13" s="43">
        <v>1</v>
      </c>
      <c r="V13" s="43" t="s">
        <v>49</v>
      </c>
      <c r="W13" s="44"/>
      <c r="X13" s="44"/>
      <c r="Y13" s="44"/>
      <c r="Z13" s="44"/>
      <c r="AA13" s="58"/>
      <c r="AB13" s="58"/>
      <c r="AC13" s="58"/>
      <c r="AD13" s="59" t="s">
        <v>70</v>
      </c>
      <c r="AE13" s="44">
        <v>1</v>
      </c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</row>
    <row r="14" spans="1:60" ht="72.2" customHeight="1" x14ac:dyDescent="0.3">
      <c r="A14" s="60" t="s">
        <v>78</v>
      </c>
      <c r="B14" s="30" t="s">
        <v>40</v>
      </c>
      <c r="C14" s="49" t="s">
        <v>41</v>
      </c>
      <c r="D14" s="32" t="s">
        <v>79</v>
      </c>
      <c r="E14" s="62" t="s">
        <v>80</v>
      </c>
      <c r="F14" s="63" t="s">
        <v>44</v>
      </c>
      <c r="G14" s="36">
        <v>204</v>
      </c>
      <c r="H14" s="36"/>
      <c r="I14" s="37"/>
      <c r="J14" s="38"/>
      <c r="K14" s="53">
        <v>24.866599999999998</v>
      </c>
      <c r="L14" s="50" t="s">
        <v>81</v>
      </c>
      <c r="M14" s="50" t="s">
        <v>82</v>
      </c>
      <c r="N14" s="39" t="s">
        <v>47</v>
      </c>
      <c r="O14" s="40">
        <v>1</v>
      </c>
      <c r="P14" s="40">
        <v>1</v>
      </c>
      <c r="Q14" s="41"/>
      <c r="R14" s="40">
        <v>1</v>
      </c>
      <c r="S14" s="42" t="s">
        <v>48</v>
      </c>
      <c r="T14" s="43">
        <v>1</v>
      </c>
      <c r="U14" s="43">
        <v>1</v>
      </c>
      <c r="V14" s="43" t="s">
        <v>49</v>
      </c>
      <c r="W14" s="40"/>
      <c r="X14" s="40"/>
      <c r="Y14" s="40"/>
      <c r="Z14" s="40"/>
      <c r="AA14" s="40"/>
      <c r="AB14" s="40"/>
      <c r="AC14" s="40"/>
      <c r="AD14" s="45" t="s">
        <v>50</v>
      </c>
      <c r="AE14" s="44">
        <v>1</v>
      </c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</row>
    <row r="15" spans="1:60" ht="72.2" customHeight="1" x14ac:dyDescent="0.3">
      <c r="A15" s="60" t="s">
        <v>83</v>
      </c>
      <c r="B15" s="30" t="s">
        <v>40</v>
      </c>
      <c r="C15" s="49" t="s">
        <v>41</v>
      </c>
      <c r="D15" s="32" t="s">
        <v>84</v>
      </c>
      <c r="E15" s="50" t="s">
        <v>85</v>
      </c>
      <c r="F15" s="51" t="s">
        <v>44</v>
      </c>
      <c r="G15" s="36">
        <v>616.08000000000004</v>
      </c>
      <c r="H15" s="36"/>
      <c r="I15" s="37"/>
      <c r="J15" s="38"/>
      <c r="K15" s="53">
        <v>56.423699999999997</v>
      </c>
      <c r="L15" s="50" t="s">
        <v>86</v>
      </c>
      <c r="M15" s="50" t="s">
        <v>87</v>
      </c>
      <c r="N15" s="39" t="s">
        <v>47</v>
      </c>
      <c r="O15" s="40">
        <v>1</v>
      </c>
      <c r="P15" s="44">
        <v>0.95</v>
      </c>
      <c r="Q15" s="41" t="s">
        <v>88</v>
      </c>
      <c r="R15" s="44">
        <v>0.99</v>
      </c>
      <c r="S15" s="40" t="s">
        <v>89</v>
      </c>
      <c r="T15" s="57">
        <v>0.95</v>
      </c>
      <c r="U15" s="64">
        <v>0</v>
      </c>
      <c r="V15" s="64">
        <v>0</v>
      </c>
      <c r="W15" s="40"/>
      <c r="X15" s="40"/>
      <c r="Y15" s="40"/>
      <c r="Z15" s="40"/>
      <c r="AA15" s="40"/>
      <c r="AB15" s="40"/>
      <c r="AC15" s="40"/>
      <c r="AD15" s="59" t="s">
        <v>90</v>
      </c>
      <c r="AE15" s="44">
        <v>1</v>
      </c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</row>
    <row r="16" spans="1:60" ht="72.2" customHeight="1" x14ac:dyDescent="0.3">
      <c r="A16" s="60" t="s">
        <v>91</v>
      </c>
      <c r="B16" s="30" t="s">
        <v>40</v>
      </c>
      <c r="C16" s="49" t="s">
        <v>41</v>
      </c>
      <c r="D16" s="32" t="s">
        <v>92</v>
      </c>
      <c r="E16" s="50" t="s">
        <v>93</v>
      </c>
      <c r="F16" s="51" t="s">
        <v>44</v>
      </c>
      <c r="G16" s="36">
        <v>332.928</v>
      </c>
      <c r="H16" s="36"/>
      <c r="I16" s="37"/>
      <c r="J16" s="38"/>
      <c r="K16" s="53">
        <v>31.7622</v>
      </c>
      <c r="L16" s="50" t="s">
        <v>94</v>
      </c>
      <c r="M16" s="50" t="s">
        <v>95</v>
      </c>
      <c r="N16" s="39" t="s">
        <v>47</v>
      </c>
      <c r="O16" s="40">
        <v>1</v>
      </c>
      <c r="P16" s="44">
        <v>0.8</v>
      </c>
      <c r="Q16" s="41"/>
      <c r="R16" s="44">
        <v>0.9</v>
      </c>
      <c r="S16" s="58" t="s">
        <v>96</v>
      </c>
      <c r="T16" s="57">
        <v>0.8</v>
      </c>
      <c r="U16" s="64">
        <v>0</v>
      </c>
      <c r="V16" s="64">
        <v>0</v>
      </c>
      <c r="W16" s="44"/>
      <c r="X16" s="44"/>
      <c r="Y16" s="44"/>
      <c r="Z16" s="44"/>
      <c r="AA16" s="58"/>
      <c r="AB16" s="58"/>
      <c r="AC16" s="58"/>
      <c r="AD16" s="59" t="s">
        <v>97</v>
      </c>
      <c r="AE16" s="44">
        <v>0.8</v>
      </c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</row>
    <row r="17" spans="1:60" ht="72.2" customHeight="1" x14ac:dyDescent="0.3">
      <c r="A17" s="30" t="s">
        <v>98</v>
      </c>
      <c r="B17" s="30" t="s">
        <v>40</v>
      </c>
      <c r="C17" s="49" t="s">
        <v>41</v>
      </c>
      <c r="D17" s="65" t="s">
        <v>99</v>
      </c>
      <c r="E17" s="50" t="s">
        <v>100</v>
      </c>
      <c r="F17" s="51" t="s">
        <v>44</v>
      </c>
      <c r="G17" s="36">
        <v>88.638000000000005</v>
      </c>
      <c r="H17" s="61"/>
      <c r="I17" s="37"/>
      <c r="J17" s="38"/>
      <c r="K17" s="53">
        <v>8.8529</v>
      </c>
      <c r="L17" s="50" t="s">
        <v>101</v>
      </c>
      <c r="M17" s="50" t="s">
        <v>102</v>
      </c>
      <c r="N17" s="39" t="s">
        <v>47</v>
      </c>
      <c r="O17" s="40">
        <v>1</v>
      </c>
      <c r="P17" s="44">
        <v>0.9</v>
      </c>
      <c r="Q17" s="41"/>
      <c r="R17" s="44">
        <v>0.99</v>
      </c>
      <c r="S17" s="44" t="s">
        <v>103</v>
      </c>
      <c r="T17" s="57">
        <v>0.9</v>
      </c>
      <c r="U17" s="64">
        <v>0</v>
      </c>
      <c r="V17" s="43" t="s">
        <v>104</v>
      </c>
      <c r="W17" s="44"/>
      <c r="X17" s="44"/>
      <c r="Y17" s="44"/>
      <c r="Z17" s="44"/>
      <c r="AA17" s="44"/>
      <c r="AB17" s="44"/>
      <c r="AC17" s="44"/>
      <c r="AD17" s="59" t="s">
        <v>105</v>
      </c>
      <c r="AE17" s="44">
        <v>1</v>
      </c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</row>
    <row r="18" spans="1:60" ht="72.2" customHeight="1" x14ac:dyDescent="0.3">
      <c r="A18" s="30" t="s">
        <v>106</v>
      </c>
      <c r="B18" s="30" t="s">
        <v>40</v>
      </c>
      <c r="C18" s="49" t="s">
        <v>41</v>
      </c>
      <c r="D18" s="32" t="s">
        <v>107</v>
      </c>
      <c r="E18" s="50" t="s">
        <v>108</v>
      </c>
      <c r="F18" s="51" t="s">
        <v>44</v>
      </c>
      <c r="G18" s="36">
        <v>332.928</v>
      </c>
      <c r="H18" s="36"/>
      <c r="I18" s="37"/>
      <c r="J18" s="38"/>
      <c r="K18" s="53">
        <v>32.704700000000003</v>
      </c>
      <c r="L18" s="50" t="s">
        <v>109</v>
      </c>
      <c r="M18" s="50" t="s">
        <v>110</v>
      </c>
      <c r="N18" s="39" t="s">
        <v>47</v>
      </c>
      <c r="O18" s="40">
        <v>1</v>
      </c>
      <c r="P18" s="44">
        <v>0.1</v>
      </c>
      <c r="Q18" s="41"/>
      <c r="R18" s="44">
        <v>0.95</v>
      </c>
      <c r="S18" s="58" t="s">
        <v>111</v>
      </c>
      <c r="T18" s="57">
        <v>0.1</v>
      </c>
      <c r="U18" s="64">
        <v>0</v>
      </c>
      <c r="V18" s="64">
        <v>0</v>
      </c>
      <c r="W18" s="40"/>
      <c r="X18" s="40"/>
      <c r="Y18" s="40"/>
      <c r="Z18" s="40"/>
      <c r="AA18" s="54"/>
      <c r="AB18" s="54"/>
      <c r="AC18" s="54"/>
      <c r="AD18" s="59" t="s">
        <v>112</v>
      </c>
      <c r="AE18" s="44">
        <v>0.8</v>
      </c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</row>
    <row r="19" spans="1:60" ht="72.2" customHeight="1" x14ac:dyDescent="0.3">
      <c r="A19" s="30" t="s">
        <v>113</v>
      </c>
      <c r="B19" s="30" t="s">
        <v>40</v>
      </c>
      <c r="C19" s="49" t="s">
        <v>41</v>
      </c>
      <c r="D19" s="32" t="s">
        <v>114</v>
      </c>
      <c r="E19" s="50" t="s">
        <v>115</v>
      </c>
      <c r="F19" s="51" t="s">
        <v>44</v>
      </c>
      <c r="G19" s="36">
        <v>371.178</v>
      </c>
      <c r="H19" s="36"/>
      <c r="I19" s="37"/>
      <c r="J19" s="38"/>
      <c r="K19" s="53"/>
      <c r="L19" s="50" t="s">
        <v>81</v>
      </c>
      <c r="M19" s="50" t="s">
        <v>94</v>
      </c>
      <c r="N19" s="66" t="s">
        <v>116</v>
      </c>
      <c r="O19" s="67">
        <v>0</v>
      </c>
      <c r="P19" s="68">
        <v>0</v>
      </c>
      <c r="Q19" s="69"/>
      <c r="R19" s="68">
        <v>0</v>
      </c>
      <c r="S19" s="66" t="s">
        <v>116</v>
      </c>
      <c r="T19" s="70">
        <v>0</v>
      </c>
      <c r="U19" s="70">
        <v>0</v>
      </c>
      <c r="V19" s="70">
        <v>0</v>
      </c>
      <c r="W19" s="40"/>
      <c r="X19" s="40"/>
      <c r="Y19" s="40"/>
      <c r="Z19" s="40"/>
      <c r="AA19" s="54"/>
      <c r="AB19" s="54"/>
      <c r="AC19" s="54"/>
      <c r="AD19" s="59" t="s">
        <v>117</v>
      </c>
      <c r="AE19" s="44">
        <v>0</v>
      </c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</row>
    <row r="20" spans="1:60" ht="72.2" customHeight="1" x14ac:dyDescent="0.3">
      <c r="A20" s="30" t="s">
        <v>118</v>
      </c>
      <c r="B20" s="30" t="s">
        <v>40</v>
      </c>
      <c r="C20" s="49" t="s">
        <v>41</v>
      </c>
      <c r="D20" s="32" t="s">
        <v>119</v>
      </c>
      <c r="E20" s="50" t="s">
        <v>120</v>
      </c>
      <c r="F20" s="51" t="s">
        <v>44</v>
      </c>
      <c r="G20" s="36">
        <v>575.28</v>
      </c>
      <c r="H20" s="36"/>
      <c r="I20" s="37"/>
      <c r="J20" s="38"/>
      <c r="K20" s="71">
        <v>53.172400000000003</v>
      </c>
      <c r="L20" s="50" t="s">
        <v>121</v>
      </c>
      <c r="M20" s="50" t="s">
        <v>56</v>
      </c>
      <c r="N20" s="39" t="s">
        <v>47</v>
      </c>
      <c r="O20" s="40">
        <v>1</v>
      </c>
      <c r="P20" s="44">
        <v>0.8</v>
      </c>
      <c r="Q20" s="41"/>
      <c r="R20" s="44">
        <v>0.99</v>
      </c>
      <c r="S20" s="58" t="s">
        <v>122</v>
      </c>
      <c r="T20" s="57">
        <v>0.9</v>
      </c>
      <c r="U20" s="64">
        <v>0</v>
      </c>
      <c r="V20" s="64">
        <v>0</v>
      </c>
      <c r="W20" s="44"/>
      <c r="X20" s="44"/>
      <c r="Y20" s="44"/>
      <c r="Z20" s="44"/>
      <c r="AA20" s="58"/>
      <c r="AB20" s="58"/>
      <c r="AC20" s="58"/>
      <c r="AD20" s="59" t="s">
        <v>123</v>
      </c>
      <c r="AE20" s="44">
        <v>1</v>
      </c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</row>
    <row r="21" spans="1:60" ht="72.2" customHeight="1" x14ac:dyDescent="0.3">
      <c r="A21" s="30" t="s">
        <v>124</v>
      </c>
      <c r="B21" s="30" t="s">
        <v>40</v>
      </c>
      <c r="C21" s="49" t="s">
        <v>41</v>
      </c>
      <c r="D21" s="72"/>
      <c r="E21" s="73" t="s">
        <v>125</v>
      </c>
      <c r="F21" s="74" t="s">
        <v>44</v>
      </c>
      <c r="G21" s="75">
        <v>114.036</v>
      </c>
      <c r="H21" s="61"/>
      <c r="I21" s="37"/>
      <c r="J21" s="38"/>
      <c r="K21" s="53"/>
      <c r="L21" s="50" t="s">
        <v>121</v>
      </c>
      <c r="M21" s="50" t="s">
        <v>126</v>
      </c>
      <c r="N21" s="66" t="s">
        <v>116</v>
      </c>
      <c r="O21" s="67">
        <v>0</v>
      </c>
      <c r="P21" s="68">
        <v>0</v>
      </c>
      <c r="Q21" s="69"/>
      <c r="R21" s="68">
        <v>0</v>
      </c>
      <c r="S21" s="66" t="s">
        <v>116</v>
      </c>
      <c r="T21" s="70">
        <v>0</v>
      </c>
      <c r="U21" s="70">
        <v>0</v>
      </c>
      <c r="V21" s="70">
        <v>0</v>
      </c>
      <c r="W21" s="44"/>
      <c r="X21" s="44"/>
      <c r="Y21" s="44"/>
      <c r="Z21" s="44"/>
      <c r="AA21" s="58"/>
      <c r="AB21" s="58"/>
      <c r="AC21" s="58"/>
      <c r="AD21" s="59" t="s">
        <v>117</v>
      </c>
      <c r="AE21" s="44">
        <v>0</v>
      </c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</row>
    <row r="22" spans="1:60" ht="72.2" customHeight="1" x14ac:dyDescent="0.3">
      <c r="A22" s="30" t="s">
        <v>127</v>
      </c>
      <c r="B22" s="30" t="s">
        <v>40</v>
      </c>
      <c r="C22" s="49" t="s">
        <v>41</v>
      </c>
      <c r="D22" s="32" t="s">
        <v>128</v>
      </c>
      <c r="E22" s="50" t="s">
        <v>129</v>
      </c>
      <c r="F22" s="51" t="s">
        <v>44</v>
      </c>
      <c r="G22" s="61">
        <v>28.5</v>
      </c>
      <c r="H22" s="61"/>
      <c r="I22" s="37"/>
      <c r="J22" s="38"/>
      <c r="K22" s="53">
        <v>3.9883000000000002</v>
      </c>
      <c r="L22" s="50" t="s">
        <v>94</v>
      </c>
      <c r="M22" s="50" t="s">
        <v>102</v>
      </c>
      <c r="N22" s="39" t="s">
        <v>47</v>
      </c>
      <c r="O22" s="40">
        <v>1</v>
      </c>
      <c r="P22" s="40">
        <v>1</v>
      </c>
      <c r="Q22" s="41"/>
      <c r="R22" s="40">
        <v>1</v>
      </c>
      <c r="S22" s="42" t="s">
        <v>48</v>
      </c>
      <c r="T22" s="43">
        <v>1</v>
      </c>
      <c r="U22" s="43">
        <v>1</v>
      </c>
      <c r="V22" s="43" t="s">
        <v>49</v>
      </c>
      <c r="W22" s="40"/>
      <c r="X22" s="40"/>
      <c r="Y22" s="40"/>
      <c r="Z22" s="40"/>
      <c r="AA22" s="40"/>
      <c r="AB22" s="40"/>
      <c r="AC22" s="40"/>
      <c r="AD22" s="45" t="s">
        <v>50</v>
      </c>
      <c r="AE22" s="44">
        <v>1</v>
      </c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</row>
    <row r="23" spans="1:60" ht="72.2" customHeight="1" x14ac:dyDescent="0.3">
      <c r="A23" s="30" t="s">
        <v>130</v>
      </c>
      <c r="B23" s="30" t="s">
        <v>40</v>
      </c>
      <c r="C23" s="49" t="s">
        <v>41</v>
      </c>
      <c r="D23" s="32" t="s">
        <v>131</v>
      </c>
      <c r="E23" s="50" t="s">
        <v>132</v>
      </c>
      <c r="F23" s="51" t="s">
        <v>44</v>
      </c>
      <c r="G23" s="61">
        <v>236.5</v>
      </c>
      <c r="H23" s="61"/>
      <c r="I23" s="37"/>
      <c r="J23" s="38"/>
      <c r="K23" s="53">
        <v>33.119399999999999</v>
      </c>
      <c r="L23" s="50" t="s">
        <v>94</v>
      </c>
      <c r="M23" s="50" t="s">
        <v>95</v>
      </c>
      <c r="N23" s="39" t="s">
        <v>47</v>
      </c>
      <c r="O23" s="40">
        <v>1</v>
      </c>
      <c r="P23" s="40">
        <v>1</v>
      </c>
      <c r="Q23" s="41"/>
      <c r="R23" s="40">
        <v>1</v>
      </c>
      <c r="S23" s="42" t="s">
        <v>48</v>
      </c>
      <c r="T23" s="43">
        <v>1</v>
      </c>
      <c r="U23" s="43">
        <v>1</v>
      </c>
      <c r="V23" s="43" t="s">
        <v>49</v>
      </c>
      <c r="W23" s="40"/>
      <c r="X23" s="40"/>
      <c r="Y23" s="40"/>
      <c r="Z23" s="40"/>
      <c r="AA23" s="40"/>
      <c r="AB23" s="40"/>
      <c r="AC23" s="40"/>
      <c r="AD23" s="45" t="s">
        <v>50</v>
      </c>
      <c r="AE23" s="44">
        <v>1</v>
      </c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</row>
    <row r="24" spans="1:60" ht="72.2" customHeight="1" x14ac:dyDescent="0.3">
      <c r="A24" s="30" t="s">
        <v>133</v>
      </c>
      <c r="B24" s="30" t="s">
        <v>40</v>
      </c>
      <c r="C24" s="49" t="s">
        <v>41</v>
      </c>
      <c r="D24" s="32" t="s">
        <v>134</v>
      </c>
      <c r="E24" s="50" t="s">
        <v>135</v>
      </c>
      <c r="F24" s="51" t="s">
        <v>44</v>
      </c>
      <c r="G24" s="61">
        <v>40.200000000000003</v>
      </c>
      <c r="H24" s="61"/>
      <c r="I24" s="37"/>
      <c r="J24" s="38"/>
      <c r="K24" s="53">
        <v>5.6264000000000003</v>
      </c>
      <c r="L24" s="73" t="s">
        <v>75</v>
      </c>
      <c r="M24" s="73" t="s">
        <v>95</v>
      </c>
      <c r="N24" s="39" t="s">
        <v>47</v>
      </c>
      <c r="O24" s="40">
        <v>1</v>
      </c>
      <c r="P24" s="40">
        <v>1</v>
      </c>
      <c r="Q24" s="41"/>
      <c r="R24" s="40">
        <v>1</v>
      </c>
      <c r="S24" s="42" t="s">
        <v>48</v>
      </c>
      <c r="T24" s="43">
        <v>1</v>
      </c>
      <c r="U24" s="43">
        <v>1</v>
      </c>
      <c r="V24" s="43" t="s">
        <v>49</v>
      </c>
      <c r="W24" s="40"/>
      <c r="X24" s="40"/>
      <c r="Y24" s="40"/>
      <c r="Z24" s="40"/>
      <c r="AA24" s="40"/>
      <c r="AB24" s="40"/>
      <c r="AC24" s="40"/>
      <c r="AD24" s="45" t="s">
        <v>50</v>
      </c>
      <c r="AE24" s="44">
        <v>1</v>
      </c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</row>
    <row r="25" spans="1:60" ht="72.2" customHeight="1" x14ac:dyDescent="0.3">
      <c r="A25" s="30" t="s">
        <v>136</v>
      </c>
      <c r="B25" s="30" t="s">
        <v>40</v>
      </c>
      <c r="C25" s="49" t="s">
        <v>41</v>
      </c>
      <c r="D25" s="32" t="s">
        <v>137</v>
      </c>
      <c r="E25" s="76" t="s">
        <v>138</v>
      </c>
      <c r="F25" s="51" t="s">
        <v>44</v>
      </c>
      <c r="G25" s="77">
        <v>29.2</v>
      </c>
      <c r="H25" s="61"/>
      <c r="I25" s="37"/>
      <c r="J25" s="38"/>
      <c r="K25" s="53">
        <v>4.0934999999999997</v>
      </c>
      <c r="L25" s="50" t="s">
        <v>94</v>
      </c>
      <c r="M25" s="73" t="s">
        <v>95</v>
      </c>
      <c r="N25" s="39" t="s">
        <v>47</v>
      </c>
      <c r="O25" s="40">
        <v>1</v>
      </c>
      <c r="P25" s="44">
        <v>0.95</v>
      </c>
      <c r="Q25" s="41"/>
      <c r="R25" s="44">
        <v>0.99</v>
      </c>
      <c r="S25" s="40" t="s">
        <v>139</v>
      </c>
      <c r="T25" s="57">
        <v>0.95</v>
      </c>
      <c r="U25" s="43">
        <v>1</v>
      </c>
      <c r="V25" s="43" t="s">
        <v>49</v>
      </c>
      <c r="W25" s="40"/>
      <c r="X25" s="40"/>
      <c r="Y25" s="40"/>
      <c r="Z25" s="40"/>
      <c r="AA25" s="40"/>
      <c r="AB25" s="40"/>
      <c r="AC25" s="40"/>
      <c r="AD25" s="59" t="s">
        <v>70</v>
      </c>
      <c r="AE25" s="44">
        <v>1</v>
      </c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</row>
    <row r="26" spans="1:60" ht="72.2" customHeight="1" x14ac:dyDescent="0.3">
      <c r="A26" s="30" t="s">
        <v>140</v>
      </c>
      <c r="B26" s="30" t="s">
        <v>40</v>
      </c>
      <c r="C26" s="49" t="s">
        <v>41</v>
      </c>
      <c r="D26" s="32" t="s">
        <v>141</v>
      </c>
      <c r="E26" s="50" t="s">
        <v>142</v>
      </c>
      <c r="F26" s="51" t="s">
        <v>44</v>
      </c>
      <c r="G26" s="36">
        <v>51</v>
      </c>
      <c r="H26" s="61"/>
      <c r="I26" s="37"/>
      <c r="J26" s="38"/>
      <c r="K26" s="53">
        <v>7.1420000000000003</v>
      </c>
      <c r="L26" s="50" t="s">
        <v>94</v>
      </c>
      <c r="M26" s="73" t="s">
        <v>95</v>
      </c>
      <c r="N26" s="39" t="s">
        <v>47</v>
      </c>
      <c r="O26" s="40">
        <v>1</v>
      </c>
      <c r="P26" s="44">
        <v>0.8</v>
      </c>
      <c r="Q26" s="41"/>
      <c r="R26" s="44">
        <v>0.9</v>
      </c>
      <c r="S26" s="40" t="s">
        <v>143</v>
      </c>
      <c r="T26" s="57">
        <v>0.8</v>
      </c>
      <c r="U26" s="43">
        <v>1</v>
      </c>
      <c r="V26" s="64">
        <v>0</v>
      </c>
      <c r="W26" s="40"/>
      <c r="X26" s="40"/>
      <c r="Y26" s="40"/>
      <c r="Z26" s="40"/>
      <c r="AA26" s="40"/>
      <c r="AB26" s="40"/>
      <c r="AC26" s="40"/>
      <c r="AD26" s="59" t="s">
        <v>144</v>
      </c>
      <c r="AE26" s="44">
        <v>1</v>
      </c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</row>
    <row r="27" spans="1:60" ht="72.2" customHeight="1" x14ac:dyDescent="0.3">
      <c r="A27" s="30" t="s">
        <v>145</v>
      </c>
      <c r="B27" s="30" t="s">
        <v>40</v>
      </c>
      <c r="C27" s="49" t="s">
        <v>41</v>
      </c>
      <c r="D27" s="32" t="s">
        <v>146</v>
      </c>
      <c r="E27" s="50" t="s">
        <v>147</v>
      </c>
      <c r="F27" s="51" t="s">
        <v>44</v>
      </c>
      <c r="G27" s="36">
        <v>29.3</v>
      </c>
      <c r="H27" s="61"/>
      <c r="I27" s="37"/>
      <c r="J27" s="38"/>
      <c r="K27" s="53">
        <v>4.1071999999999997</v>
      </c>
      <c r="L27" s="50" t="s">
        <v>55</v>
      </c>
      <c r="M27" s="50" t="s">
        <v>56</v>
      </c>
      <c r="N27" s="39" t="s">
        <v>47</v>
      </c>
      <c r="O27" s="40">
        <v>1</v>
      </c>
      <c r="P27" s="44">
        <v>0.95</v>
      </c>
      <c r="Q27" s="41"/>
      <c r="R27" s="44">
        <v>0.99</v>
      </c>
      <c r="S27" s="40" t="s">
        <v>148</v>
      </c>
      <c r="T27" s="57">
        <v>0.95</v>
      </c>
      <c r="U27" s="43">
        <v>1</v>
      </c>
      <c r="V27" s="43" t="s">
        <v>49</v>
      </c>
      <c r="W27" s="40"/>
      <c r="X27" s="40"/>
      <c r="Y27" s="40"/>
      <c r="Z27" s="40"/>
      <c r="AA27" s="40"/>
      <c r="AB27" s="40"/>
      <c r="AC27" s="40"/>
      <c r="AD27" s="59" t="s">
        <v>70</v>
      </c>
      <c r="AE27" s="44">
        <v>1</v>
      </c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</row>
    <row r="28" spans="1:60" ht="72.2" customHeight="1" x14ac:dyDescent="0.3">
      <c r="A28" s="30" t="s">
        <v>149</v>
      </c>
      <c r="B28" s="30" t="s">
        <v>40</v>
      </c>
      <c r="C28" s="49" t="s">
        <v>41</v>
      </c>
      <c r="D28" s="32" t="s">
        <v>150</v>
      </c>
      <c r="E28" s="50" t="s">
        <v>151</v>
      </c>
      <c r="F28" s="51" t="s">
        <v>44</v>
      </c>
      <c r="G28" s="61">
        <v>25.3</v>
      </c>
      <c r="H28" s="61"/>
      <c r="I28" s="37"/>
      <c r="J28" s="38"/>
      <c r="K28" s="53">
        <v>3.5497999999999998</v>
      </c>
      <c r="L28" s="50" t="s">
        <v>94</v>
      </c>
      <c r="M28" s="50" t="s">
        <v>102</v>
      </c>
      <c r="N28" s="39" t="s">
        <v>47</v>
      </c>
      <c r="O28" s="40">
        <v>1</v>
      </c>
      <c r="P28" s="44">
        <v>0.95</v>
      </c>
      <c r="Q28" s="41"/>
      <c r="R28" s="44">
        <v>0.99</v>
      </c>
      <c r="S28" s="40" t="s">
        <v>152</v>
      </c>
      <c r="T28" s="57">
        <v>0.95</v>
      </c>
      <c r="U28" s="43">
        <v>1</v>
      </c>
      <c r="V28" s="43" t="s">
        <v>49</v>
      </c>
      <c r="W28" s="40"/>
      <c r="X28" s="40"/>
      <c r="Y28" s="40"/>
      <c r="Z28" s="40"/>
      <c r="AA28" s="40"/>
      <c r="AB28" s="40"/>
      <c r="AC28" s="40"/>
      <c r="AD28" s="59" t="s">
        <v>70</v>
      </c>
      <c r="AE28" s="44">
        <v>1</v>
      </c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</row>
    <row r="29" spans="1:60" ht="72.2" customHeight="1" x14ac:dyDescent="0.3">
      <c r="A29" s="30" t="s">
        <v>153</v>
      </c>
      <c r="B29" s="30" t="s">
        <v>40</v>
      </c>
      <c r="C29" s="49" t="s">
        <v>41</v>
      </c>
      <c r="D29" s="32" t="s">
        <v>154</v>
      </c>
      <c r="E29" s="50" t="s">
        <v>155</v>
      </c>
      <c r="F29" s="51" t="s">
        <v>44</v>
      </c>
      <c r="G29" s="36">
        <v>25.3</v>
      </c>
      <c r="H29" s="61"/>
      <c r="I29" s="37"/>
      <c r="J29" s="38"/>
      <c r="K29" s="53">
        <v>3.5497999999999998</v>
      </c>
      <c r="L29" s="50" t="s">
        <v>121</v>
      </c>
      <c r="M29" s="50" t="s">
        <v>126</v>
      </c>
      <c r="N29" s="39" t="s">
        <v>47</v>
      </c>
      <c r="O29" s="40">
        <v>1</v>
      </c>
      <c r="P29" s="44">
        <v>0.95</v>
      </c>
      <c r="Q29" s="41"/>
      <c r="R29" s="44">
        <v>0.99</v>
      </c>
      <c r="S29" s="40" t="s">
        <v>152</v>
      </c>
      <c r="T29" s="57">
        <v>0.95</v>
      </c>
      <c r="U29" s="43">
        <v>1</v>
      </c>
      <c r="V29" s="43" t="s">
        <v>49</v>
      </c>
      <c r="W29" s="40"/>
      <c r="X29" s="40"/>
      <c r="Y29" s="40"/>
      <c r="Z29" s="40"/>
      <c r="AA29" s="40"/>
      <c r="AB29" s="40"/>
      <c r="AC29" s="40"/>
      <c r="AD29" s="59" t="s">
        <v>70</v>
      </c>
      <c r="AE29" s="44">
        <v>1</v>
      </c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</row>
    <row r="30" spans="1:60" ht="72.2" customHeight="1" x14ac:dyDescent="0.3">
      <c r="A30" s="30" t="s">
        <v>156</v>
      </c>
      <c r="B30" s="30" t="s">
        <v>40</v>
      </c>
      <c r="C30" s="49" t="s">
        <v>41</v>
      </c>
      <c r="D30" s="32" t="s">
        <v>157</v>
      </c>
      <c r="E30" s="50" t="s">
        <v>158</v>
      </c>
      <c r="F30" s="51" t="s">
        <v>44</v>
      </c>
      <c r="G30" s="36">
        <v>16.600000000000001</v>
      </c>
      <c r="H30" s="61"/>
      <c r="I30" s="37"/>
      <c r="J30" s="38"/>
      <c r="K30" s="53" t="s">
        <v>159</v>
      </c>
      <c r="L30" s="50" t="s">
        <v>94</v>
      </c>
      <c r="M30" s="50" t="s">
        <v>102</v>
      </c>
      <c r="N30" s="39" t="s">
        <v>47</v>
      </c>
      <c r="O30" s="40">
        <v>1</v>
      </c>
      <c r="P30" s="44">
        <v>0.95</v>
      </c>
      <c r="Q30" s="41"/>
      <c r="R30" s="44">
        <v>0.99</v>
      </c>
      <c r="S30" s="40" t="s">
        <v>152</v>
      </c>
      <c r="T30" s="57">
        <v>0.95</v>
      </c>
      <c r="U30" s="43">
        <v>1</v>
      </c>
      <c r="V30" s="43" t="s">
        <v>49</v>
      </c>
      <c r="W30" s="40"/>
      <c r="X30" s="40"/>
      <c r="Y30" s="40"/>
      <c r="Z30" s="40"/>
      <c r="AA30" s="40"/>
      <c r="AB30" s="40"/>
      <c r="AC30" s="40"/>
      <c r="AD30" s="59" t="s">
        <v>70</v>
      </c>
      <c r="AE30" s="44">
        <v>1</v>
      </c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</row>
    <row r="31" spans="1:60" ht="72.2" customHeight="1" x14ac:dyDescent="0.3">
      <c r="A31" s="30" t="s">
        <v>160</v>
      </c>
      <c r="B31" s="30" t="s">
        <v>40</v>
      </c>
      <c r="C31" s="49" t="s">
        <v>41</v>
      </c>
      <c r="D31" s="32" t="s">
        <v>161</v>
      </c>
      <c r="E31" s="50" t="s">
        <v>162</v>
      </c>
      <c r="F31" s="51" t="s">
        <v>44</v>
      </c>
      <c r="G31" s="36">
        <v>25.5</v>
      </c>
      <c r="H31" s="61"/>
      <c r="I31" s="37"/>
      <c r="J31" s="38"/>
      <c r="K31" s="53">
        <v>3.5712000000000002</v>
      </c>
      <c r="L31" s="50" t="s">
        <v>81</v>
      </c>
      <c r="M31" s="50" t="s">
        <v>82</v>
      </c>
      <c r="N31" s="39" t="s">
        <v>47</v>
      </c>
      <c r="O31" s="40">
        <v>1</v>
      </c>
      <c r="P31" s="44">
        <v>0.95</v>
      </c>
      <c r="Q31" s="41"/>
      <c r="R31" s="44">
        <v>0.98</v>
      </c>
      <c r="S31" s="40" t="s">
        <v>163</v>
      </c>
      <c r="T31" s="57">
        <v>0.9</v>
      </c>
      <c r="U31" s="43">
        <v>1</v>
      </c>
      <c r="V31" s="43" t="s">
        <v>49</v>
      </c>
      <c r="W31" s="40"/>
      <c r="X31" s="40"/>
      <c r="Y31" s="40"/>
      <c r="Z31" s="40"/>
      <c r="AA31" s="40"/>
      <c r="AB31" s="40"/>
      <c r="AC31" s="40"/>
      <c r="AD31" s="59" t="s">
        <v>70</v>
      </c>
      <c r="AE31" s="44">
        <v>1</v>
      </c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</row>
    <row r="32" spans="1:60" ht="72.2" customHeight="1" x14ac:dyDescent="0.3">
      <c r="A32" s="30" t="s">
        <v>164</v>
      </c>
      <c r="B32" s="30" t="s">
        <v>40</v>
      </c>
      <c r="C32" s="49" t="s">
        <v>41</v>
      </c>
      <c r="D32" s="32" t="s">
        <v>165</v>
      </c>
      <c r="E32" s="50" t="s">
        <v>166</v>
      </c>
      <c r="F32" s="51" t="s">
        <v>44</v>
      </c>
      <c r="G32" s="36">
        <v>25.3</v>
      </c>
      <c r="H32" s="61"/>
      <c r="I32" s="37"/>
      <c r="J32" s="38"/>
      <c r="K32" s="53">
        <v>3.5497999999999998</v>
      </c>
      <c r="L32" s="50" t="s">
        <v>81</v>
      </c>
      <c r="M32" s="50" t="s">
        <v>82</v>
      </c>
      <c r="N32" s="39" t="s">
        <v>47</v>
      </c>
      <c r="O32" s="40">
        <v>1</v>
      </c>
      <c r="P32" s="44">
        <v>0.95</v>
      </c>
      <c r="Q32" s="41"/>
      <c r="R32" s="44">
        <v>0.99</v>
      </c>
      <c r="S32" s="40" t="s">
        <v>152</v>
      </c>
      <c r="T32" s="57">
        <v>0.95</v>
      </c>
      <c r="U32" s="43">
        <v>1</v>
      </c>
      <c r="V32" s="43" t="s">
        <v>49</v>
      </c>
      <c r="W32" s="40"/>
      <c r="X32" s="40"/>
      <c r="Y32" s="40"/>
      <c r="Z32" s="40"/>
      <c r="AA32" s="40"/>
      <c r="AB32" s="40"/>
      <c r="AC32" s="40"/>
      <c r="AD32" s="59" t="s">
        <v>70</v>
      </c>
      <c r="AE32" s="44">
        <v>1</v>
      </c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</row>
    <row r="33" spans="1:60" ht="72.2" customHeight="1" x14ac:dyDescent="0.3">
      <c r="A33" s="30" t="s">
        <v>167</v>
      </c>
      <c r="B33" s="30" t="s">
        <v>40</v>
      </c>
      <c r="C33" s="49" t="s">
        <v>41</v>
      </c>
      <c r="D33" s="32" t="s">
        <v>168</v>
      </c>
      <c r="E33" s="76" t="s">
        <v>169</v>
      </c>
      <c r="F33" s="51" t="s">
        <v>44</v>
      </c>
      <c r="G33" s="77">
        <f t="shared" ref="G33:G52" si="0">K33*10.2*0.7</f>
        <v>370.02335999999997</v>
      </c>
      <c r="H33" s="52"/>
      <c r="I33" s="37"/>
      <c r="J33" s="78"/>
      <c r="K33" s="53">
        <v>51.823999999999998</v>
      </c>
      <c r="L33" s="79">
        <v>44014</v>
      </c>
      <c r="M33" s="79">
        <v>44027</v>
      </c>
      <c r="N33" s="39" t="s">
        <v>47</v>
      </c>
      <c r="O33" s="40">
        <v>1</v>
      </c>
      <c r="P33" s="44">
        <v>0.99</v>
      </c>
      <c r="Q33" s="41"/>
      <c r="R33" s="44">
        <v>0.99</v>
      </c>
      <c r="S33" s="40" t="s">
        <v>170</v>
      </c>
      <c r="T33" s="57">
        <v>0.99</v>
      </c>
      <c r="U33" s="43">
        <v>1</v>
      </c>
      <c r="V33" s="43" t="s">
        <v>49</v>
      </c>
      <c r="W33" s="40"/>
      <c r="X33" s="40"/>
      <c r="Y33" s="40"/>
      <c r="Z33" s="40"/>
      <c r="AA33" s="40"/>
      <c r="AB33" s="40"/>
      <c r="AC33" s="40"/>
      <c r="AD33" s="59" t="s">
        <v>70</v>
      </c>
      <c r="AE33" s="44">
        <v>1</v>
      </c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</row>
    <row r="34" spans="1:60" ht="72.2" customHeight="1" x14ac:dyDescent="0.3">
      <c r="A34" s="30" t="s">
        <v>171</v>
      </c>
      <c r="B34" s="30" t="s">
        <v>40</v>
      </c>
      <c r="C34" s="49" t="s">
        <v>41</v>
      </c>
      <c r="D34" s="32" t="s">
        <v>172</v>
      </c>
      <c r="E34" s="76" t="s">
        <v>173</v>
      </c>
      <c r="F34" s="51" t="s">
        <v>44</v>
      </c>
      <c r="G34" s="77">
        <f t="shared" si="0"/>
        <v>133.39661999999998</v>
      </c>
      <c r="H34" s="36"/>
      <c r="I34" s="37"/>
      <c r="J34" s="49"/>
      <c r="K34" s="53">
        <v>18.683</v>
      </c>
      <c r="L34" s="79">
        <v>44011</v>
      </c>
      <c r="M34" s="79">
        <v>44018</v>
      </c>
      <c r="N34" s="39" t="s">
        <v>47</v>
      </c>
      <c r="O34" s="40">
        <v>1</v>
      </c>
      <c r="P34" s="44">
        <v>0.9</v>
      </c>
      <c r="Q34" s="41"/>
      <c r="R34" s="40">
        <v>1</v>
      </c>
      <c r="S34" s="42" t="s">
        <v>48</v>
      </c>
      <c r="T34" s="80">
        <v>1</v>
      </c>
      <c r="U34" s="64">
        <v>0</v>
      </c>
      <c r="V34" s="64">
        <v>0</v>
      </c>
      <c r="W34" s="40"/>
      <c r="X34" s="40"/>
      <c r="Y34" s="40"/>
      <c r="Z34" s="40"/>
      <c r="AA34" s="54"/>
      <c r="AB34" s="54"/>
      <c r="AC34" s="54"/>
      <c r="AD34" s="59" t="s">
        <v>90</v>
      </c>
      <c r="AE34" s="44">
        <v>1</v>
      </c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</row>
    <row r="35" spans="1:60" ht="72.2" customHeight="1" x14ac:dyDescent="0.3">
      <c r="A35" s="30" t="s">
        <v>174</v>
      </c>
      <c r="B35" s="30" t="s">
        <v>40</v>
      </c>
      <c r="C35" s="81" t="s">
        <v>41</v>
      </c>
      <c r="D35" s="32" t="s">
        <v>175</v>
      </c>
      <c r="E35" s="76" t="s">
        <v>176</v>
      </c>
      <c r="F35" s="51" t="s">
        <v>44</v>
      </c>
      <c r="G35" s="77">
        <f t="shared" si="0"/>
        <v>113.20898399999999</v>
      </c>
      <c r="H35" s="36"/>
      <c r="I35" s="37"/>
      <c r="J35" s="49"/>
      <c r="K35" s="53">
        <v>15.855600000000001</v>
      </c>
      <c r="L35" s="79">
        <v>44013</v>
      </c>
      <c r="M35" s="79">
        <v>44024</v>
      </c>
      <c r="N35" s="39" t="s">
        <v>47</v>
      </c>
      <c r="O35" s="40">
        <v>1</v>
      </c>
      <c r="P35" s="44">
        <v>0.9</v>
      </c>
      <c r="Q35" s="41"/>
      <c r="R35" s="40">
        <v>1</v>
      </c>
      <c r="S35" s="42" t="s">
        <v>48</v>
      </c>
      <c r="T35" s="80">
        <v>1</v>
      </c>
      <c r="U35" s="64">
        <v>0</v>
      </c>
      <c r="V35" s="64">
        <v>0</v>
      </c>
      <c r="W35" s="95"/>
      <c r="X35" s="95"/>
      <c r="Y35" s="95"/>
      <c r="Z35" s="95"/>
      <c r="AA35" s="82"/>
      <c r="AB35" s="82"/>
      <c r="AC35" s="82"/>
      <c r="AD35" s="59" t="s">
        <v>177</v>
      </c>
      <c r="AE35" s="44">
        <v>1</v>
      </c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</row>
    <row r="36" spans="1:60" ht="72.2" customHeight="1" x14ac:dyDescent="0.3">
      <c r="A36" s="30" t="s">
        <v>178</v>
      </c>
      <c r="B36" s="30" t="s">
        <v>40</v>
      </c>
      <c r="C36" s="83" t="s">
        <v>41</v>
      </c>
      <c r="D36" s="84" t="s">
        <v>179</v>
      </c>
      <c r="E36" s="85" t="s">
        <v>180</v>
      </c>
      <c r="F36" s="86" t="s">
        <v>44</v>
      </c>
      <c r="G36" s="77">
        <f t="shared" si="0"/>
        <v>319.91055599999993</v>
      </c>
      <c r="H36" s="36"/>
      <c r="I36" s="37"/>
      <c r="J36" s="49"/>
      <c r="K36" s="87">
        <v>44.805399999999999</v>
      </c>
      <c r="L36" s="79">
        <v>44027</v>
      </c>
      <c r="M36" s="79">
        <v>44043</v>
      </c>
      <c r="N36" s="88" t="s">
        <v>181</v>
      </c>
      <c r="O36" s="40">
        <v>0</v>
      </c>
      <c r="P36" s="40">
        <v>0</v>
      </c>
      <c r="Q36" s="89"/>
      <c r="R36" s="40"/>
      <c r="S36" s="40"/>
      <c r="T36" s="90">
        <v>0</v>
      </c>
      <c r="U36" s="64">
        <v>0</v>
      </c>
      <c r="V36" s="64">
        <v>0</v>
      </c>
      <c r="W36" s="95"/>
      <c r="X36" s="95"/>
      <c r="Y36" s="95"/>
      <c r="Z36" s="95"/>
      <c r="AA36" s="82"/>
      <c r="AB36" s="82"/>
      <c r="AC36" s="82"/>
      <c r="AD36" s="59" t="s">
        <v>182</v>
      </c>
      <c r="AE36" s="44">
        <v>0.8</v>
      </c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</row>
    <row r="37" spans="1:60" ht="72.2" customHeight="1" x14ac:dyDescent="0.3">
      <c r="A37" s="30" t="s">
        <v>183</v>
      </c>
      <c r="B37" s="30" t="s">
        <v>40</v>
      </c>
      <c r="C37" s="49" t="s">
        <v>41</v>
      </c>
      <c r="D37" s="91" t="s">
        <v>184</v>
      </c>
      <c r="E37" s="76" t="s">
        <v>185</v>
      </c>
      <c r="F37" s="51" t="s">
        <v>44</v>
      </c>
      <c r="G37" s="77">
        <f t="shared" si="0"/>
        <v>129.75450599999999</v>
      </c>
      <c r="H37" s="36"/>
      <c r="I37" s="37"/>
      <c r="J37" s="49"/>
      <c r="K37" s="53">
        <v>18.172899999999998</v>
      </c>
      <c r="L37" s="79">
        <v>44028</v>
      </c>
      <c r="M37" s="79">
        <v>44043</v>
      </c>
      <c r="N37" s="88" t="s">
        <v>181</v>
      </c>
      <c r="O37" s="40">
        <v>0</v>
      </c>
      <c r="P37" s="40">
        <v>0</v>
      </c>
      <c r="Q37" s="89"/>
      <c r="R37" s="40"/>
      <c r="S37" s="40"/>
      <c r="T37" s="90">
        <v>0</v>
      </c>
      <c r="U37" s="64">
        <v>0</v>
      </c>
      <c r="V37" s="64">
        <v>0</v>
      </c>
      <c r="W37" s="95"/>
      <c r="X37" s="95"/>
      <c r="Y37" s="95"/>
      <c r="Z37" s="95"/>
      <c r="AA37" s="82"/>
      <c r="AB37" s="82"/>
      <c r="AC37" s="82"/>
      <c r="AD37" s="59" t="s">
        <v>186</v>
      </c>
      <c r="AE37" s="44">
        <v>0.8</v>
      </c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</row>
    <row r="38" spans="1:60" ht="72.2" customHeight="1" x14ac:dyDescent="0.3">
      <c r="A38" s="30" t="s">
        <v>187</v>
      </c>
      <c r="B38" s="30" t="s">
        <v>40</v>
      </c>
      <c r="C38" s="83" t="s">
        <v>41</v>
      </c>
      <c r="D38" s="91" t="s">
        <v>188</v>
      </c>
      <c r="E38" s="85" t="s">
        <v>189</v>
      </c>
      <c r="F38" s="86" t="s">
        <v>44</v>
      </c>
      <c r="G38" s="77">
        <f t="shared" si="0"/>
        <v>110.35226999999999</v>
      </c>
      <c r="H38" s="36"/>
      <c r="I38" s="37"/>
      <c r="J38" s="49"/>
      <c r="K38" s="87">
        <v>15.455500000000001</v>
      </c>
      <c r="L38" s="79">
        <v>44025</v>
      </c>
      <c r="M38" s="79">
        <v>44032</v>
      </c>
      <c r="N38" s="88" t="s">
        <v>181</v>
      </c>
      <c r="O38" s="40">
        <v>0</v>
      </c>
      <c r="P38" s="40">
        <v>0</v>
      </c>
      <c r="Q38" s="89"/>
      <c r="R38" s="40"/>
      <c r="S38" s="40"/>
      <c r="T38" s="90">
        <v>0</v>
      </c>
      <c r="U38" s="64">
        <v>0</v>
      </c>
      <c r="V38" s="64">
        <v>0</v>
      </c>
      <c r="W38" s="95"/>
      <c r="X38" s="95"/>
      <c r="Y38" s="95"/>
      <c r="Z38" s="95"/>
      <c r="AA38" s="82"/>
      <c r="AB38" s="82"/>
      <c r="AC38" s="82"/>
      <c r="AD38" s="59" t="s">
        <v>190</v>
      </c>
      <c r="AE38" s="44">
        <v>1</v>
      </c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</row>
    <row r="39" spans="1:60" ht="72.2" customHeight="1" x14ac:dyDescent="0.3">
      <c r="A39" s="30" t="s">
        <v>191</v>
      </c>
      <c r="B39" s="30" t="s">
        <v>40</v>
      </c>
      <c r="C39" s="81" t="s">
        <v>41</v>
      </c>
      <c r="D39" s="32" t="s">
        <v>192</v>
      </c>
      <c r="E39" s="76" t="s">
        <v>193</v>
      </c>
      <c r="F39" s="51" t="s">
        <v>44</v>
      </c>
      <c r="G39" s="77">
        <f t="shared" si="0"/>
        <v>339.04647</v>
      </c>
      <c r="H39" s="61"/>
      <c r="I39" s="37"/>
      <c r="J39" s="49"/>
      <c r="K39" s="53">
        <v>47.485500000000002</v>
      </c>
      <c r="L39" s="79">
        <v>44013</v>
      </c>
      <c r="M39" s="79">
        <v>44027</v>
      </c>
      <c r="N39" s="39" t="s">
        <v>47</v>
      </c>
      <c r="O39" s="40">
        <v>1</v>
      </c>
      <c r="P39" s="40">
        <v>0.2</v>
      </c>
      <c r="Q39" s="89"/>
      <c r="R39" s="40">
        <v>0.95</v>
      </c>
      <c r="S39" s="40" t="s">
        <v>194</v>
      </c>
      <c r="T39" s="92">
        <v>0.3</v>
      </c>
      <c r="U39" s="64">
        <v>0</v>
      </c>
      <c r="V39" s="64">
        <v>0</v>
      </c>
      <c r="W39" s="95"/>
      <c r="X39" s="95"/>
      <c r="Y39" s="95"/>
      <c r="Z39" s="95"/>
      <c r="AA39" s="82"/>
      <c r="AB39" s="82"/>
      <c r="AC39" s="82"/>
      <c r="AD39" s="59" t="s">
        <v>195</v>
      </c>
      <c r="AE39" s="44">
        <v>1</v>
      </c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</row>
    <row r="40" spans="1:60" ht="72.2" customHeight="1" x14ac:dyDescent="0.3">
      <c r="A40" s="30" t="s">
        <v>196</v>
      </c>
      <c r="B40" s="30" t="s">
        <v>40</v>
      </c>
      <c r="C40" s="49" t="s">
        <v>41</v>
      </c>
      <c r="D40" s="32" t="s">
        <v>197</v>
      </c>
      <c r="E40" s="76" t="s">
        <v>198</v>
      </c>
      <c r="F40" s="51" t="s">
        <v>44</v>
      </c>
      <c r="G40" s="77">
        <f t="shared" si="0"/>
        <v>157.32204599999997</v>
      </c>
      <c r="H40" s="36"/>
      <c r="I40" s="37"/>
      <c r="J40" s="49"/>
      <c r="K40" s="53">
        <v>22.033899999999999</v>
      </c>
      <c r="L40" s="79">
        <v>44027</v>
      </c>
      <c r="M40" s="79">
        <v>44036</v>
      </c>
      <c r="N40" s="88" t="s">
        <v>181</v>
      </c>
      <c r="O40" s="40">
        <v>0</v>
      </c>
      <c r="P40" s="40">
        <v>0</v>
      </c>
      <c r="Q40" s="89"/>
      <c r="R40" s="40"/>
      <c r="S40" s="40"/>
      <c r="T40" s="90">
        <v>0</v>
      </c>
      <c r="U40" s="64">
        <v>0</v>
      </c>
      <c r="V40" s="64">
        <v>0</v>
      </c>
      <c r="W40" s="95"/>
      <c r="X40" s="95"/>
      <c r="Y40" s="95"/>
      <c r="Z40" s="95"/>
      <c r="AA40" s="82"/>
      <c r="AB40" s="82"/>
      <c r="AC40" s="82"/>
      <c r="AD40" s="59" t="s">
        <v>182</v>
      </c>
      <c r="AE40" s="44">
        <v>0.9</v>
      </c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</row>
    <row r="41" spans="1:60" ht="72.2" customHeight="1" x14ac:dyDescent="0.3">
      <c r="A41" s="30" t="s">
        <v>199</v>
      </c>
      <c r="B41" s="30" t="s">
        <v>40</v>
      </c>
      <c r="C41" s="49" t="s">
        <v>41</v>
      </c>
      <c r="D41" s="32" t="s">
        <v>200</v>
      </c>
      <c r="E41" s="76" t="s">
        <v>201</v>
      </c>
      <c r="F41" s="51" t="s">
        <v>44</v>
      </c>
      <c r="G41" s="77">
        <f t="shared" si="0"/>
        <v>135.983442</v>
      </c>
      <c r="H41" s="36"/>
      <c r="I41" s="37"/>
      <c r="J41" s="49"/>
      <c r="K41" s="53">
        <v>19.045300000000001</v>
      </c>
      <c r="L41" s="79">
        <v>44027</v>
      </c>
      <c r="M41" s="79">
        <v>44036</v>
      </c>
      <c r="N41" s="88" t="s">
        <v>181</v>
      </c>
      <c r="O41" s="40">
        <v>0</v>
      </c>
      <c r="P41" s="40">
        <v>0</v>
      </c>
      <c r="Q41" s="89"/>
      <c r="R41" s="40"/>
      <c r="S41" s="40"/>
      <c r="T41" s="90">
        <v>0</v>
      </c>
      <c r="U41" s="64">
        <v>0</v>
      </c>
      <c r="V41" s="64">
        <v>0</v>
      </c>
      <c r="W41" s="95"/>
      <c r="X41" s="95"/>
      <c r="Y41" s="95"/>
      <c r="Z41" s="95"/>
      <c r="AA41" s="82"/>
      <c r="AB41" s="82"/>
      <c r="AC41" s="82"/>
      <c r="AD41" s="59" t="s">
        <v>186</v>
      </c>
      <c r="AE41" s="44">
        <v>0.9</v>
      </c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</row>
    <row r="42" spans="1:60" ht="72.2" customHeight="1" x14ac:dyDescent="0.3">
      <c r="A42" s="30" t="s">
        <v>202</v>
      </c>
      <c r="B42" s="30" t="s">
        <v>40</v>
      </c>
      <c r="C42" s="78" t="s">
        <v>41</v>
      </c>
      <c r="D42" s="32" t="s">
        <v>203</v>
      </c>
      <c r="E42" s="76" t="s">
        <v>204</v>
      </c>
      <c r="F42" s="51" t="s">
        <v>44</v>
      </c>
      <c r="G42" s="77">
        <f t="shared" si="0"/>
        <v>45.673151999999995</v>
      </c>
      <c r="H42" s="36"/>
      <c r="I42" s="37"/>
      <c r="J42" s="78"/>
      <c r="K42" s="53">
        <v>6.3967999999999998</v>
      </c>
      <c r="L42" s="79">
        <v>44039</v>
      </c>
      <c r="M42" s="79">
        <v>44043</v>
      </c>
      <c r="N42" s="88" t="s">
        <v>181</v>
      </c>
      <c r="O42" s="40">
        <v>0</v>
      </c>
      <c r="P42" s="40">
        <v>0</v>
      </c>
      <c r="Q42" s="89"/>
      <c r="R42" s="40"/>
      <c r="S42" s="40"/>
      <c r="T42" s="90">
        <v>0</v>
      </c>
      <c r="U42" s="64">
        <v>0</v>
      </c>
      <c r="V42" s="64">
        <v>0</v>
      </c>
      <c r="W42" s="95"/>
      <c r="X42" s="95"/>
      <c r="Y42" s="95"/>
      <c r="Z42" s="95"/>
      <c r="AA42" s="82"/>
      <c r="AB42" s="82"/>
      <c r="AC42" s="82"/>
      <c r="AD42" s="59" t="s">
        <v>205</v>
      </c>
      <c r="AE42" s="44">
        <v>1</v>
      </c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</row>
    <row r="43" spans="1:60" ht="72.2" customHeight="1" x14ac:dyDescent="0.3">
      <c r="A43" s="30" t="s">
        <v>206</v>
      </c>
      <c r="B43" s="30" t="s">
        <v>40</v>
      </c>
      <c r="C43" s="78" t="s">
        <v>41</v>
      </c>
      <c r="D43" s="32" t="s">
        <v>207</v>
      </c>
      <c r="E43" s="76" t="s">
        <v>208</v>
      </c>
      <c r="F43" s="51" t="s">
        <v>44</v>
      </c>
      <c r="G43" s="77">
        <f t="shared" si="0"/>
        <v>62.878409999999988</v>
      </c>
      <c r="H43" s="36"/>
      <c r="I43" s="37"/>
      <c r="J43" s="78"/>
      <c r="K43" s="53">
        <v>8.8064999999999998</v>
      </c>
      <c r="L43" s="79">
        <v>44018</v>
      </c>
      <c r="M43" s="79">
        <v>44023</v>
      </c>
      <c r="N43" s="39" t="s">
        <v>47</v>
      </c>
      <c r="O43" s="40">
        <v>1</v>
      </c>
      <c r="P43" s="40">
        <v>0.05</v>
      </c>
      <c r="Q43" s="89"/>
      <c r="R43" s="40">
        <v>0.95</v>
      </c>
      <c r="S43" s="58" t="s">
        <v>209</v>
      </c>
      <c r="T43" s="92">
        <v>0.1</v>
      </c>
      <c r="U43" s="64">
        <v>0</v>
      </c>
      <c r="V43" s="64">
        <v>0</v>
      </c>
      <c r="W43" s="95"/>
      <c r="X43" s="95"/>
      <c r="Y43" s="95"/>
      <c r="Z43" s="95"/>
      <c r="AA43" s="82"/>
      <c r="AB43" s="82"/>
      <c r="AC43" s="82"/>
      <c r="AD43" s="59" t="s">
        <v>210</v>
      </c>
      <c r="AE43" s="44">
        <v>1</v>
      </c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</row>
    <row r="44" spans="1:60" ht="72.2" customHeight="1" x14ac:dyDescent="0.3">
      <c r="A44" s="30" t="s">
        <v>211</v>
      </c>
      <c r="B44" s="30" t="s">
        <v>40</v>
      </c>
      <c r="C44" s="78" t="s">
        <v>41</v>
      </c>
      <c r="D44" s="32" t="s">
        <v>212</v>
      </c>
      <c r="E44" s="76" t="s">
        <v>213</v>
      </c>
      <c r="F44" s="51" t="s">
        <v>44</v>
      </c>
      <c r="G44" s="77">
        <f t="shared" si="0"/>
        <v>48.587699999999991</v>
      </c>
      <c r="H44" s="36"/>
      <c r="I44" s="37"/>
      <c r="J44" s="78"/>
      <c r="K44" s="53">
        <v>6.8049999999999997</v>
      </c>
      <c r="L44" s="79">
        <v>44032</v>
      </c>
      <c r="M44" s="79">
        <v>44036</v>
      </c>
      <c r="N44" s="88" t="s">
        <v>181</v>
      </c>
      <c r="O44" s="40">
        <v>0</v>
      </c>
      <c r="P44" s="40">
        <v>0</v>
      </c>
      <c r="Q44" s="89"/>
      <c r="R44" s="40"/>
      <c r="S44" s="40"/>
      <c r="T44" s="90">
        <v>0</v>
      </c>
      <c r="U44" s="64">
        <v>0</v>
      </c>
      <c r="V44" s="64">
        <v>0</v>
      </c>
      <c r="W44" s="95"/>
      <c r="X44" s="95"/>
      <c r="Y44" s="95"/>
      <c r="Z44" s="95"/>
      <c r="AA44" s="82"/>
      <c r="AB44" s="82"/>
      <c r="AC44" s="82"/>
      <c r="AD44" s="59" t="s">
        <v>214</v>
      </c>
      <c r="AE44" s="44">
        <v>0.5</v>
      </c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</row>
    <row r="45" spans="1:60" ht="72.2" customHeight="1" x14ac:dyDescent="0.3">
      <c r="A45" s="30" t="s">
        <v>215</v>
      </c>
      <c r="B45" s="30" t="s">
        <v>40</v>
      </c>
      <c r="C45" s="78" t="s">
        <v>41</v>
      </c>
      <c r="D45" s="32" t="s">
        <v>216</v>
      </c>
      <c r="E45" s="76" t="s">
        <v>217</v>
      </c>
      <c r="F45" s="51" t="s">
        <v>44</v>
      </c>
      <c r="G45" s="77">
        <f t="shared" si="0"/>
        <v>79.960859999999997</v>
      </c>
      <c r="H45" s="36"/>
      <c r="I45" s="37"/>
      <c r="J45" s="78"/>
      <c r="K45" s="53">
        <v>11.199</v>
      </c>
      <c r="L45" s="79">
        <v>44036</v>
      </c>
      <c r="M45" s="79">
        <v>44043</v>
      </c>
      <c r="N45" s="88" t="s">
        <v>181</v>
      </c>
      <c r="O45" s="40">
        <v>0</v>
      </c>
      <c r="P45" s="40">
        <v>0</v>
      </c>
      <c r="Q45" s="89"/>
      <c r="R45" s="40"/>
      <c r="S45" s="40"/>
      <c r="T45" s="90">
        <v>0</v>
      </c>
      <c r="U45" s="64">
        <v>0</v>
      </c>
      <c r="V45" s="64">
        <v>0</v>
      </c>
      <c r="W45" s="95"/>
      <c r="X45" s="95"/>
      <c r="Y45" s="95"/>
      <c r="Z45" s="95"/>
      <c r="AA45" s="82"/>
      <c r="AB45" s="82"/>
      <c r="AC45" s="82"/>
      <c r="AD45" s="59" t="s">
        <v>218</v>
      </c>
      <c r="AE45" s="44">
        <v>0.5</v>
      </c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</row>
    <row r="46" spans="1:60" ht="72.2" customHeight="1" x14ac:dyDescent="0.3">
      <c r="A46" s="30" t="s">
        <v>219</v>
      </c>
      <c r="B46" s="30" t="s">
        <v>40</v>
      </c>
      <c r="C46" s="78" t="s">
        <v>41</v>
      </c>
      <c r="D46" s="32" t="s">
        <v>220</v>
      </c>
      <c r="E46" s="76" t="s">
        <v>221</v>
      </c>
      <c r="F46" s="51" t="s">
        <v>44</v>
      </c>
      <c r="G46" s="77">
        <f t="shared" si="0"/>
        <v>56.718017999999994</v>
      </c>
      <c r="H46" s="52"/>
      <c r="I46" s="37"/>
      <c r="J46" s="78"/>
      <c r="K46" s="53">
        <v>7.9436999999999998</v>
      </c>
      <c r="L46" s="79">
        <v>44035</v>
      </c>
      <c r="M46" s="79">
        <v>44039</v>
      </c>
      <c r="N46" s="88" t="s">
        <v>181</v>
      </c>
      <c r="O46" s="40">
        <v>0</v>
      </c>
      <c r="P46" s="40">
        <v>0</v>
      </c>
      <c r="Q46" s="89"/>
      <c r="R46" s="40"/>
      <c r="S46" s="40"/>
      <c r="T46" s="90"/>
      <c r="U46" s="64">
        <v>0</v>
      </c>
      <c r="V46" s="64">
        <v>0</v>
      </c>
      <c r="W46" s="95"/>
      <c r="X46" s="95"/>
      <c r="Y46" s="95"/>
      <c r="Z46" s="95"/>
      <c r="AA46" s="82"/>
      <c r="AB46" s="82"/>
      <c r="AC46" s="82"/>
      <c r="AD46" s="59" t="s">
        <v>222</v>
      </c>
      <c r="AE46" s="44">
        <v>0.5</v>
      </c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</row>
    <row r="47" spans="1:60" ht="72.2" customHeight="1" x14ac:dyDescent="0.3">
      <c r="A47" s="30" t="s">
        <v>223</v>
      </c>
      <c r="B47" s="30" t="s">
        <v>40</v>
      </c>
      <c r="C47" s="78" t="s">
        <v>41</v>
      </c>
      <c r="D47" s="32" t="s">
        <v>224</v>
      </c>
      <c r="E47" s="76" t="s">
        <v>225</v>
      </c>
      <c r="F47" s="51" t="s">
        <v>44</v>
      </c>
      <c r="G47" s="77">
        <f t="shared" si="0"/>
        <v>56.660897999999989</v>
      </c>
      <c r="H47" s="37"/>
      <c r="I47" s="37"/>
      <c r="J47" s="78"/>
      <c r="K47" s="53">
        <v>7.9356999999999998</v>
      </c>
      <c r="L47" s="79">
        <v>44020</v>
      </c>
      <c r="M47" s="79">
        <v>44022</v>
      </c>
      <c r="N47" s="39" t="s">
        <v>47</v>
      </c>
      <c r="O47" s="40">
        <v>1</v>
      </c>
      <c r="P47" s="40">
        <v>0.5</v>
      </c>
      <c r="Q47" s="89"/>
      <c r="R47" s="40">
        <v>0.9</v>
      </c>
      <c r="S47" s="40" t="s">
        <v>226</v>
      </c>
      <c r="T47" s="92">
        <v>0.7</v>
      </c>
      <c r="U47" s="64">
        <v>0</v>
      </c>
      <c r="V47" s="64">
        <v>0</v>
      </c>
      <c r="W47" s="95"/>
      <c r="X47" s="95"/>
      <c r="Y47" s="95"/>
      <c r="Z47" s="95"/>
      <c r="AA47" s="82"/>
      <c r="AB47" s="82"/>
      <c r="AC47" s="82"/>
      <c r="AD47" s="59" t="s">
        <v>227</v>
      </c>
      <c r="AE47" s="44">
        <v>1</v>
      </c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</row>
    <row r="48" spans="1:60" ht="72.2" customHeight="1" x14ac:dyDescent="0.3">
      <c r="A48" s="30" t="s">
        <v>228</v>
      </c>
      <c r="B48" s="30" t="s">
        <v>40</v>
      </c>
      <c r="C48" s="78" t="s">
        <v>41</v>
      </c>
      <c r="D48" s="32" t="s">
        <v>229</v>
      </c>
      <c r="E48" s="76" t="s">
        <v>230</v>
      </c>
      <c r="F48" s="51" t="s">
        <v>44</v>
      </c>
      <c r="G48" s="77">
        <f t="shared" si="0"/>
        <v>29.384669999999996</v>
      </c>
      <c r="H48" s="36"/>
      <c r="I48" s="37"/>
      <c r="J48" s="78"/>
      <c r="K48" s="53">
        <v>4.1154999999999999</v>
      </c>
      <c r="L48" s="79">
        <v>44027</v>
      </c>
      <c r="M48" s="79">
        <v>44030</v>
      </c>
      <c r="N48" s="88" t="s">
        <v>181</v>
      </c>
      <c r="O48" s="40">
        <v>0</v>
      </c>
      <c r="P48" s="40">
        <v>0</v>
      </c>
      <c r="Q48" s="89"/>
      <c r="R48" s="40"/>
      <c r="S48" s="40"/>
      <c r="T48" s="90">
        <v>0</v>
      </c>
      <c r="U48" s="64">
        <v>0</v>
      </c>
      <c r="V48" s="64">
        <v>0</v>
      </c>
      <c r="W48" s="95"/>
      <c r="X48" s="95"/>
      <c r="Y48" s="95"/>
      <c r="Z48" s="95"/>
      <c r="AA48" s="82"/>
      <c r="AB48" s="82"/>
      <c r="AC48" s="82"/>
      <c r="AD48" s="59" t="s">
        <v>182</v>
      </c>
      <c r="AE48" s="44">
        <v>1</v>
      </c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</row>
    <row r="49" spans="1:60" ht="72.2" customHeight="1" x14ac:dyDescent="0.3">
      <c r="A49" s="30" t="s">
        <v>231</v>
      </c>
      <c r="B49" s="30" t="s">
        <v>40</v>
      </c>
      <c r="C49" s="78" t="s">
        <v>41</v>
      </c>
      <c r="D49" s="32" t="s">
        <v>232</v>
      </c>
      <c r="E49" s="76" t="s">
        <v>233</v>
      </c>
      <c r="F49" s="51" t="s">
        <v>44</v>
      </c>
      <c r="G49" s="77">
        <f t="shared" si="0"/>
        <v>16.893953999999997</v>
      </c>
      <c r="H49" s="37"/>
      <c r="I49" s="37"/>
      <c r="J49" s="78"/>
      <c r="K49" s="53">
        <v>2.3660999999999999</v>
      </c>
      <c r="L49" s="79">
        <v>44033</v>
      </c>
      <c r="M49" s="79">
        <v>44035</v>
      </c>
      <c r="N49" s="88" t="s">
        <v>181</v>
      </c>
      <c r="O49" s="40">
        <v>0</v>
      </c>
      <c r="P49" s="40">
        <v>0</v>
      </c>
      <c r="Q49" s="89"/>
      <c r="R49" s="40"/>
      <c r="S49" s="40"/>
      <c r="T49" s="90">
        <v>0</v>
      </c>
      <c r="U49" s="64">
        <v>0</v>
      </c>
      <c r="V49" s="64">
        <v>0</v>
      </c>
      <c r="W49" s="95"/>
      <c r="X49" s="95"/>
      <c r="Y49" s="95"/>
      <c r="Z49" s="95"/>
      <c r="AA49" s="82"/>
      <c r="AB49" s="82"/>
      <c r="AC49" s="82"/>
      <c r="AD49" s="59" t="s">
        <v>205</v>
      </c>
      <c r="AE49" s="44">
        <v>0.8</v>
      </c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</row>
    <row r="50" spans="1:60" ht="72.2" customHeight="1" x14ac:dyDescent="0.3">
      <c r="A50" s="30" t="s">
        <v>234</v>
      </c>
      <c r="B50" s="30" t="s">
        <v>40</v>
      </c>
      <c r="C50" s="78" t="s">
        <v>41</v>
      </c>
      <c r="D50" s="32" t="s">
        <v>235</v>
      </c>
      <c r="E50" s="76" t="s">
        <v>236</v>
      </c>
      <c r="F50" s="51" t="s">
        <v>44</v>
      </c>
      <c r="G50" s="77">
        <f t="shared" si="0"/>
        <v>33.696516000000003</v>
      </c>
      <c r="H50" s="36"/>
      <c r="I50" s="37"/>
      <c r="J50" s="78"/>
      <c r="K50" s="53">
        <v>4.7194000000000003</v>
      </c>
      <c r="L50" s="79">
        <v>44034</v>
      </c>
      <c r="M50" s="79">
        <v>44035</v>
      </c>
      <c r="N50" s="88" t="s">
        <v>181</v>
      </c>
      <c r="O50" s="40">
        <v>0</v>
      </c>
      <c r="P50" s="40">
        <v>0</v>
      </c>
      <c r="Q50" s="89"/>
      <c r="R50" s="40"/>
      <c r="S50" s="40"/>
      <c r="T50" s="90">
        <v>0</v>
      </c>
      <c r="U50" s="64">
        <v>0</v>
      </c>
      <c r="V50" s="64">
        <v>0</v>
      </c>
      <c r="W50" s="95"/>
      <c r="X50" s="95"/>
      <c r="Y50" s="95"/>
      <c r="Z50" s="95"/>
      <c r="AA50" s="82"/>
      <c r="AB50" s="82"/>
      <c r="AC50" s="82"/>
      <c r="AD50" s="59" t="s">
        <v>237</v>
      </c>
      <c r="AE50" s="44">
        <v>0.8</v>
      </c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</row>
    <row r="51" spans="1:60" ht="72.2" customHeight="1" x14ac:dyDescent="0.3">
      <c r="A51" s="30" t="s">
        <v>238</v>
      </c>
      <c r="B51" s="30" t="s">
        <v>40</v>
      </c>
      <c r="C51" s="78" t="s">
        <v>41</v>
      </c>
      <c r="D51" s="32" t="s">
        <v>239</v>
      </c>
      <c r="E51" s="76" t="s">
        <v>240</v>
      </c>
      <c r="F51" s="51" t="s">
        <v>44</v>
      </c>
      <c r="G51" s="77">
        <f t="shared" si="0"/>
        <v>14.120777999999998</v>
      </c>
      <c r="H51" s="36"/>
      <c r="I51" s="37"/>
      <c r="J51" s="78"/>
      <c r="K51" s="52">
        <v>1.9777</v>
      </c>
      <c r="L51" s="79">
        <v>44040</v>
      </c>
      <c r="M51" s="79">
        <v>44040</v>
      </c>
      <c r="N51" s="88" t="s">
        <v>181</v>
      </c>
      <c r="O51" s="40">
        <v>0</v>
      </c>
      <c r="P51" s="40">
        <v>0</v>
      </c>
      <c r="Q51" s="89"/>
      <c r="R51" s="40"/>
      <c r="S51" s="40"/>
      <c r="T51" s="90">
        <v>0</v>
      </c>
      <c r="U51" s="64">
        <v>0</v>
      </c>
      <c r="V51" s="64">
        <v>0</v>
      </c>
      <c r="W51" s="95"/>
      <c r="X51" s="95"/>
      <c r="Y51" s="95"/>
      <c r="Z51" s="95"/>
      <c r="AA51" s="82"/>
      <c r="AB51" s="82"/>
      <c r="AC51" s="82"/>
      <c r="AD51" s="59" t="s">
        <v>237</v>
      </c>
      <c r="AE51" s="44">
        <v>0.8</v>
      </c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</row>
    <row r="52" spans="1:60" ht="72.2" customHeight="1" x14ac:dyDescent="0.3">
      <c r="A52" s="30" t="s">
        <v>241</v>
      </c>
      <c r="B52" s="30" t="s">
        <v>40</v>
      </c>
      <c r="C52" s="78" t="s">
        <v>41</v>
      </c>
      <c r="D52" s="32" t="s">
        <v>242</v>
      </c>
      <c r="E52" s="76" t="s">
        <v>243</v>
      </c>
      <c r="F52" s="51" t="s">
        <v>44</v>
      </c>
      <c r="G52" s="77">
        <f t="shared" si="0"/>
        <v>11.767433999999996</v>
      </c>
      <c r="H52" s="37"/>
      <c r="I52" s="37"/>
      <c r="J52" s="78"/>
      <c r="K52" s="52">
        <v>1.6480999999999999</v>
      </c>
      <c r="L52" s="79">
        <v>44041</v>
      </c>
      <c r="M52" s="79">
        <v>44041</v>
      </c>
      <c r="N52" s="88" t="s">
        <v>181</v>
      </c>
      <c r="O52" s="40">
        <v>0</v>
      </c>
      <c r="P52" s="40">
        <v>0</v>
      </c>
      <c r="Q52" s="89"/>
      <c r="R52" s="40"/>
      <c r="S52" s="40"/>
      <c r="T52" s="90">
        <v>0</v>
      </c>
      <c r="U52" s="64">
        <v>0</v>
      </c>
      <c r="V52" s="64">
        <v>0</v>
      </c>
      <c r="W52" s="95"/>
      <c r="X52" s="95"/>
      <c r="Y52" s="95"/>
      <c r="Z52" s="95"/>
      <c r="AA52" s="82"/>
      <c r="AB52" s="82"/>
      <c r="AC52" s="82"/>
      <c r="AD52" s="59" t="s">
        <v>222</v>
      </c>
      <c r="AE52" s="44">
        <v>0.8</v>
      </c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</row>
    <row r="53" spans="1:60" ht="72.2" customHeight="1" x14ac:dyDescent="0.3">
      <c r="A53" s="30" t="s">
        <v>244</v>
      </c>
      <c r="B53" s="30"/>
      <c r="C53" s="81"/>
      <c r="D53" s="32"/>
      <c r="E53" s="93"/>
      <c r="F53" s="51"/>
      <c r="G53" s="77"/>
      <c r="H53" s="36"/>
      <c r="I53" s="37"/>
      <c r="J53" s="49"/>
      <c r="K53" s="53"/>
      <c r="L53" s="79"/>
      <c r="M53" s="79"/>
      <c r="N53" s="94"/>
      <c r="O53" s="40"/>
      <c r="P53" s="40"/>
      <c r="Q53" s="89"/>
      <c r="R53" s="40"/>
      <c r="S53" s="40"/>
      <c r="T53" s="95"/>
      <c r="U53" s="44"/>
      <c r="V53" s="40"/>
      <c r="W53" s="95"/>
      <c r="X53" s="95"/>
      <c r="Y53" s="95"/>
      <c r="Z53" s="95"/>
      <c r="AA53" s="82"/>
      <c r="AB53" s="82"/>
      <c r="AC53" s="82"/>
      <c r="AD53" s="59"/>
      <c r="AE53" s="44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</row>
    <row r="54" spans="1:60" ht="72.2" customHeight="1" x14ac:dyDescent="0.3">
      <c r="A54" s="177" t="s">
        <v>245</v>
      </c>
      <c r="B54" s="177"/>
      <c r="C54" s="177"/>
      <c r="D54" s="177"/>
      <c r="E54" s="177"/>
      <c r="F54" s="177"/>
      <c r="G54" s="96">
        <f>SUM(G55:G59)</f>
        <v>3649.6033599999996</v>
      </c>
      <c r="H54" s="96">
        <f>SUM(H55:H59)</f>
        <v>0</v>
      </c>
      <c r="I54" s="96">
        <f>SUM(I55:I59)</f>
        <v>0</v>
      </c>
      <c r="J54" s="96">
        <f>SUM(J55:J59)</f>
        <v>0</v>
      </c>
      <c r="K54" s="97">
        <f>SUM(K55:K59)</f>
        <v>136.5256</v>
      </c>
      <c r="L54" s="98"/>
      <c r="M54" s="99"/>
      <c r="N54" s="99"/>
      <c r="O54" s="100"/>
      <c r="P54" s="99"/>
      <c r="Q54" s="99">
        <f>SUM(Q55:Q59)</f>
        <v>0</v>
      </c>
      <c r="R54" s="101"/>
      <c r="S54" s="102"/>
      <c r="T54" s="102"/>
      <c r="U54" s="102"/>
      <c r="V54" s="102"/>
      <c r="W54" s="165"/>
      <c r="X54" s="165"/>
      <c r="Y54" s="165"/>
      <c r="Z54" s="165"/>
      <c r="AA54" s="102"/>
      <c r="AB54" s="102"/>
      <c r="AC54" s="102"/>
      <c r="AD54" s="103"/>
      <c r="AE54" s="44"/>
      <c r="AF54" s="47"/>
      <c r="AG54" s="47"/>
      <c r="AH54" s="189" t="s">
        <v>286</v>
      </c>
      <c r="AI54" s="190"/>
      <c r="AJ54" s="189" t="s">
        <v>287</v>
      </c>
      <c r="AK54" s="190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</row>
    <row r="55" spans="1:60" s="111" customFormat="1" ht="72.2" customHeight="1" x14ac:dyDescent="0.25">
      <c r="A55" s="30" t="s">
        <v>39</v>
      </c>
      <c r="B55" s="30" t="s">
        <v>40</v>
      </c>
      <c r="C55" s="104" t="s">
        <v>41</v>
      </c>
      <c r="D55" s="32" t="s">
        <v>59</v>
      </c>
      <c r="E55" s="50" t="s">
        <v>60</v>
      </c>
      <c r="F55" s="105" t="s">
        <v>246</v>
      </c>
      <c r="G55" s="36">
        <v>569</v>
      </c>
      <c r="H55" s="106"/>
      <c r="I55" s="107"/>
      <c r="J55" s="38"/>
      <c r="K55" s="53">
        <v>16.3887</v>
      </c>
      <c r="L55" s="108" t="s">
        <v>247</v>
      </c>
      <c r="M55" s="108" t="s">
        <v>95</v>
      </c>
      <c r="N55" s="39" t="s">
        <v>47</v>
      </c>
      <c r="O55" s="40">
        <v>1</v>
      </c>
      <c r="P55" s="44">
        <v>0.8</v>
      </c>
      <c r="Q55" s="41"/>
      <c r="R55" s="40">
        <v>1</v>
      </c>
      <c r="S55" s="42" t="s">
        <v>48</v>
      </c>
      <c r="T55" s="109"/>
      <c r="U55" s="109"/>
      <c r="V55" s="109"/>
      <c r="W55" s="110">
        <v>1</v>
      </c>
      <c r="X55" s="90" t="s">
        <v>248</v>
      </c>
      <c r="Y55" s="90">
        <v>0</v>
      </c>
      <c r="Z55" s="90">
        <v>0</v>
      </c>
      <c r="AA55" s="109"/>
      <c r="AB55" s="109"/>
      <c r="AC55" s="109"/>
      <c r="AD55" s="59"/>
      <c r="AE55" s="44">
        <v>1</v>
      </c>
      <c r="AH55" s="170">
        <v>0</v>
      </c>
      <c r="AI55" s="169"/>
      <c r="AJ55" s="170">
        <v>0</v>
      </c>
      <c r="AK55" s="169"/>
    </row>
    <row r="56" spans="1:60" s="111" customFormat="1" ht="72.2" customHeight="1" x14ac:dyDescent="0.25">
      <c r="A56" s="30" t="s">
        <v>52</v>
      </c>
      <c r="B56" s="30" t="s">
        <v>40</v>
      </c>
      <c r="C56" s="81" t="s">
        <v>41</v>
      </c>
      <c r="D56" s="32" t="s">
        <v>92</v>
      </c>
      <c r="E56" s="112" t="s">
        <v>93</v>
      </c>
      <c r="F56" s="105" t="s">
        <v>246</v>
      </c>
      <c r="G56" s="36">
        <f>49.6*J56</f>
        <v>0</v>
      </c>
      <c r="H56" s="81"/>
      <c r="I56" s="61"/>
      <c r="J56" s="38"/>
      <c r="K56" s="53">
        <v>31.7622</v>
      </c>
      <c r="L56" s="108" t="s">
        <v>249</v>
      </c>
      <c r="M56" s="108" t="s">
        <v>250</v>
      </c>
      <c r="N56" s="39" t="s">
        <v>47</v>
      </c>
      <c r="O56" s="40">
        <v>0</v>
      </c>
      <c r="P56" s="40">
        <v>0</v>
      </c>
      <c r="Q56" s="41"/>
      <c r="R56" s="40">
        <v>0.9</v>
      </c>
      <c r="S56" s="58" t="s">
        <v>251</v>
      </c>
      <c r="T56" s="58"/>
      <c r="U56" s="58"/>
      <c r="V56" s="58"/>
      <c r="W56" s="64">
        <v>0</v>
      </c>
      <c r="X56" s="64">
        <v>0</v>
      </c>
      <c r="Y56" s="64">
        <v>0</v>
      </c>
      <c r="Z56" s="64">
        <v>0</v>
      </c>
      <c r="AA56" s="58"/>
      <c r="AB56" s="58"/>
      <c r="AC56" s="58"/>
      <c r="AD56" s="59" t="s">
        <v>252</v>
      </c>
      <c r="AE56" s="44">
        <v>0</v>
      </c>
      <c r="AH56" s="170">
        <v>0</v>
      </c>
      <c r="AI56" s="169"/>
      <c r="AJ56" s="170">
        <v>0</v>
      </c>
      <c r="AK56" s="169"/>
    </row>
    <row r="57" spans="1:60" s="111" customFormat="1" ht="72.2" customHeight="1" thickBot="1" x14ac:dyDescent="0.3">
      <c r="A57" s="30" t="s">
        <v>58</v>
      </c>
      <c r="B57" s="30" t="s">
        <v>40</v>
      </c>
      <c r="C57" s="81" t="s">
        <v>41</v>
      </c>
      <c r="D57" s="32" t="s">
        <v>99</v>
      </c>
      <c r="E57" s="113" t="s">
        <v>100</v>
      </c>
      <c r="F57" s="114" t="s">
        <v>246</v>
      </c>
      <c r="G57" s="75">
        <v>316.60000000000002</v>
      </c>
      <c r="H57" s="81"/>
      <c r="I57" s="61"/>
      <c r="J57" s="38"/>
      <c r="K57" s="53">
        <v>8.8529</v>
      </c>
      <c r="L57" s="108" t="s">
        <v>253</v>
      </c>
      <c r="M57" s="108" t="s">
        <v>254</v>
      </c>
      <c r="N57" s="39" t="s">
        <v>47</v>
      </c>
      <c r="O57" s="40">
        <v>0</v>
      </c>
      <c r="P57" s="40">
        <v>0</v>
      </c>
      <c r="Q57" s="41"/>
      <c r="R57" s="40">
        <v>0.99</v>
      </c>
      <c r="S57" s="58" t="s">
        <v>103</v>
      </c>
      <c r="T57" s="58"/>
      <c r="U57" s="58"/>
      <c r="V57" s="58"/>
      <c r="W57" s="64">
        <v>0</v>
      </c>
      <c r="X57" s="64">
        <v>0</v>
      </c>
      <c r="Y57" s="64">
        <v>0</v>
      </c>
      <c r="Z57" s="64">
        <v>0</v>
      </c>
      <c r="AA57" s="58"/>
      <c r="AB57" s="58"/>
      <c r="AC57" s="58"/>
      <c r="AD57" s="59" t="s">
        <v>255</v>
      </c>
      <c r="AE57" s="44">
        <v>0</v>
      </c>
      <c r="AH57" s="170">
        <v>0</v>
      </c>
      <c r="AI57" s="169"/>
      <c r="AJ57" s="170">
        <v>0</v>
      </c>
      <c r="AK57" s="169"/>
    </row>
    <row r="58" spans="1:60" s="111" customFormat="1" ht="72.2" customHeight="1" x14ac:dyDescent="0.25">
      <c r="A58" s="30" t="s">
        <v>63</v>
      </c>
      <c r="B58" s="30" t="s">
        <v>40</v>
      </c>
      <c r="C58" s="81" t="s">
        <v>41</v>
      </c>
      <c r="D58" s="91" t="s">
        <v>42</v>
      </c>
      <c r="E58" s="115" t="s">
        <v>256</v>
      </c>
      <c r="F58" s="116" t="s">
        <v>246</v>
      </c>
      <c r="G58" s="77">
        <v>1579.6</v>
      </c>
      <c r="H58" s="81"/>
      <c r="I58" s="61"/>
      <c r="J58" s="38"/>
      <c r="K58" s="53">
        <v>45.408799999999999</v>
      </c>
      <c r="L58" s="50" t="s">
        <v>87</v>
      </c>
      <c r="M58" s="50" t="s">
        <v>257</v>
      </c>
      <c r="N58" s="39" t="s">
        <v>47</v>
      </c>
      <c r="O58" s="40">
        <v>1</v>
      </c>
      <c r="P58" s="44">
        <v>0.6</v>
      </c>
      <c r="Q58" s="41"/>
      <c r="R58" s="40">
        <v>1</v>
      </c>
      <c r="S58" s="42" t="s">
        <v>48</v>
      </c>
      <c r="T58" s="44"/>
      <c r="U58" s="44"/>
      <c r="V58" s="44"/>
      <c r="W58" s="43">
        <v>0.6</v>
      </c>
      <c r="X58" s="43">
        <v>0.51</v>
      </c>
      <c r="Y58" s="57">
        <v>0.7</v>
      </c>
      <c r="Z58" s="64">
        <v>0</v>
      </c>
      <c r="AA58" s="44"/>
      <c r="AB58" s="44"/>
      <c r="AC58" s="44"/>
      <c r="AD58" s="59" t="s">
        <v>51</v>
      </c>
      <c r="AE58" s="44">
        <v>1</v>
      </c>
      <c r="AH58" s="170">
        <v>0</v>
      </c>
      <c r="AI58" s="171">
        <f>MINA(N(W58),0.5)*0.8+MIN(N(X58),0.5)*0.8+MIN(N(Y58),0.5)*0.4</f>
        <v>1</v>
      </c>
      <c r="AJ58" s="170">
        <v>0</v>
      </c>
      <c r="AK58" s="171">
        <f>MAX(MIN(W58-0.5,0.5),0)*0.8+MAX(MIN(X58-0.5,0.5),0)*0.8+MAX(MIN(Y58-0.5,0.5),0)*0.4</f>
        <v>0.16799999999999998</v>
      </c>
    </row>
    <row r="59" spans="1:60" s="111" customFormat="1" ht="72.2" customHeight="1" x14ac:dyDescent="0.25">
      <c r="A59" s="30" t="s">
        <v>72</v>
      </c>
      <c r="B59" s="30" t="s">
        <v>40</v>
      </c>
      <c r="C59" s="81" t="s">
        <v>41</v>
      </c>
      <c r="D59" s="32" t="s">
        <v>131</v>
      </c>
      <c r="E59" s="76" t="s">
        <v>258</v>
      </c>
      <c r="F59" s="117" t="s">
        <v>246</v>
      </c>
      <c r="G59" s="77">
        <f>K59*49.6*0.7</f>
        <v>1184.4033599999998</v>
      </c>
      <c r="H59" s="30"/>
      <c r="I59" s="30"/>
      <c r="J59" s="60"/>
      <c r="K59" s="53">
        <v>34.113</v>
      </c>
      <c r="L59" s="79">
        <v>44015</v>
      </c>
      <c r="M59" s="79">
        <v>44032</v>
      </c>
      <c r="N59" s="39" t="s">
        <v>47</v>
      </c>
      <c r="O59" s="40">
        <v>1</v>
      </c>
      <c r="P59" s="44">
        <v>0.6</v>
      </c>
      <c r="Q59" s="41"/>
      <c r="R59" s="40">
        <v>1</v>
      </c>
      <c r="S59" s="42" t="s">
        <v>48</v>
      </c>
      <c r="T59" s="40"/>
      <c r="U59" s="40"/>
      <c r="V59" s="40"/>
      <c r="W59" s="43">
        <v>1</v>
      </c>
      <c r="X59" s="43">
        <v>1</v>
      </c>
      <c r="Y59" s="57">
        <v>0.6</v>
      </c>
      <c r="Z59" s="64">
        <v>0</v>
      </c>
      <c r="AA59" s="40"/>
      <c r="AB59" s="40"/>
      <c r="AC59" s="40"/>
      <c r="AD59" s="59" t="s">
        <v>51</v>
      </c>
      <c r="AE59" s="44">
        <v>1</v>
      </c>
      <c r="AH59" s="170">
        <v>0</v>
      </c>
      <c r="AI59" s="171">
        <f t="shared" ref="AI59:AI71" si="1">MINA(N(W59),0.5)*0.8+MIN(N(X59),0.5)*0.8+MIN(N(Y59),0.5)*0.4</f>
        <v>1</v>
      </c>
      <c r="AJ59" s="170">
        <v>0</v>
      </c>
      <c r="AK59" s="171">
        <f t="shared" ref="AK59:AK71" si="2">MAX(MIN(W59-0.5,0.5),0)*0.8+MAX(MIN(X59-0.5,0.5),0)*0.8+MAX(MIN(Y59-0.5,0.5),0)*0.4</f>
        <v>0.84000000000000008</v>
      </c>
    </row>
    <row r="60" spans="1:60" ht="72.2" customHeight="1" x14ac:dyDescent="0.3">
      <c r="A60" s="30" t="s">
        <v>78</v>
      </c>
      <c r="B60" s="30" t="s">
        <v>40</v>
      </c>
      <c r="C60" s="78" t="s">
        <v>41</v>
      </c>
      <c r="D60" s="32" t="s">
        <v>146</v>
      </c>
      <c r="E60" s="76" t="s">
        <v>259</v>
      </c>
      <c r="F60" s="51" t="s">
        <v>44</v>
      </c>
      <c r="G60" s="77">
        <f>K60*10.2*0.7</f>
        <v>29.325407999999992</v>
      </c>
      <c r="H60" s="36"/>
      <c r="I60" s="37"/>
      <c r="J60" s="78"/>
      <c r="K60" s="53">
        <v>4.1071999999999997</v>
      </c>
      <c r="L60" s="79">
        <v>44011</v>
      </c>
      <c r="M60" s="79">
        <v>44018</v>
      </c>
      <c r="N60" s="39" t="s">
        <v>47</v>
      </c>
      <c r="O60" s="40">
        <v>1</v>
      </c>
      <c r="P60" s="40">
        <v>0.4</v>
      </c>
      <c r="Q60" s="54"/>
      <c r="R60" s="40">
        <v>0.99</v>
      </c>
      <c r="S60" s="40" t="s">
        <v>260</v>
      </c>
      <c r="T60" s="40"/>
      <c r="U60" s="40"/>
      <c r="V60" s="40"/>
      <c r="W60" s="43">
        <v>1</v>
      </c>
      <c r="X60" s="64">
        <v>0</v>
      </c>
      <c r="Y60" s="64">
        <v>0</v>
      </c>
      <c r="Z60" s="64">
        <v>0</v>
      </c>
      <c r="AA60" s="40"/>
      <c r="AB60" s="40"/>
      <c r="AC60" s="40"/>
      <c r="AD60" s="59" t="s">
        <v>261</v>
      </c>
      <c r="AE60" s="44">
        <v>0.9</v>
      </c>
      <c r="AF60" s="47"/>
      <c r="AG60" s="47"/>
      <c r="AH60" s="170">
        <v>0</v>
      </c>
      <c r="AI60" s="171">
        <f t="shared" si="1"/>
        <v>0.4</v>
      </c>
      <c r="AJ60" s="170">
        <v>0</v>
      </c>
      <c r="AK60" s="171">
        <f t="shared" si="2"/>
        <v>0.4</v>
      </c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</row>
    <row r="61" spans="1:60" ht="72.2" customHeight="1" x14ac:dyDescent="0.3">
      <c r="A61" s="30" t="s">
        <v>83</v>
      </c>
      <c r="B61" s="60" t="s">
        <v>40</v>
      </c>
      <c r="C61" s="81" t="s">
        <v>41</v>
      </c>
      <c r="D61" s="65" t="s">
        <v>128</v>
      </c>
      <c r="E61" s="76" t="s">
        <v>262</v>
      </c>
      <c r="F61" s="117" t="s">
        <v>246</v>
      </c>
      <c r="G61" s="118">
        <f>K61*49.6*0.7</f>
        <v>142.62628799999999</v>
      </c>
      <c r="H61" s="60"/>
      <c r="I61" s="60"/>
      <c r="J61" s="60"/>
      <c r="K61" s="119">
        <v>4.1078999999999999</v>
      </c>
      <c r="L61" s="120">
        <v>44012</v>
      </c>
      <c r="M61" s="79">
        <v>44018</v>
      </c>
      <c r="N61" s="39" t="s">
        <v>47</v>
      </c>
      <c r="O61" s="40">
        <v>1</v>
      </c>
      <c r="P61" s="40">
        <v>0.4</v>
      </c>
      <c r="Q61" s="54"/>
      <c r="R61" s="40">
        <v>1</v>
      </c>
      <c r="S61" s="42" t="s">
        <v>48</v>
      </c>
      <c r="T61" s="40"/>
      <c r="U61" s="40"/>
      <c r="V61" s="40"/>
      <c r="W61" s="43">
        <v>1</v>
      </c>
      <c r="X61" s="57">
        <v>0.5</v>
      </c>
      <c r="Y61" s="64">
        <v>0</v>
      </c>
      <c r="Z61" s="64">
        <v>0</v>
      </c>
      <c r="AA61" s="40"/>
      <c r="AB61" s="40"/>
      <c r="AC61" s="40"/>
      <c r="AD61" s="59" t="s">
        <v>263</v>
      </c>
      <c r="AE61" s="44">
        <v>1</v>
      </c>
      <c r="AF61" s="47"/>
      <c r="AG61" s="47"/>
      <c r="AH61" s="170">
        <v>0</v>
      </c>
      <c r="AI61" s="171">
        <f t="shared" si="1"/>
        <v>0.8</v>
      </c>
      <c r="AJ61" s="170">
        <v>0</v>
      </c>
      <c r="AK61" s="171">
        <f t="shared" si="2"/>
        <v>0.4</v>
      </c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</row>
    <row r="62" spans="1:60" ht="72.2" customHeight="1" x14ac:dyDescent="0.3">
      <c r="A62" s="30" t="s">
        <v>91</v>
      </c>
      <c r="B62" s="30" t="s">
        <v>40</v>
      </c>
      <c r="C62" s="81" t="s">
        <v>41</v>
      </c>
      <c r="D62" s="32" t="s">
        <v>79</v>
      </c>
      <c r="E62" s="76" t="s">
        <v>264</v>
      </c>
      <c r="F62" s="117" t="s">
        <v>246</v>
      </c>
      <c r="G62" s="77">
        <f>K62*49.6*0.7</f>
        <v>889.30419200000006</v>
      </c>
      <c r="H62" s="30"/>
      <c r="I62" s="30"/>
      <c r="J62" s="60"/>
      <c r="K62" s="53">
        <v>25.613600000000002</v>
      </c>
      <c r="L62" s="79">
        <v>44012</v>
      </c>
      <c r="M62" s="79">
        <v>44027</v>
      </c>
      <c r="N62" s="39" t="s">
        <v>47</v>
      </c>
      <c r="O62" s="40">
        <v>1</v>
      </c>
      <c r="P62" s="40">
        <v>0.5</v>
      </c>
      <c r="Q62" s="54"/>
      <c r="R62" s="40">
        <v>1</v>
      </c>
      <c r="S62" s="42" t="s">
        <v>48</v>
      </c>
      <c r="T62" s="40"/>
      <c r="U62" s="40"/>
      <c r="V62" s="40"/>
      <c r="W62" s="43">
        <v>1</v>
      </c>
      <c r="X62" s="43">
        <v>1</v>
      </c>
      <c r="Y62" s="57">
        <v>0.2</v>
      </c>
      <c r="Z62" s="64">
        <v>0</v>
      </c>
      <c r="AA62" s="40"/>
      <c r="AB62" s="40"/>
      <c r="AC62" s="40"/>
      <c r="AD62" s="59" t="s">
        <v>51</v>
      </c>
      <c r="AE62" s="44">
        <v>1</v>
      </c>
      <c r="AF62" s="47"/>
      <c r="AG62" s="47"/>
      <c r="AH62" s="170">
        <v>0</v>
      </c>
      <c r="AI62" s="171">
        <f t="shared" si="1"/>
        <v>0.88000000000000012</v>
      </c>
      <c r="AJ62" s="170">
        <v>0</v>
      </c>
      <c r="AK62" s="171">
        <f t="shared" si="2"/>
        <v>0.8</v>
      </c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</row>
    <row r="63" spans="1:60" ht="72.2" customHeight="1" x14ac:dyDescent="0.3">
      <c r="A63" s="30" t="s">
        <v>98</v>
      </c>
      <c r="B63" s="30" t="s">
        <v>40</v>
      </c>
      <c r="C63" s="81" t="s">
        <v>41</v>
      </c>
      <c r="D63" s="32" t="s">
        <v>168</v>
      </c>
      <c r="E63" s="76" t="s">
        <v>169</v>
      </c>
      <c r="F63" s="117" t="s">
        <v>246</v>
      </c>
      <c r="G63" s="77">
        <f>K63*49.6*0.7</f>
        <v>1853.308464</v>
      </c>
      <c r="H63" s="30"/>
      <c r="I63" s="30"/>
      <c r="J63" s="60"/>
      <c r="K63" s="53">
        <v>53.378700000000002</v>
      </c>
      <c r="L63" s="79">
        <v>44027</v>
      </c>
      <c r="M63" s="79">
        <v>44039</v>
      </c>
      <c r="N63" s="39" t="s">
        <v>47</v>
      </c>
      <c r="O63" s="40">
        <v>1</v>
      </c>
      <c r="P63" s="40">
        <v>0.4</v>
      </c>
      <c r="Q63" s="54"/>
      <c r="R63" s="40">
        <v>0.99</v>
      </c>
      <c r="S63" s="40" t="s">
        <v>170</v>
      </c>
      <c r="T63" s="40"/>
      <c r="U63" s="40"/>
      <c r="V63" s="40"/>
      <c r="W63" s="57">
        <v>0.7</v>
      </c>
      <c r="X63" s="57">
        <v>0.7</v>
      </c>
      <c r="Y63" s="64">
        <v>0</v>
      </c>
      <c r="Z63" s="64">
        <v>0</v>
      </c>
      <c r="AA63" s="40"/>
      <c r="AB63" s="40"/>
      <c r="AC63" s="40"/>
      <c r="AD63" s="59" t="s">
        <v>51</v>
      </c>
      <c r="AE63" s="44">
        <v>1</v>
      </c>
      <c r="AF63" s="47"/>
      <c r="AG63" s="47"/>
      <c r="AH63" s="170">
        <v>0</v>
      </c>
      <c r="AI63" s="171">
        <f t="shared" si="1"/>
        <v>0.8</v>
      </c>
      <c r="AJ63" s="170">
        <v>0</v>
      </c>
      <c r="AK63" s="171">
        <f t="shared" si="2"/>
        <v>0.31999999999999995</v>
      </c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</row>
    <row r="64" spans="1:60" ht="72.2" customHeight="1" x14ac:dyDescent="0.3">
      <c r="A64" s="30" t="s">
        <v>106</v>
      </c>
      <c r="B64" s="60" t="s">
        <v>40</v>
      </c>
      <c r="C64" s="81" t="s">
        <v>41</v>
      </c>
      <c r="D64" s="65" t="s">
        <v>137</v>
      </c>
      <c r="E64" s="76" t="s">
        <v>265</v>
      </c>
      <c r="F64" s="117" t="s">
        <v>246</v>
      </c>
      <c r="G64" s="118">
        <f>K64*49.6*0.7</f>
        <v>146.38993600000001</v>
      </c>
      <c r="H64" s="60"/>
      <c r="I64" s="60"/>
      <c r="J64" s="60"/>
      <c r="K64" s="119">
        <v>4.2163000000000004</v>
      </c>
      <c r="L64" s="120">
        <v>44040</v>
      </c>
      <c r="M64" s="120">
        <v>44042</v>
      </c>
      <c r="N64" s="39" t="s">
        <v>47</v>
      </c>
      <c r="O64" s="40">
        <v>1</v>
      </c>
      <c r="P64" s="40">
        <v>0.1</v>
      </c>
      <c r="Q64" s="54"/>
      <c r="R64" s="40">
        <v>0.99</v>
      </c>
      <c r="S64" s="40" t="s">
        <v>139</v>
      </c>
      <c r="T64" s="40"/>
      <c r="U64" s="40"/>
      <c r="V64" s="40"/>
      <c r="W64" s="57">
        <v>0.3</v>
      </c>
      <c r="X64" s="64">
        <v>0</v>
      </c>
      <c r="Y64" s="64">
        <v>0</v>
      </c>
      <c r="Z64" s="64">
        <v>0</v>
      </c>
      <c r="AA64" s="40"/>
      <c r="AB64" s="40"/>
      <c r="AC64" s="40"/>
      <c r="AD64" s="59" t="s">
        <v>51</v>
      </c>
      <c r="AE64" s="44">
        <v>0.9</v>
      </c>
      <c r="AF64" s="47"/>
      <c r="AG64" s="47"/>
      <c r="AH64" s="170">
        <v>0</v>
      </c>
      <c r="AI64" s="171">
        <f t="shared" si="1"/>
        <v>0.24</v>
      </c>
      <c r="AJ64" s="170">
        <v>0</v>
      </c>
      <c r="AK64" s="171">
        <f t="shared" si="2"/>
        <v>0</v>
      </c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</row>
    <row r="65" spans="1:60" ht="72.2" customHeight="1" x14ac:dyDescent="0.3">
      <c r="A65" s="30" t="s">
        <v>113</v>
      </c>
      <c r="B65" s="30" t="s">
        <v>40</v>
      </c>
      <c r="C65" s="81" t="s">
        <v>41</v>
      </c>
      <c r="D65" s="32" t="s">
        <v>64</v>
      </c>
      <c r="E65" s="93" t="s">
        <v>266</v>
      </c>
      <c r="F65" s="117" t="s">
        <v>246</v>
      </c>
      <c r="G65" s="77">
        <v>1185.6671679999999</v>
      </c>
      <c r="H65" s="30"/>
      <c r="I65" s="30"/>
      <c r="J65" s="60"/>
      <c r="K65" s="53">
        <v>34.1494</v>
      </c>
      <c r="L65" s="79">
        <v>44022</v>
      </c>
      <c r="M65" s="79">
        <v>44036</v>
      </c>
      <c r="N65" s="39" t="s">
        <v>47</v>
      </c>
      <c r="O65" s="40">
        <v>1</v>
      </c>
      <c r="P65" s="40">
        <v>0.3</v>
      </c>
      <c r="Q65" s="54"/>
      <c r="R65" s="40">
        <v>0.99</v>
      </c>
      <c r="S65" s="40" t="s">
        <v>68</v>
      </c>
      <c r="T65" s="40"/>
      <c r="U65" s="40"/>
      <c r="V65" s="40"/>
      <c r="W65" s="57">
        <v>0.5</v>
      </c>
      <c r="X65" s="57">
        <v>0.5</v>
      </c>
      <c r="Y65" s="64">
        <v>0</v>
      </c>
      <c r="Z65" s="64">
        <v>0</v>
      </c>
      <c r="AA65" s="40"/>
      <c r="AB65" s="40"/>
      <c r="AC65" s="40"/>
      <c r="AD65" s="59" t="s">
        <v>51</v>
      </c>
      <c r="AE65" s="44">
        <v>1</v>
      </c>
      <c r="AF65" s="47"/>
      <c r="AG65" s="47"/>
      <c r="AH65" s="170">
        <v>0</v>
      </c>
      <c r="AI65" s="171">
        <f t="shared" si="1"/>
        <v>0.8</v>
      </c>
      <c r="AJ65" s="170">
        <v>0</v>
      </c>
      <c r="AK65" s="171">
        <f t="shared" si="2"/>
        <v>0</v>
      </c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</row>
    <row r="66" spans="1:60" ht="72.2" customHeight="1" x14ac:dyDescent="0.3">
      <c r="A66" s="30" t="s">
        <v>118</v>
      </c>
      <c r="B66" s="30" t="s">
        <v>40</v>
      </c>
      <c r="C66" s="81" t="s">
        <v>41</v>
      </c>
      <c r="D66" s="121" t="s">
        <v>53</v>
      </c>
      <c r="E66" s="122" t="s">
        <v>267</v>
      </c>
      <c r="F66" s="117" t="s">
        <v>246</v>
      </c>
      <c r="G66" s="77">
        <f>K66*49.6*0.7</f>
        <v>668.53012799999999</v>
      </c>
      <c r="H66" s="30"/>
      <c r="I66" s="30"/>
      <c r="J66" s="60"/>
      <c r="K66" s="53">
        <v>19.254899999999999</v>
      </c>
      <c r="L66" s="79">
        <v>44022</v>
      </c>
      <c r="M66" s="79">
        <v>44032</v>
      </c>
      <c r="N66" s="39" t="s">
        <v>47</v>
      </c>
      <c r="O66" s="40">
        <v>1</v>
      </c>
      <c r="P66" s="40">
        <v>0.5</v>
      </c>
      <c r="Q66" s="54"/>
      <c r="R66" s="40">
        <v>1</v>
      </c>
      <c r="S66" s="42" t="s">
        <v>48</v>
      </c>
      <c r="T66" s="40"/>
      <c r="U66" s="40"/>
      <c r="V66" s="40"/>
      <c r="W66" s="57">
        <v>0.7</v>
      </c>
      <c r="X66" s="43">
        <v>1</v>
      </c>
      <c r="Y66" s="64">
        <v>0</v>
      </c>
      <c r="Z66" s="64">
        <v>0</v>
      </c>
      <c r="AA66" s="40"/>
      <c r="AB66" s="40"/>
      <c r="AC66" s="40"/>
      <c r="AD66" s="59" t="s">
        <v>51</v>
      </c>
      <c r="AE66" s="44">
        <v>1</v>
      </c>
      <c r="AF66" s="47"/>
      <c r="AG66" s="47"/>
      <c r="AH66" s="170">
        <v>0</v>
      </c>
      <c r="AI66" s="171">
        <f t="shared" si="1"/>
        <v>0.8</v>
      </c>
      <c r="AJ66" s="170">
        <v>0</v>
      </c>
      <c r="AK66" s="171">
        <f t="shared" si="2"/>
        <v>0.56000000000000005</v>
      </c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</row>
    <row r="67" spans="1:60" ht="72.2" customHeight="1" x14ac:dyDescent="0.3">
      <c r="A67" s="30" t="s">
        <v>124</v>
      </c>
      <c r="B67" s="30" t="s">
        <v>40</v>
      </c>
      <c r="C67" s="81" t="s">
        <v>41</v>
      </c>
      <c r="D67" s="91" t="s">
        <v>172</v>
      </c>
      <c r="E67" s="122" t="s">
        <v>268</v>
      </c>
      <c r="F67" s="117" t="s">
        <v>246</v>
      </c>
      <c r="G67" s="77">
        <v>668.13432</v>
      </c>
      <c r="H67" s="30"/>
      <c r="I67" s="30"/>
      <c r="J67" s="60"/>
      <c r="K67" s="53">
        <v>19.243500000000001</v>
      </c>
      <c r="L67" s="79">
        <v>44019</v>
      </c>
      <c r="M67" s="79">
        <v>44032</v>
      </c>
      <c r="N67" s="39" t="s">
        <v>47</v>
      </c>
      <c r="O67" s="40"/>
      <c r="P67" s="40"/>
      <c r="Q67" s="54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59" t="s">
        <v>269</v>
      </c>
      <c r="AE67" s="44" t="s">
        <v>270</v>
      </c>
      <c r="AF67" s="47"/>
      <c r="AG67" s="47"/>
      <c r="AH67" s="170">
        <v>0</v>
      </c>
      <c r="AI67" s="171">
        <f t="shared" si="1"/>
        <v>0</v>
      </c>
      <c r="AJ67" s="170">
        <v>0</v>
      </c>
      <c r="AK67" s="171">
        <f t="shared" si="2"/>
        <v>0</v>
      </c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</row>
    <row r="68" spans="1:60" ht="72.2" customHeight="1" x14ac:dyDescent="0.3">
      <c r="A68" s="30" t="s">
        <v>127</v>
      </c>
      <c r="B68" s="30" t="s">
        <v>40</v>
      </c>
      <c r="C68" s="81" t="s">
        <v>41</v>
      </c>
      <c r="D68" s="32" t="s">
        <v>175</v>
      </c>
      <c r="E68" s="93" t="s">
        <v>176</v>
      </c>
      <c r="F68" s="117" t="s">
        <v>246</v>
      </c>
      <c r="G68" s="77">
        <f>K68*49.6*0.7</f>
        <v>567.0227359999999</v>
      </c>
      <c r="H68" s="30"/>
      <c r="I68" s="30"/>
      <c r="J68" s="60"/>
      <c r="K68" s="53">
        <v>16.331299999999999</v>
      </c>
      <c r="L68" s="79">
        <v>44022</v>
      </c>
      <c r="M68" s="79">
        <v>44033</v>
      </c>
      <c r="N68" s="39" t="s">
        <v>47</v>
      </c>
      <c r="O68" s="40"/>
      <c r="P68" s="40"/>
      <c r="Q68" s="54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59" t="s">
        <v>269</v>
      </c>
      <c r="AE68" s="44" t="s">
        <v>270</v>
      </c>
      <c r="AF68" s="47"/>
      <c r="AG68" s="47"/>
      <c r="AH68" s="170">
        <v>0</v>
      </c>
      <c r="AI68" s="171">
        <f t="shared" si="1"/>
        <v>0</v>
      </c>
      <c r="AJ68" s="170">
        <v>0</v>
      </c>
      <c r="AK68" s="171">
        <f t="shared" si="2"/>
        <v>0</v>
      </c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</row>
    <row r="69" spans="1:60" ht="72.2" customHeight="1" x14ac:dyDescent="0.3">
      <c r="A69" s="30" t="s">
        <v>130</v>
      </c>
      <c r="B69" s="30" t="s">
        <v>40</v>
      </c>
      <c r="C69" s="81" t="s">
        <v>41</v>
      </c>
      <c r="D69" s="84" t="s">
        <v>192</v>
      </c>
      <c r="E69" s="93" t="s">
        <v>193</v>
      </c>
      <c r="F69" s="117" t="s">
        <v>246</v>
      </c>
      <c r="G69" s="77">
        <f>K69*49.6*0.7</f>
        <v>1698.1551999999997</v>
      </c>
      <c r="H69" s="30"/>
      <c r="I69" s="30"/>
      <c r="J69" s="60"/>
      <c r="K69" s="53">
        <v>48.91</v>
      </c>
      <c r="L69" s="79">
        <v>44024</v>
      </c>
      <c r="M69" s="79">
        <v>44039</v>
      </c>
      <c r="N69" s="39" t="s">
        <v>47</v>
      </c>
      <c r="O69" s="40"/>
      <c r="P69" s="40"/>
      <c r="Q69" s="54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59" t="s">
        <v>269</v>
      </c>
      <c r="AE69" s="44" t="s">
        <v>270</v>
      </c>
      <c r="AF69" s="47"/>
      <c r="AG69" s="47"/>
      <c r="AH69" s="170">
        <v>0</v>
      </c>
      <c r="AI69" s="171">
        <f t="shared" si="1"/>
        <v>0</v>
      </c>
      <c r="AJ69" s="170">
        <v>0</v>
      </c>
      <c r="AK69" s="171">
        <f t="shared" si="2"/>
        <v>0</v>
      </c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</row>
    <row r="70" spans="1:60" ht="72.2" customHeight="1" x14ac:dyDescent="0.3">
      <c r="A70" s="30" t="s">
        <v>133</v>
      </c>
      <c r="B70" s="30" t="s">
        <v>40</v>
      </c>
      <c r="C70" s="106" t="s">
        <v>41</v>
      </c>
      <c r="D70" s="32" t="s">
        <v>84</v>
      </c>
      <c r="E70" s="93" t="s">
        <v>271</v>
      </c>
      <c r="F70" s="117" t="s">
        <v>246</v>
      </c>
      <c r="G70" s="77">
        <f>K70*49.6*0.7</f>
        <v>2017.801408</v>
      </c>
      <c r="H70" s="30"/>
      <c r="I70" s="30"/>
      <c r="J70" s="60"/>
      <c r="K70" s="53">
        <v>58.116399999999999</v>
      </c>
      <c r="L70" s="79">
        <v>44032</v>
      </c>
      <c r="M70" s="79">
        <v>44043</v>
      </c>
      <c r="N70" s="39" t="s">
        <v>47</v>
      </c>
      <c r="O70" s="40"/>
      <c r="P70" s="40"/>
      <c r="Q70" s="54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59" t="s">
        <v>269</v>
      </c>
      <c r="AE70" s="44" t="s">
        <v>270</v>
      </c>
      <c r="AF70" s="47"/>
      <c r="AG70" s="47"/>
      <c r="AH70" s="170">
        <v>0</v>
      </c>
      <c r="AI70" s="171">
        <f t="shared" si="1"/>
        <v>0</v>
      </c>
      <c r="AJ70" s="170">
        <v>0</v>
      </c>
      <c r="AK70" s="171">
        <f t="shared" si="2"/>
        <v>0</v>
      </c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</row>
    <row r="71" spans="1:60" ht="72.2" customHeight="1" x14ac:dyDescent="0.3">
      <c r="A71" s="30" t="s">
        <v>136</v>
      </c>
      <c r="B71" s="123" t="s">
        <v>40</v>
      </c>
      <c r="C71" s="124" t="s">
        <v>41</v>
      </c>
      <c r="D71" s="125" t="s">
        <v>73</v>
      </c>
      <c r="E71" s="126" t="s">
        <v>272</v>
      </c>
      <c r="F71" s="127" t="s">
        <v>246</v>
      </c>
      <c r="G71" s="128">
        <f>K71*49.6*0.7</f>
        <v>1033.7879999999998</v>
      </c>
      <c r="H71" s="123"/>
      <c r="I71" s="123"/>
      <c r="J71" s="129"/>
      <c r="K71" s="130">
        <v>29.774999999999999</v>
      </c>
      <c r="L71" s="131">
        <v>44025</v>
      </c>
      <c r="M71" s="131">
        <v>44035</v>
      </c>
      <c r="N71" s="39" t="s">
        <v>47</v>
      </c>
      <c r="O71" s="40">
        <v>1</v>
      </c>
      <c r="P71" s="40">
        <v>0.05</v>
      </c>
      <c r="Q71" s="54"/>
      <c r="R71" s="40">
        <v>0.95</v>
      </c>
      <c r="S71" s="58" t="s">
        <v>77</v>
      </c>
      <c r="T71" s="40"/>
      <c r="U71" s="40"/>
      <c r="V71" s="40"/>
      <c r="W71" s="57">
        <v>0.05</v>
      </c>
      <c r="X71" s="64">
        <v>0</v>
      </c>
      <c r="Y71" s="64">
        <v>0</v>
      </c>
      <c r="Z71" s="64">
        <v>0</v>
      </c>
      <c r="AA71" s="40"/>
      <c r="AB71" s="40"/>
      <c r="AC71" s="40"/>
      <c r="AD71" s="59" t="s">
        <v>51</v>
      </c>
      <c r="AE71" s="44">
        <v>1</v>
      </c>
      <c r="AF71" s="47"/>
      <c r="AG71" s="47"/>
      <c r="AH71" s="170">
        <v>0</v>
      </c>
      <c r="AI71" s="171">
        <f t="shared" si="1"/>
        <v>4.0000000000000008E-2</v>
      </c>
      <c r="AJ71" s="170">
        <v>0</v>
      </c>
      <c r="AK71" s="171">
        <f t="shared" si="2"/>
        <v>0</v>
      </c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</row>
    <row r="72" spans="1:60" ht="49.7" customHeight="1" x14ac:dyDescent="0.25">
      <c r="A72" s="179" t="s">
        <v>273</v>
      </c>
      <c r="B72" s="179"/>
      <c r="C72" s="179"/>
      <c r="D72" s="179"/>
      <c r="E72" s="179"/>
      <c r="F72" s="179"/>
      <c r="G72" s="132">
        <f>SUM(G73:G74)</f>
        <v>1544.2901564999997</v>
      </c>
      <c r="H72" s="132"/>
      <c r="I72" s="132">
        <f>SUM(I73:I74)</f>
        <v>0</v>
      </c>
      <c r="J72" s="132">
        <f>SUM(J73:J74)</f>
        <v>0</v>
      </c>
      <c r="K72" s="133"/>
      <c r="L72" s="26"/>
      <c r="M72" s="27"/>
      <c r="N72" s="27"/>
      <c r="O72" s="28"/>
      <c r="P72" s="27"/>
      <c r="Q72" s="27"/>
      <c r="R72" s="29"/>
      <c r="S72" s="134"/>
      <c r="T72" s="134"/>
      <c r="U72" s="134"/>
      <c r="V72" s="134"/>
      <c r="W72" s="166"/>
      <c r="X72" s="166"/>
      <c r="Y72" s="166"/>
      <c r="Z72" s="166"/>
      <c r="AA72" s="134"/>
      <c r="AB72" s="134"/>
      <c r="AC72" s="134"/>
      <c r="AD72" s="135"/>
      <c r="AE72" s="44"/>
    </row>
    <row r="73" spans="1:60" s="146" customFormat="1" ht="52.15" customHeight="1" x14ac:dyDescent="0.25">
      <c r="A73" s="136" t="s">
        <v>39</v>
      </c>
      <c r="B73" s="30" t="s">
        <v>40</v>
      </c>
      <c r="C73" s="35" t="s">
        <v>41</v>
      </c>
      <c r="D73" s="137" t="s">
        <v>192</v>
      </c>
      <c r="E73" s="138" t="s">
        <v>193</v>
      </c>
      <c r="F73" s="139" t="s">
        <v>274</v>
      </c>
      <c r="G73" s="140">
        <f t="shared" ref="G73:G85" si="3">K73*32.37*0.7</f>
        <v>1108.2516899999998</v>
      </c>
      <c r="H73" s="141"/>
      <c r="I73" s="141"/>
      <c r="J73" s="142"/>
      <c r="K73" s="53">
        <v>48.91</v>
      </c>
      <c r="L73" s="143">
        <v>44039</v>
      </c>
      <c r="M73" s="143">
        <v>44053</v>
      </c>
      <c r="N73" s="39" t="s">
        <v>47</v>
      </c>
      <c r="O73" s="144"/>
      <c r="P73" s="145"/>
      <c r="Q73" s="145"/>
      <c r="R73" s="144"/>
      <c r="S73" s="144"/>
      <c r="T73" s="144"/>
      <c r="U73" s="144"/>
      <c r="V73" s="144"/>
      <c r="W73" s="167"/>
      <c r="X73" s="167"/>
      <c r="Y73" s="167"/>
      <c r="Z73" s="167"/>
      <c r="AA73" s="144"/>
      <c r="AB73" s="144"/>
      <c r="AC73" s="144"/>
      <c r="AD73" s="59"/>
      <c r="AE73" s="44">
        <v>0</v>
      </c>
    </row>
    <row r="74" spans="1:60" s="146" customFormat="1" ht="52.15" customHeight="1" x14ac:dyDescent="0.25">
      <c r="A74" s="136" t="s">
        <v>52</v>
      </c>
      <c r="B74" s="30" t="s">
        <v>40</v>
      </c>
      <c r="C74" s="36" t="s">
        <v>41</v>
      </c>
      <c r="D74" s="84" t="s">
        <v>172</v>
      </c>
      <c r="E74" s="93" t="s">
        <v>268</v>
      </c>
      <c r="F74" s="147" t="s">
        <v>274</v>
      </c>
      <c r="G74" s="77">
        <f t="shared" si="3"/>
        <v>436.03846649999997</v>
      </c>
      <c r="H74" s="37"/>
      <c r="I74" s="37"/>
      <c r="J74" s="60"/>
      <c r="K74" s="53">
        <v>19.243500000000001</v>
      </c>
      <c r="L74" s="79">
        <v>44034</v>
      </c>
      <c r="M74" s="79">
        <v>44043</v>
      </c>
      <c r="N74" s="39" t="s">
        <v>47</v>
      </c>
      <c r="O74" s="148"/>
      <c r="P74" s="149"/>
      <c r="Q74" s="149"/>
      <c r="R74" s="148"/>
      <c r="S74" s="148"/>
      <c r="T74" s="148"/>
      <c r="U74" s="148"/>
      <c r="V74" s="148"/>
      <c r="W74" s="168"/>
      <c r="X74" s="168"/>
      <c r="Y74" s="168"/>
      <c r="Z74" s="168"/>
      <c r="AA74" s="148"/>
      <c r="AB74" s="148"/>
      <c r="AC74" s="148"/>
      <c r="AD74" s="150"/>
      <c r="AE74" s="44">
        <v>0</v>
      </c>
    </row>
    <row r="75" spans="1:60" s="146" customFormat="1" ht="52.15" customHeight="1" x14ac:dyDescent="0.25">
      <c r="A75" s="136" t="s">
        <v>58</v>
      </c>
      <c r="B75" s="30" t="s">
        <v>40</v>
      </c>
      <c r="C75" s="36" t="s">
        <v>41</v>
      </c>
      <c r="D75" s="84" t="s">
        <v>175</v>
      </c>
      <c r="E75" s="93" t="s">
        <v>176</v>
      </c>
      <c r="F75" s="147" t="s">
        <v>274</v>
      </c>
      <c r="G75" s="77">
        <f t="shared" si="3"/>
        <v>370.05092669999988</v>
      </c>
      <c r="H75" s="37"/>
      <c r="I75" s="37"/>
      <c r="J75" s="60"/>
      <c r="K75" s="53">
        <v>16.331299999999999</v>
      </c>
      <c r="L75" s="79">
        <v>44033</v>
      </c>
      <c r="M75" s="79">
        <v>44040</v>
      </c>
      <c r="N75" s="39" t="s">
        <v>47</v>
      </c>
      <c r="O75" s="148"/>
      <c r="P75" s="149"/>
      <c r="Q75" s="149"/>
      <c r="R75" s="148"/>
      <c r="S75" s="148"/>
      <c r="T75" s="148"/>
      <c r="U75" s="148"/>
      <c r="V75" s="148"/>
      <c r="W75" s="168"/>
      <c r="X75" s="168"/>
      <c r="Y75" s="168"/>
      <c r="Z75" s="168"/>
      <c r="AA75" s="148"/>
      <c r="AB75" s="148"/>
      <c r="AC75" s="148"/>
      <c r="AD75" s="150"/>
      <c r="AE75" s="44">
        <v>0</v>
      </c>
    </row>
    <row r="76" spans="1:60" s="146" customFormat="1" ht="52.15" customHeight="1" x14ac:dyDescent="0.25">
      <c r="A76" s="136" t="s">
        <v>63</v>
      </c>
      <c r="B76" s="30" t="s">
        <v>40</v>
      </c>
      <c r="C76" s="81" t="s">
        <v>41</v>
      </c>
      <c r="D76" s="84" t="s">
        <v>197</v>
      </c>
      <c r="E76" s="93" t="s">
        <v>198</v>
      </c>
      <c r="F76" s="147" t="s">
        <v>274</v>
      </c>
      <c r="G76" s="77">
        <f t="shared" si="3"/>
        <v>514.24373909999997</v>
      </c>
      <c r="H76" s="81"/>
      <c r="I76" s="37"/>
      <c r="J76" s="60"/>
      <c r="K76" s="53">
        <v>22.694900000000001</v>
      </c>
      <c r="L76" s="79">
        <v>44036</v>
      </c>
      <c r="M76" s="79">
        <v>44043</v>
      </c>
      <c r="N76" s="39" t="s">
        <v>47</v>
      </c>
      <c r="O76" s="148"/>
      <c r="P76" s="149"/>
      <c r="Q76" s="149"/>
      <c r="R76" s="148"/>
      <c r="S76" s="148"/>
      <c r="T76" s="148"/>
      <c r="U76" s="148"/>
      <c r="V76" s="148"/>
      <c r="W76" s="168"/>
      <c r="X76" s="168"/>
      <c r="Y76" s="168"/>
      <c r="Z76" s="168"/>
      <c r="AA76" s="148"/>
      <c r="AB76" s="148"/>
      <c r="AC76" s="148"/>
      <c r="AD76" s="150"/>
      <c r="AE76" s="44">
        <v>0</v>
      </c>
    </row>
    <row r="77" spans="1:60" s="146" customFormat="1" ht="52.15" customHeight="1" x14ac:dyDescent="0.25">
      <c r="A77" s="136" t="s">
        <v>72</v>
      </c>
      <c r="B77" s="30" t="s">
        <v>40</v>
      </c>
      <c r="C77" s="81" t="s">
        <v>41</v>
      </c>
      <c r="D77" s="84" t="s">
        <v>200</v>
      </c>
      <c r="E77" s="93" t="s">
        <v>201</v>
      </c>
      <c r="F77" s="147" t="s">
        <v>274</v>
      </c>
      <c r="G77" s="77">
        <f t="shared" si="3"/>
        <v>444.49480529999994</v>
      </c>
      <c r="H77" s="81"/>
      <c r="I77" s="37"/>
      <c r="J77" s="60"/>
      <c r="K77" s="151">
        <v>19.616700000000002</v>
      </c>
      <c r="L77" s="79">
        <v>44036</v>
      </c>
      <c r="M77" s="79">
        <v>44043</v>
      </c>
      <c r="N77" s="39" t="s">
        <v>47</v>
      </c>
      <c r="O77" s="148"/>
      <c r="P77" s="149"/>
      <c r="Q77" s="149"/>
      <c r="R77" s="148"/>
      <c r="S77" s="148"/>
      <c r="T77" s="148"/>
      <c r="U77" s="148"/>
      <c r="V77" s="148"/>
      <c r="W77" s="168"/>
      <c r="X77" s="168"/>
      <c r="Y77" s="168"/>
      <c r="Z77" s="168"/>
      <c r="AA77" s="148"/>
      <c r="AB77" s="148"/>
      <c r="AC77" s="148"/>
      <c r="AD77" s="150"/>
      <c r="AE77" s="44">
        <v>0</v>
      </c>
    </row>
    <row r="78" spans="1:60" s="146" customFormat="1" ht="52.15" customHeight="1" x14ac:dyDescent="0.25">
      <c r="A78" s="136" t="s">
        <v>78</v>
      </c>
      <c r="B78" s="30" t="s">
        <v>40</v>
      </c>
      <c r="C78" s="36" t="s">
        <v>41</v>
      </c>
      <c r="D78" s="84" t="s">
        <v>92</v>
      </c>
      <c r="E78" s="93" t="s">
        <v>275</v>
      </c>
      <c r="F78" s="147" t="s">
        <v>274</v>
      </c>
      <c r="G78" s="77">
        <f t="shared" si="3"/>
        <v>741.29145089999986</v>
      </c>
      <c r="H78" s="37"/>
      <c r="I78" s="37"/>
      <c r="J78" s="60"/>
      <c r="K78" s="53">
        <v>32.7151</v>
      </c>
      <c r="L78" s="79">
        <v>44032</v>
      </c>
      <c r="M78" s="79">
        <v>44043</v>
      </c>
      <c r="N78" s="39" t="s">
        <v>47</v>
      </c>
      <c r="O78" s="148"/>
      <c r="P78" s="149"/>
      <c r="Q78" s="149"/>
      <c r="R78" s="148"/>
      <c r="S78" s="148"/>
      <c r="T78" s="148"/>
      <c r="U78" s="148"/>
      <c r="V78" s="148"/>
      <c r="W78" s="168"/>
      <c r="X78" s="168"/>
      <c r="Y78" s="168"/>
      <c r="Z78" s="168"/>
      <c r="AA78" s="148"/>
      <c r="AB78" s="148"/>
      <c r="AC78" s="148"/>
      <c r="AD78" s="150"/>
      <c r="AE78" s="44">
        <v>0</v>
      </c>
    </row>
    <row r="79" spans="1:60" s="146" customFormat="1" ht="52.15" customHeight="1" x14ac:dyDescent="0.25">
      <c r="A79" s="136" t="s">
        <v>83</v>
      </c>
      <c r="B79" s="30" t="s">
        <v>40</v>
      </c>
      <c r="C79" s="36" t="s">
        <v>41</v>
      </c>
      <c r="D79" s="84" t="s">
        <v>107</v>
      </c>
      <c r="E79" s="93" t="s">
        <v>276</v>
      </c>
      <c r="F79" s="147" t="s">
        <v>274</v>
      </c>
      <c r="G79" s="77">
        <f t="shared" si="3"/>
        <v>763.28654219999987</v>
      </c>
      <c r="H79" s="37"/>
      <c r="I79" s="37"/>
      <c r="J79" s="60"/>
      <c r="K79" s="53">
        <v>33.6858</v>
      </c>
      <c r="L79" s="79">
        <v>44037</v>
      </c>
      <c r="M79" s="79">
        <v>44046</v>
      </c>
      <c r="N79" s="39" t="s">
        <v>47</v>
      </c>
      <c r="O79" s="148"/>
      <c r="P79" s="149"/>
      <c r="Q79" s="149"/>
      <c r="R79" s="148"/>
      <c r="S79" s="148"/>
      <c r="T79" s="148"/>
      <c r="U79" s="148"/>
      <c r="V79" s="148"/>
      <c r="W79" s="168"/>
      <c r="X79" s="168"/>
      <c r="Y79" s="168"/>
      <c r="Z79" s="168"/>
      <c r="AA79" s="148"/>
      <c r="AB79" s="148"/>
      <c r="AC79" s="148"/>
      <c r="AD79" s="150"/>
      <c r="AE79" s="44">
        <v>0</v>
      </c>
    </row>
    <row r="80" spans="1:60" s="146" customFormat="1" ht="52.15" customHeight="1" x14ac:dyDescent="0.25">
      <c r="A80" s="136" t="s">
        <v>91</v>
      </c>
      <c r="B80" s="30" t="s">
        <v>40</v>
      </c>
      <c r="C80" s="36" t="s">
        <v>41</v>
      </c>
      <c r="D80" s="152" t="s">
        <v>168</v>
      </c>
      <c r="E80" s="93" t="s">
        <v>169</v>
      </c>
      <c r="F80" s="147" t="s">
        <v>274</v>
      </c>
      <c r="G80" s="77">
        <f t="shared" si="3"/>
        <v>1209.5079632999998</v>
      </c>
      <c r="H80" s="37"/>
      <c r="I80" s="37"/>
      <c r="J80" s="60"/>
      <c r="K80" s="53">
        <v>53.378700000000002</v>
      </c>
      <c r="L80" s="79">
        <v>44039</v>
      </c>
      <c r="M80" s="79">
        <v>44058</v>
      </c>
      <c r="N80" s="39" t="s">
        <v>47</v>
      </c>
      <c r="O80" s="148"/>
      <c r="P80" s="149"/>
      <c r="Q80" s="149"/>
      <c r="R80" s="148"/>
      <c r="S80" s="148"/>
      <c r="T80" s="148"/>
      <c r="U80" s="148"/>
      <c r="V80" s="148"/>
      <c r="W80" s="168"/>
      <c r="X80" s="168"/>
      <c r="Y80" s="168"/>
      <c r="Z80" s="168"/>
      <c r="AA80" s="148"/>
      <c r="AB80" s="148"/>
      <c r="AC80" s="148"/>
      <c r="AD80" s="150"/>
      <c r="AE80" s="44">
        <v>0.5</v>
      </c>
    </row>
    <row r="81" spans="1:31" s="146" customFormat="1" ht="52.15" customHeight="1" x14ac:dyDescent="0.25">
      <c r="A81" s="136" t="s">
        <v>98</v>
      </c>
      <c r="B81" s="30" t="s">
        <v>40</v>
      </c>
      <c r="C81" s="36" t="s">
        <v>41</v>
      </c>
      <c r="D81" s="84" t="s">
        <v>42</v>
      </c>
      <c r="E81" s="93" t="s">
        <v>277</v>
      </c>
      <c r="F81" s="147" t="s">
        <v>274</v>
      </c>
      <c r="G81" s="77">
        <f t="shared" si="3"/>
        <v>1028.9179991999999</v>
      </c>
      <c r="H81" s="37"/>
      <c r="I81" s="37"/>
      <c r="J81" s="60"/>
      <c r="K81" s="53">
        <v>45.408799999999999</v>
      </c>
      <c r="L81" s="79">
        <v>44031</v>
      </c>
      <c r="M81" s="79">
        <v>44052</v>
      </c>
      <c r="N81" s="39" t="s">
        <v>47</v>
      </c>
      <c r="O81" s="148"/>
      <c r="P81" s="149"/>
      <c r="Q81" s="149"/>
      <c r="R81" s="148"/>
      <c r="S81" s="148"/>
      <c r="T81" s="148"/>
      <c r="U81" s="148"/>
      <c r="V81" s="148"/>
      <c r="W81" s="168"/>
      <c r="X81" s="168"/>
      <c r="Y81" s="168"/>
      <c r="Z81" s="168"/>
      <c r="AA81" s="148"/>
      <c r="AB81" s="148"/>
      <c r="AC81" s="148"/>
      <c r="AD81" s="150"/>
      <c r="AE81" s="44">
        <v>0.5</v>
      </c>
    </row>
    <row r="82" spans="1:31" s="146" customFormat="1" ht="52.15" customHeight="1" x14ac:dyDescent="0.25">
      <c r="A82" s="136" t="s">
        <v>106</v>
      </c>
      <c r="B82" s="30" t="s">
        <v>40</v>
      </c>
      <c r="C82" s="36" t="s">
        <v>41</v>
      </c>
      <c r="D82" s="84" t="s">
        <v>53</v>
      </c>
      <c r="E82" s="93" t="s">
        <v>267</v>
      </c>
      <c r="F82" s="147" t="s">
        <v>274</v>
      </c>
      <c r="G82" s="77">
        <f t="shared" si="3"/>
        <v>436.29677909999992</v>
      </c>
      <c r="H82" s="37"/>
      <c r="I82" s="37"/>
      <c r="J82" s="60"/>
      <c r="K82" s="53">
        <v>19.254899999999999</v>
      </c>
      <c r="L82" s="79">
        <v>44032</v>
      </c>
      <c r="M82" s="79">
        <v>44043</v>
      </c>
      <c r="N82" s="39" t="s">
        <v>47</v>
      </c>
      <c r="O82" s="148"/>
      <c r="P82" s="149"/>
      <c r="Q82" s="149"/>
      <c r="R82" s="148"/>
      <c r="S82" s="148"/>
      <c r="T82" s="148"/>
      <c r="U82" s="148"/>
      <c r="V82" s="148"/>
      <c r="W82" s="168"/>
      <c r="X82" s="168"/>
      <c r="Y82" s="168"/>
      <c r="Z82" s="168"/>
      <c r="AA82" s="148"/>
      <c r="AB82" s="148"/>
      <c r="AC82" s="148"/>
      <c r="AD82" s="150"/>
      <c r="AE82" s="44">
        <v>1</v>
      </c>
    </row>
    <row r="83" spans="1:31" s="146" customFormat="1" ht="52.15" customHeight="1" x14ac:dyDescent="0.25">
      <c r="A83" s="136" t="s">
        <v>113</v>
      </c>
      <c r="B83" s="30" t="s">
        <v>40</v>
      </c>
      <c r="C83" s="81" t="s">
        <v>41</v>
      </c>
      <c r="D83" s="84" t="s">
        <v>59</v>
      </c>
      <c r="E83" s="93" t="s">
        <v>278</v>
      </c>
      <c r="F83" s="147" t="s">
        <v>274</v>
      </c>
      <c r="G83" s="77">
        <f t="shared" si="3"/>
        <v>371.35155329999998</v>
      </c>
      <c r="H83" s="37"/>
      <c r="I83" s="37"/>
      <c r="J83" s="60"/>
      <c r="K83" s="53">
        <v>16.3887</v>
      </c>
      <c r="L83" s="79">
        <v>44022</v>
      </c>
      <c r="M83" s="79">
        <v>44032</v>
      </c>
      <c r="N83" s="39" t="s">
        <v>47</v>
      </c>
      <c r="O83" s="148"/>
      <c r="P83" s="149"/>
      <c r="Q83" s="149"/>
      <c r="R83" s="148"/>
      <c r="S83" s="148"/>
      <c r="T83" s="148"/>
      <c r="U83" s="148"/>
      <c r="V83" s="148"/>
      <c r="W83" s="168"/>
      <c r="X83" s="168"/>
      <c r="Y83" s="168"/>
      <c r="Z83" s="168"/>
      <c r="AA83" s="148"/>
      <c r="AB83" s="148"/>
      <c r="AC83" s="148"/>
      <c r="AD83" s="150"/>
      <c r="AE83" s="44">
        <v>1</v>
      </c>
    </row>
    <row r="84" spans="1:31" s="146" customFormat="1" ht="52.15" customHeight="1" x14ac:dyDescent="0.25">
      <c r="A84" s="136" t="s">
        <v>118</v>
      </c>
      <c r="B84" s="30" t="s">
        <v>40</v>
      </c>
      <c r="C84" s="36" t="s">
        <v>41</v>
      </c>
      <c r="D84" s="84" t="s">
        <v>64</v>
      </c>
      <c r="E84" s="93" t="s">
        <v>266</v>
      </c>
      <c r="F84" s="147" t="s">
        <v>274</v>
      </c>
      <c r="G84" s="77">
        <f t="shared" si="3"/>
        <v>773.79125459999989</v>
      </c>
      <c r="H84" s="37"/>
      <c r="I84" s="37"/>
      <c r="J84" s="60"/>
      <c r="K84" s="53">
        <v>34.1494</v>
      </c>
      <c r="L84" s="79">
        <v>44036</v>
      </c>
      <c r="M84" s="79">
        <v>44048</v>
      </c>
      <c r="N84" s="39" t="s">
        <v>47</v>
      </c>
      <c r="O84" s="148"/>
      <c r="P84" s="149"/>
      <c r="Q84" s="149"/>
      <c r="R84" s="148"/>
      <c r="S84" s="148"/>
      <c r="T84" s="148"/>
      <c r="U84" s="148"/>
      <c r="V84" s="148"/>
      <c r="W84" s="168"/>
      <c r="X84" s="168"/>
      <c r="Y84" s="168"/>
      <c r="Z84" s="168"/>
      <c r="AA84" s="148"/>
      <c r="AB84" s="148"/>
      <c r="AC84" s="148"/>
      <c r="AD84" s="150"/>
      <c r="AE84" s="44">
        <v>0.5</v>
      </c>
    </row>
    <row r="85" spans="1:31" s="146" customFormat="1" ht="52.15" customHeight="1" x14ac:dyDescent="0.25">
      <c r="A85" s="136" t="s">
        <v>124</v>
      </c>
      <c r="B85" s="30" t="s">
        <v>40</v>
      </c>
      <c r="C85" s="75" t="s">
        <v>41</v>
      </c>
      <c r="D85" s="153" t="s">
        <v>131</v>
      </c>
      <c r="E85" s="154" t="s">
        <v>258</v>
      </c>
      <c r="F85" s="155" t="s">
        <v>274</v>
      </c>
      <c r="G85" s="156">
        <f t="shared" si="3"/>
        <v>772.96646699999985</v>
      </c>
      <c r="H85" s="157"/>
      <c r="I85" s="157"/>
      <c r="J85" s="158"/>
      <c r="K85" s="53">
        <v>34.113</v>
      </c>
      <c r="L85" s="120">
        <v>44033</v>
      </c>
      <c r="M85" s="120">
        <v>44043</v>
      </c>
      <c r="N85" s="39" t="s">
        <v>47</v>
      </c>
      <c r="O85" s="148"/>
      <c r="P85" s="149"/>
      <c r="Q85" s="149"/>
      <c r="R85" s="148"/>
      <c r="S85" s="148"/>
      <c r="T85" s="148"/>
      <c r="U85" s="148"/>
      <c r="V85" s="148"/>
      <c r="W85" s="168"/>
      <c r="X85" s="168"/>
      <c r="Y85" s="168"/>
      <c r="Z85" s="168"/>
      <c r="AA85" s="148"/>
      <c r="AB85" s="148"/>
      <c r="AC85" s="148"/>
      <c r="AD85" s="150"/>
      <c r="AE85" s="44">
        <v>0.5</v>
      </c>
    </row>
    <row r="86" spans="1:31" ht="15.6" customHeight="1" x14ac:dyDescent="0.25">
      <c r="A86" s="180" t="s">
        <v>279</v>
      </c>
      <c r="B86" s="180"/>
      <c r="C86" s="180"/>
      <c r="D86" s="180"/>
      <c r="E86" s="180"/>
      <c r="F86" s="180"/>
      <c r="G86" s="132">
        <f>SUM(G8,G54,G72)</f>
        <v>9563.7815164999993</v>
      </c>
      <c r="H86" s="132"/>
      <c r="I86" s="132">
        <f>SUM(I8,I54,I72)</f>
        <v>0</v>
      </c>
      <c r="J86" s="132">
        <f>SUM(J8,J54,J72)</f>
        <v>0</v>
      </c>
      <c r="K86" s="133"/>
      <c r="L86" s="26"/>
      <c r="M86" s="27"/>
      <c r="N86" s="27"/>
      <c r="O86" s="28"/>
      <c r="P86" s="27"/>
      <c r="Q86" s="27"/>
      <c r="R86" s="29"/>
      <c r="S86" s="134"/>
      <c r="T86" s="134"/>
      <c r="U86" s="134"/>
      <c r="V86" s="134"/>
      <c r="W86" s="166"/>
      <c r="X86" s="166"/>
      <c r="Y86" s="166"/>
      <c r="Z86" s="166"/>
      <c r="AA86" s="134"/>
      <c r="AB86" s="134"/>
      <c r="AC86" s="134"/>
      <c r="AD86" s="135"/>
      <c r="AE86" s="135"/>
    </row>
    <row r="87" spans="1:31" s="160" customFormat="1" ht="49.7" customHeight="1" x14ac:dyDescent="0.35">
      <c r="A87" s="174" t="s">
        <v>280</v>
      </c>
      <c r="B87" s="174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59"/>
    </row>
    <row r="88" spans="1:31" s="160" customFormat="1" ht="49.7" customHeight="1" x14ac:dyDescent="0.35">
      <c r="A88" s="174"/>
      <c r="B88" s="174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59"/>
    </row>
    <row r="89" spans="1:31" x14ac:dyDescent="0.25">
      <c r="D89" s="161" t="s">
        <v>281</v>
      </c>
      <c r="E89" s="8"/>
      <c r="F89" s="162"/>
      <c r="L89" s="1"/>
    </row>
    <row r="90" spans="1:31" x14ac:dyDescent="0.25">
      <c r="D90" s="161"/>
      <c r="E90" s="8"/>
      <c r="F90" s="162"/>
      <c r="L90" s="1"/>
    </row>
    <row r="91" spans="1:31" x14ac:dyDescent="0.25">
      <c r="D91" s="161"/>
      <c r="E91" s="8"/>
      <c r="F91" s="162"/>
      <c r="L91" s="1"/>
    </row>
    <row r="92" spans="1:31" ht="15" customHeight="1" x14ac:dyDescent="0.25">
      <c r="D92" s="163" t="s">
        <v>282</v>
      </c>
      <c r="E92" s="8"/>
      <c r="F92" s="162" t="s">
        <v>283</v>
      </c>
      <c r="L92" s="1"/>
    </row>
    <row r="93" spans="1:31" x14ac:dyDescent="0.25">
      <c r="D93" s="163"/>
      <c r="E93" s="8"/>
      <c r="F93" s="162"/>
      <c r="L93" s="1"/>
    </row>
    <row r="94" spans="1:31" x14ac:dyDescent="0.25">
      <c r="D94" s="163" t="s">
        <v>284</v>
      </c>
      <c r="E94" s="8"/>
      <c r="F94" s="162" t="s">
        <v>283</v>
      </c>
      <c r="L94" s="1"/>
    </row>
    <row r="95" spans="1:31" x14ac:dyDescent="0.25">
      <c r="D95" s="163"/>
      <c r="E95" s="8"/>
      <c r="F95" s="162"/>
      <c r="L95" s="1"/>
    </row>
    <row r="96" spans="1:31" x14ac:dyDescent="0.25">
      <c r="D96" s="163" t="s">
        <v>285</v>
      </c>
      <c r="E96" s="8"/>
      <c r="F96" s="162" t="s">
        <v>283</v>
      </c>
      <c r="L96" s="1"/>
    </row>
    <row r="97" spans="4:12" x14ac:dyDescent="0.25">
      <c r="D97" s="163"/>
      <c r="E97" s="8"/>
      <c r="F97" s="162"/>
      <c r="L97" s="1"/>
    </row>
    <row r="99" spans="4:12" ht="42" customHeight="1" x14ac:dyDescent="0.25"/>
  </sheetData>
  <autoFilter ref="A7:AD89" xr:uid="{00000000-0009-0000-0000-000000000000}"/>
  <mergeCells count="32">
    <mergeCell ref="AE6:AE7"/>
    <mergeCell ref="T6:V6"/>
    <mergeCell ref="AH54:AI54"/>
    <mergeCell ref="AJ54:AK54"/>
    <mergeCell ref="A4:P4"/>
    <mergeCell ref="S4:AD4"/>
    <mergeCell ref="A5:F5"/>
    <mergeCell ref="A6:A7"/>
    <mergeCell ref="B6:B7"/>
    <mergeCell ref="C6:C7"/>
    <mergeCell ref="D6:D7"/>
    <mergeCell ref="E6:E7"/>
    <mergeCell ref="F6:F7"/>
    <mergeCell ref="G6:J6"/>
    <mergeCell ref="K6:K7"/>
    <mergeCell ref="L6:L7"/>
    <mergeCell ref="A87:AD87"/>
    <mergeCell ref="A88:AD88"/>
    <mergeCell ref="AA6:AC6"/>
    <mergeCell ref="AD6:AD7"/>
    <mergeCell ref="A8:F8"/>
    <mergeCell ref="A54:F54"/>
    <mergeCell ref="Q6:Q7"/>
    <mergeCell ref="R6:R7"/>
    <mergeCell ref="S6:S7"/>
    <mergeCell ref="M6:M7"/>
    <mergeCell ref="N6:N7"/>
    <mergeCell ref="O6:O7"/>
    <mergeCell ref="P6:P7"/>
    <mergeCell ref="W6:Z6"/>
    <mergeCell ref="A72:F72"/>
    <mergeCell ref="A86:F86"/>
  </mergeCells>
  <conditionalFormatting sqref="D9:D10 D22:D25">
    <cfRule type="duplicateValues" priority="2"/>
  </conditionalFormatting>
  <conditionalFormatting sqref="D19:D20 D22">
    <cfRule type="duplicateValues" priority="4"/>
  </conditionalFormatting>
  <conditionalFormatting sqref="D23:D24 D55:D56">
    <cfRule type="duplicateValues" priority="5"/>
  </conditionalFormatting>
  <conditionalFormatting sqref="D58 D25:D32">
    <cfRule type="duplicateValues" priority="6"/>
  </conditionalFormatting>
  <conditionalFormatting sqref="D26:D28">
    <cfRule type="duplicateValues" priority="7"/>
  </conditionalFormatting>
  <conditionalFormatting sqref="D29">
    <cfRule type="duplicateValues" priority="8"/>
  </conditionalFormatting>
  <conditionalFormatting sqref="D30:D32">
    <cfRule type="duplicateValues" priority="9"/>
  </conditionalFormatting>
  <conditionalFormatting sqref="K16 K56">
    <cfRule type="cellIs" priority="10" operator="equal">
      <formula>0</formula>
    </cfRule>
  </conditionalFormatting>
  <conditionalFormatting sqref="D33">
    <cfRule type="duplicateValues" priority="11"/>
  </conditionalFormatting>
  <conditionalFormatting sqref="D34">
    <cfRule type="duplicateValues" priority="12"/>
  </conditionalFormatting>
  <conditionalFormatting sqref="D59">
    <cfRule type="duplicateValues" priority="13"/>
  </conditionalFormatting>
  <conditionalFormatting sqref="D60">
    <cfRule type="duplicateValues" priority="14"/>
  </conditionalFormatting>
  <conditionalFormatting sqref="D61">
    <cfRule type="duplicateValues" priority="15"/>
  </conditionalFormatting>
  <conditionalFormatting sqref="D62">
    <cfRule type="duplicateValues" priority="16"/>
  </conditionalFormatting>
  <conditionalFormatting sqref="D63">
    <cfRule type="duplicateValues" priority="17"/>
  </conditionalFormatting>
  <conditionalFormatting sqref="D64">
    <cfRule type="duplicateValues" priority="18"/>
  </conditionalFormatting>
  <conditionalFormatting sqref="D52:D53 D35 D41:D42 D47">
    <cfRule type="duplicateValues" priority="19"/>
  </conditionalFormatting>
  <conditionalFormatting sqref="D65">
    <cfRule type="duplicateValues" priority="20"/>
  </conditionalFormatting>
  <conditionalFormatting sqref="K65">
    <cfRule type="cellIs" priority="21" operator="equal">
      <formula>0</formula>
    </cfRule>
  </conditionalFormatting>
  <conditionalFormatting sqref="D66">
    <cfRule type="duplicateValues" priority="22"/>
  </conditionalFormatting>
  <conditionalFormatting sqref="D38">
    <cfRule type="duplicateValues" priority="23"/>
  </conditionalFormatting>
  <conditionalFormatting sqref="D36:D37">
    <cfRule type="duplicateValues" priority="24"/>
  </conditionalFormatting>
  <conditionalFormatting sqref="D39">
    <cfRule type="duplicateValues" priority="25"/>
  </conditionalFormatting>
  <conditionalFormatting sqref="D41">
    <cfRule type="duplicateValues" priority="26"/>
  </conditionalFormatting>
  <conditionalFormatting sqref="D40">
    <cfRule type="duplicateValues" priority="27"/>
  </conditionalFormatting>
  <conditionalFormatting sqref="D42">
    <cfRule type="duplicateValues" priority="28"/>
  </conditionalFormatting>
  <conditionalFormatting sqref="K42 K68:K69">
    <cfRule type="cellIs" priority="29" operator="equal">
      <formula>0</formula>
    </cfRule>
  </conditionalFormatting>
  <conditionalFormatting sqref="D43">
    <cfRule type="duplicateValues" priority="30"/>
  </conditionalFormatting>
  <conditionalFormatting sqref="D44">
    <cfRule type="duplicateValues" priority="31"/>
  </conditionalFormatting>
  <conditionalFormatting sqref="D45">
    <cfRule type="duplicateValues" priority="32"/>
  </conditionalFormatting>
  <conditionalFormatting sqref="D47">
    <cfRule type="duplicateValues" priority="33"/>
  </conditionalFormatting>
  <conditionalFormatting sqref="D46">
    <cfRule type="duplicateValues" priority="34"/>
  </conditionalFormatting>
  <conditionalFormatting sqref="D48">
    <cfRule type="duplicateValues" priority="35"/>
  </conditionalFormatting>
  <conditionalFormatting sqref="D49">
    <cfRule type="duplicateValues" priority="36"/>
  </conditionalFormatting>
  <conditionalFormatting sqref="D50:D52">
    <cfRule type="duplicateValues" priority="37"/>
  </conditionalFormatting>
  <conditionalFormatting sqref="D67">
    <cfRule type="duplicateValues" priority="38"/>
  </conditionalFormatting>
  <conditionalFormatting sqref="D67">
    <cfRule type="duplicateValues" priority="39"/>
  </conditionalFormatting>
  <conditionalFormatting sqref="D68">
    <cfRule type="duplicateValues" priority="40"/>
  </conditionalFormatting>
  <conditionalFormatting sqref="D70">
    <cfRule type="duplicateValues" priority="41"/>
  </conditionalFormatting>
  <conditionalFormatting sqref="D80:D81">
    <cfRule type="duplicateValues" priority="42"/>
  </conditionalFormatting>
  <conditionalFormatting sqref="D79">
    <cfRule type="duplicateValues" priority="43"/>
  </conditionalFormatting>
  <conditionalFormatting sqref="D78">
    <cfRule type="duplicateValues" priority="44"/>
  </conditionalFormatting>
  <conditionalFormatting sqref="D82 D84">
    <cfRule type="duplicateValues" priority="45"/>
  </conditionalFormatting>
  <conditionalFormatting sqref="D85">
    <cfRule type="duplicateValues" priority="46"/>
  </conditionalFormatting>
  <conditionalFormatting sqref="D83">
    <cfRule type="duplicateValues" priority="47"/>
  </conditionalFormatting>
  <conditionalFormatting sqref="D76 D71">
    <cfRule type="duplicateValues" priority="48"/>
  </conditionalFormatting>
  <conditionalFormatting sqref="D77">
    <cfRule type="duplicateValues" priority="49"/>
  </conditionalFormatting>
  <conditionalFormatting sqref="D73">
    <cfRule type="duplicateValues" priority="50"/>
  </conditionalFormatting>
  <conditionalFormatting sqref="D74:D75">
    <cfRule type="duplicateValues" priority="51"/>
  </conditionalFormatting>
  <conditionalFormatting sqref="D57 D11:D18">
    <cfRule type="duplicateValues" priority="52"/>
  </conditionalFormatting>
  <printOptions horizontalCentered="1"/>
  <pageMargins left="0.25" right="0.25" top="0.75" bottom="0.75" header="0.51180555555555496" footer="0.51180555555555496"/>
  <pageSetup paperSize="77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 2020 </vt:lpstr>
      <vt:lpstr>'Июль 2020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Вадим</dc:creator>
  <dc:description/>
  <cp:lastModifiedBy>Elena</cp:lastModifiedBy>
  <cp:revision>83</cp:revision>
  <cp:lastPrinted>2020-07-14T13:48:52Z</cp:lastPrinted>
  <dcterms:created xsi:type="dcterms:W3CDTF">2006-09-16T00:00:00Z</dcterms:created>
  <dcterms:modified xsi:type="dcterms:W3CDTF">2020-07-16T08:12:54Z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