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210" windowWidth="20730" windowHeight="6870" activeTab="2"/>
  </bookViews>
  <sheets>
    <sheet name="Лист2" sheetId="15" r:id="rId1"/>
    <sheet name="63185100" sheetId="13" r:id="rId2"/>
    <sheet name="63185700" sheetId="20" r:id="rId3"/>
    <sheet name="Лист1" sheetId="16" state="hidden" r:id="rId4"/>
    <sheet name="Лист3" sheetId="17" state="hidden" r:id="rId5"/>
  </sheets>
  <definedNames>
    <definedName name="список">Лист1!$A:$A</definedName>
    <definedName name="счета">Лист3!$A:$A</definedName>
    <definedName name="счетанаимен">Лист3!$A$2:$B$30</definedName>
  </definedNames>
  <calcPr calcId="125725"/>
</workbook>
</file>

<file path=xl/calcChain.xml><?xml version="1.0" encoding="utf-8"?>
<calcChain xmlns="http://schemas.openxmlformats.org/spreadsheetml/2006/main">
  <c r="E6" i="13"/>
  <c r="L6" i="20"/>
  <c r="N6"/>
  <c r="M6"/>
  <c r="K6"/>
  <c r="J6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F6"/>
  <c r="E6"/>
  <c r="H5" i="1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4"/>
  <c r="J7" i="20"/>
  <c r="K7"/>
  <c r="L7"/>
  <c r="M7"/>
  <c r="N7"/>
  <c r="O7"/>
  <c r="P7"/>
  <c r="Q7"/>
  <c r="R7"/>
  <c r="S7"/>
  <c r="J8"/>
  <c r="K8"/>
  <c r="L8"/>
  <c r="M8"/>
  <c r="N8"/>
  <c r="O8"/>
  <c r="P8"/>
  <c r="Q8"/>
  <c r="R8"/>
  <c r="S8"/>
  <c r="J9"/>
  <c r="K9"/>
  <c r="L9"/>
  <c r="M9"/>
  <c r="N9"/>
  <c r="O9"/>
  <c r="P9"/>
  <c r="Q9"/>
  <c r="R9"/>
  <c r="S9"/>
  <c r="J10"/>
  <c r="K10"/>
  <c r="L10"/>
  <c r="M10"/>
  <c r="N10"/>
  <c r="O10"/>
  <c r="P10"/>
  <c r="Q10"/>
  <c r="R10"/>
  <c r="S10"/>
  <c r="J11"/>
  <c r="K11"/>
  <c r="L11"/>
  <c r="M11"/>
  <c r="N11"/>
  <c r="O11"/>
  <c r="P11"/>
  <c r="Q11"/>
  <c r="R11"/>
  <c r="S11"/>
  <c r="J12"/>
  <c r="K12"/>
  <c r="L12"/>
  <c r="M12"/>
  <c r="N12"/>
  <c r="O12"/>
  <c r="P12"/>
  <c r="Q12"/>
  <c r="R12"/>
  <c r="S12"/>
  <c r="J7" i="13"/>
  <c r="K7"/>
  <c r="L7"/>
  <c r="M7"/>
  <c r="N7"/>
  <c r="J8"/>
  <c r="K8"/>
  <c r="L8"/>
  <c r="M8"/>
  <c r="N8"/>
  <c r="J9"/>
  <c r="K9"/>
  <c r="L9"/>
  <c r="M9"/>
  <c r="N9"/>
  <c r="J10"/>
  <c r="K10"/>
  <c r="L10"/>
  <c r="M10"/>
  <c r="N10"/>
  <c r="J11"/>
  <c r="K11"/>
  <c r="L11"/>
  <c r="M11"/>
  <c r="N11"/>
  <c r="E7"/>
  <c r="H6" i="20"/>
  <c r="O7" i="13" l="1"/>
  <c r="F7" l="1"/>
  <c r="G7"/>
  <c r="H7"/>
  <c r="E8"/>
  <c r="F8"/>
  <c r="G8"/>
  <c r="H8"/>
  <c r="E9"/>
  <c r="F9"/>
  <c r="G9"/>
  <c r="H9"/>
  <c r="E10"/>
  <c r="F10"/>
  <c r="G10"/>
  <c r="H10"/>
  <c r="E11"/>
  <c r="F11"/>
  <c r="G11"/>
  <c r="H11"/>
  <c r="S6" i="20"/>
  <c r="R6"/>
  <c r="Q6"/>
  <c r="P6"/>
  <c r="O6"/>
  <c r="B7"/>
  <c r="B8"/>
  <c r="B9"/>
  <c r="B7" i="13"/>
  <c r="G6"/>
  <c r="T12" i="20" l="1"/>
  <c r="B12"/>
  <c r="T11"/>
  <c r="B11"/>
  <c r="T10"/>
  <c r="B10"/>
  <c r="T9"/>
  <c r="T8"/>
  <c r="T7"/>
  <c r="G6"/>
  <c r="B6"/>
  <c r="F2"/>
  <c r="B6" i="13"/>
  <c r="T6" i="20" l="1"/>
  <c r="I8"/>
  <c r="V8" s="1"/>
  <c r="I10"/>
  <c r="V10" s="1"/>
  <c r="I12"/>
  <c r="V12" s="1"/>
  <c r="I7"/>
  <c r="V7" s="1"/>
  <c r="I9"/>
  <c r="V9" s="1"/>
  <c r="I11"/>
  <c r="V11" s="1"/>
  <c r="H6" i="13"/>
  <c r="O8"/>
  <c r="O9"/>
  <c r="O10"/>
  <c r="O11"/>
  <c r="I8"/>
  <c r="I9"/>
  <c r="I10"/>
  <c r="I11"/>
  <c r="N6"/>
  <c r="M6"/>
  <c r="L6"/>
  <c r="K6"/>
  <c r="I6" i="20" l="1"/>
  <c r="V6" s="1"/>
  <c r="I7" i="13"/>
  <c r="J6" l="1"/>
  <c r="O6" s="1"/>
  <c r="F2"/>
  <c r="F6"/>
  <c r="B8"/>
  <c r="B9"/>
  <c r="B10"/>
  <c r="B11"/>
  <c r="I6" l="1"/>
  <c r="Q7" l="1"/>
  <c r="Q8"/>
  <c r="Q10"/>
  <c r="Q11"/>
  <c r="Q9"/>
  <c r="Q6" l="1"/>
</calcChain>
</file>

<file path=xl/comments1.xml><?xml version="1.0" encoding="utf-8"?>
<comments xmlns="http://schemas.openxmlformats.org/spreadsheetml/2006/main">
  <authors>
    <author>Ровшан</author>
  </authors>
  <commentList>
    <comment ref="E6" authorId="0">
      <text>
        <r>
          <rPr>
            <sz val="9"/>
            <color indexed="81"/>
            <rFont val="Tahoma"/>
            <charset val="1"/>
          </rPr>
          <t xml:space="preserve">если пусто наименование , то значение не должно появиться
</t>
        </r>
      </text>
    </comment>
  </commentList>
</comments>
</file>

<file path=xl/sharedStrings.xml><?xml version="1.0" encoding="utf-8"?>
<sst xmlns="http://schemas.openxmlformats.org/spreadsheetml/2006/main" count="111" uniqueCount="71">
  <si>
    <t>КТ</t>
  </si>
  <si>
    <t>ДТ</t>
  </si>
  <si>
    <t>ИТОГО</t>
  </si>
  <si>
    <t>Обороты по Кт</t>
  </si>
  <si>
    <t>Обороты по Дт</t>
  </si>
  <si>
    <t>Наименование</t>
  </si>
  <si>
    <t>Сальдо на 01.01.2020</t>
  </si>
  <si>
    <t>Сальдо на 01.02.2020</t>
  </si>
  <si>
    <t>П-"Allegro" HJ</t>
  </si>
  <si>
    <t>П-"Demirýollary</t>
  </si>
  <si>
    <t>П-"Ýyly Jaý"</t>
  </si>
  <si>
    <t>П-"Алтын Асыр"</t>
  </si>
  <si>
    <t>П-5 Jennet baz.</t>
  </si>
  <si>
    <t>П-ADM WILD</t>
  </si>
  <si>
    <t>П-AGPJ "Hyzmat"</t>
  </si>
  <si>
    <t>П-Ak yol comput</t>
  </si>
  <si>
    <t>П-AKJA ELC NEW</t>
  </si>
  <si>
    <t>П-AL-CAP AMBALA</t>
  </si>
  <si>
    <t>П-Allaberenowa</t>
  </si>
  <si>
    <t>П-Altintaş Amb.</t>
  </si>
  <si>
    <t>П-ASE</t>
  </si>
  <si>
    <t>№</t>
  </si>
  <si>
    <t>22140100</t>
  </si>
  <si>
    <t>22160400</t>
  </si>
  <si>
    <t>Дебет</t>
  </si>
  <si>
    <t>Кредит</t>
  </si>
  <si>
    <t>Сумма</t>
  </si>
  <si>
    <t>счет</t>
  </si>
  <si>
    <t>Поставщики и Подрядчики</t>
  </si>
  <si>
    <t>Касса</t>
  </si>
  <si>
    <t>Расчетный счет</t>
  </si>
  <si>
    <t>Расчетный счет в долларах</t>
  </si>
  <si>
    <t>Расчетный счет в евро</t>
  </si>
  <si>
    <t>Прочие основные средства</t>
  </si>
  <si>
    <t>Сырье и материалы</t>
  </si>
  <si>
    <t>Транспортные средства</t>
  </si>
  <si>
    <t>Запасные части (офис)</t>
  </si>
  <si>
    <t>Запасные части (завод)</t>
  </si>
  <si>
    <t>Примечание</t>
  </si>
  <si>
    <t>Расходы по содержанию и ремонту транспорта</t>
  </si>
  <si>
    <t>Оплата разных транспортных услуг</t>
  </si>
  <si>
    <t>Услуги связи</t>
  </si>
  <si>
    <t>Оплата за воду</t>
  </si>
  <si>
    <t>Коммунальные услуги</t>
  </si>
  <si>
    <t>Оплата за электроэнергию</t>
  </si>
  <si>
    <t>Оплата за газ</t>
  </si>
  <si>
    <t>Прочие текущие расходы</t>
  </si>
  <si>
    <t>Прочие резервы (Фонд потребления)</t>
  </si>
  <si>
    <t>Расходы по штрафам и пениям</t>
  </si>
  <si>
    <t>Расшифровка по счету №</t>
  </si>
  <si>
    <t xml:space="preserve">за Январь 2020 г. </t>
  </si>
  <si>
    <t>62125100</t>
  </si>
  <si>
    <t>62125500</t>
  </si>
  <si>
    <t>62125601</t>
  </si>
  <si>
    <t>62125602</t>
  </si>
  <si>
    <t>61124200</t>
  </si>
  <si>
    <t>61124500</t>
  </si>
  <si>
    <t>61224100</t>
  </si>
  <si>
    <t>61244201</t>
  </si>
  <si>
    <t>61244202</t>
  </si>
  <si>
    <t>28190700</t>
  </si>
  <si>
    <t>63185100</t>
  </si>
  <si>
    <t>Корресп.</t>
  </si>
  <si>
    <t>Прочие краткосрочная кредиторская задолженность</t>
  </si>
  <si>
    <t>22130100</t>
  </si>
  <si>
    <t>22130500</t>
  </si>
  <si>
    <t>22150100</t>
  </si>
  <si>
    <t>22150200</t>
  </si>
  <si>
    <t>22150300</t>
  </si>
  <si>
    <t>22150400</t>
  </si>
  <si>
    <t>80007500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</si>
</sst>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Book Antiqua"/>
      <family val="1"/>
      <charset val="204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164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left"/>
    </xf>
    <xf numFmtId="4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horizontal="right" vertic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2" fontId="0" fillId="0" borderId="1" xfId="0" applyNumberForma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4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9" fontId="3" fillId="0" borderId="0" xfId="3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4"/>
  <sheetViews>
    <sheetView workbookViewId="0">
      <selection activeCell="G4" sqref="G4"/>
    </sheetView>
  </sheetViews>
  <sheetFormatPr defaultRowHeight="15"/>
  <cols>
    <col min="2" max="2" width="35.140625" customWidth="1"/>
    <col min="3" max="3" width="16.7109375" customWidth="1"/>
    <col min="4" max="4" width="15.28515625" customWidth="1"/>
    <col min="5" max="5" width="17" customWidth="1"/>
    <col min="6" max="6" width="17.28515625" customWidth="1"/>
    <col min="7" max="7" width="20.5703125" customWidth="1"/>
    <col min="8" max="8" width="82.5703125" customWidth="1"/>
  </cols>
  <sheetData>
    <row r="2" spans="2:8">
      <c r="B2" s="28" t="s">
        <v>5</v>
      </c>
      <c r="C2" s="28" t="s">
        <v>62</v>
      </c>
      <c r="D2" s="26" t="s">
        <v>24</v>
      </c>
      <c r="E2" s="27"/>
      <c r="F2" s="26" t="s">
        <v>25</v>
      </c>
      <c r="G2" s="27"/>
      <c r="H2" s="30" t="s">
        <v>38</v>
      </c>
    </row>
    <row r="3" spans="2:8">
      <c r="B3" s="29"/>
      <c r="C3" s="29"/>
      <c r="D3" s="12" t="s">
        <v>26</v>
      </c>
      <c r="E3" s="13" t="s">
        <v>27</v>
      </c>
      <c r="F3" s="12" t="s">
        <v>26</v>
      </c>
      <c r="G3" s="13" t="s">
        <v>27</v>
      </c>
      <c r="H3" s="30"/>
    </row>
    <row r="4" spans="2:8" ht="30">
      <c r="B4" s="11" t="s">
        <v>9</v>
      </c>
      <c r="C4" s="20">
        <v>63185700</v>
      </c>
      <c r="D4" s="11">
        <v>64564</v>
      </c>
      <c r="E4" s="19" t="s">
        <v>51</v>
      </c>
      <c r="F4" s="25">
        <v>554523</v>
      </c>
      <c r="G4" s="19" t="s">
        <v>22</v>
      </c>
      <c r="H4" s="24" t="str">
        <f>IFERROR(CONCATENATE(VLOOKUP(C4,счетанаимен,2,FALSE)," = ",VLOOKUP(Лист2!E4,счетанаимен,2,FALSE)," = ",VLOOKUP(Лист2!G4,счетанаимен,2,FALSE))," ")</f>
        <v>Прочие краткосрочная кредиторская задолженность = Касса = Услуги связи</v>
      </c>
    </row>
    <row r="5" spans="2:8">
      <c r="B5" s="11"/>
      <c r="C5" s="20"/>
      <c r="D5" s="11"/>
      <c r="E5" s="19"/>
      <c r="F5" s="11"/>
      <c r="G5" s="19"/>
      <c r="H5" s="24" t="str">
        <f>IFERROR(CONCATENATE(VLOOKUP(C5,счетанаимен,2,FALSE)," = ",VLOOKUP(Лист2!E5,счетанаимен,2,FALSE)," = ",VLOOKUP(Лист2!G5,счетанаимен,2,FALSE))," ")</f>
        <v xml:space="preserve"> </v>
      </c>
    </row>
    <row r="6" spans="2:8">
      <c r="B6" s="11"/>
      <c r="C6" s="20"/>
      <c r="D6" s="11"/>
      <c r="E6" s="19"/>
      <c r="F6" s="11"/>
      <c r="G6" s="19"/>
      <c r="H6" s="24" t="str">
        <f>IFERROR(CONCATENATE(VLOOKUP(C6,счетанаимен,2,FALSE)," = ",VLOOKUP(Лист2!E6,счетанаимен,2,FALSE)," = ",VLOOKUP(Лист2!G6,счетанаимен,2,FALSE))," ")</f>
        <v xml:space="preserve"> </v>
      </c>
    </row>
    <row r="7" spans="2:8">
      <c r="B7" s="11"/>
      <c r="C7" s="20"/>
      <c r="D7" s="11"/>
      <c r="E7" s="19"/>
      <c r="F7" s="11"/>
      <c r="G7" s="19"/>
      <c r="H7" s="24" t="str">
        <f>IFERROR(CONCATENATE(VLOOKUP(C7,счетанаимен,2,FALSE)," = ",VLOOKUP(Лист2!E7,счетанаимен,2,FALSE)," = ",VLOOKUP(Лист2!G7,счетанаимен,2,FALSE))," ")</f>
        <v xml:space="preserve"> </v>
      </c>
    </row>
    <row r="8" spans="2:8">
      <c r="B8" s="11"/>
      <c r="C8" s="20"/>
      <c r="D8" s="11"/>
      <c r="E8" s="19"/>
      <c r="F8" s="11"/>
      <c r="G8" s="19"/>
      <c r="H8" s="24" t="str">
        <f>IFERROR(CONCATENATE(VLOOKUP(C8,счетанаимен,2,FALSE)," = ",VLOOKUP(Лист2!E8,счетанаимен,2,FALSE)," = ",VLOOKUP(Лист2!G8,счетанаимен,2,FALSE))," ")</f>
        <v xml:space="preserve"> </v>
      </c>
    </row>
    <row r="9" spans="2:8">
      <c r="B9" s="11"/>
      <c r="C9" s="20"/>
      <c r="D9" s="11"/>
      <c r="E9" s="19"/>
      <c r="F9" s="11"/>
      <c r="G9" s="19"/>
      <c r="H9" s="24" t="str">
        <f>IFERROR(CONCATENATE(VLOOKUP(C9,счетанаимен,2,FALSE)," = ",VLOOKUP(Лист2!E9,счетанаимен,2,FALSE)," = ",VLOOKUP(Лист2!G9,счетанаимен,2,FALSE))," ")</f>
        <v xml:space="preserve"> </v>
      </c>
    </row>
    <row r="10" spans="2:8">
      <c r="B10" s="11"/>
      <c r="C10" s="20"/>
      <c r="D10" s="11"/>
      <c r="E10" s="19"/>
      <c r="F10" s="11"/>
      <c r="G10" s="19"/>
      <c r="H10" s="24" t="str">
        <f>IFERROR(CONCATENATE(VLOOKUP(C10,счетанаимен,2,FALSE)," = ",VLOOKUP(Лист2!E10,счетанаимен,2,FALSE)," = ",VLOOKUP(Лист2!G10,счетанаимен,2,FALSE))," ")</f>
        <v xml:space="preserve"> </v>
      </c>
    </row>
    <row r="11" spans="2:8">
      <c r="B11" s="11"/>
      <c r="C11" s="20"/>
      <c r="D11" s="11"/>
      <c r="E11" s="19"/>
      <c r="F11" s="11"/>
      <c r="G11" s="19"/>
      <c r="H11" s="24" t="str">
        <f>IFERROR(CONCATENATE(VLOOKUP(C11,счетанаимен,2,FALSE)," = ",VLOOKUP(Лист2!E11,счетанаимен,2,FALSE)," = ",VLOOKUP(Лист2!G11,счетанаимен,2,FALSE))," ")</f>
        <v xml:space="preserve"> </v>
      </c>
    </row>
    <row r="12" spans="2:8">
      <c r="B12" s="11"/>
      <c r="C12" s="20"/>
      <c r="D12" s="11"/>
      <c r="E12" s="19"/>
      <c r="F12" s="11"/>
      <c r="G12" s="19"/>
      <c r="H12" s="24" t="str">
        <f>IFERROR(CONCATENATE(VLOOKUP(C12,счетанаимен,2,FALSE)," = ",VLOOKUP(Лист2!E12,счетанаимен,2,FALSE)," = ",VLOOKUP(Лист2!G12,счетанаимен,2,FALSE))," ")</f>
        <v xml:space="preserve"> </v>
      </c>
    </row>
    <row r="13" spans="2:8">
      <c r="B13" s="11"/>
      <c r="C13" s="20"/>
      <c r="D13" s="11"/>
      <c r="E13" s="19"/>
      <c r="F13" s="11"/>
      <c r="G13" s="19"/>
      <c r="H13" s="24" t="str">
        <f>IFERROR(CONCATENATE(VLOOKUP(C13,счетанаимен,2,FALSE)," = ",VLOOKUP(Лист2!E13,счетанаимен,2,FALSE)," = ",VLOOKUP(Лист2!G13,счетанаимен,2,FALSE))," ")</f>
        <v xml:space="preserve"> </v>
      </c>
    </row>
    <row r="14" spans="2:8">
      <c r="B14" s="11"/>
      <c r="C14" s="20"/>
      <c r="D14" s="11"/>
      <c r="E14" s="19"/>
      <c r="F14" s="11"/>
      <c r="G14" s="19"/>
      <c r="H14" s="24" t="str">
        <f>IFERROR(CONCATENATE(VLOOKUP(C14,счетанаимен,2,FALSE)," = ",VLOOKUP(Лист2!E14,счетанаимен,2,FALSE)," = ",VLOOKUP(Лист2!G14,счетанаимен,2,FALSE))," ")</f>
        <v xml:space="preserve"> </v>
      </c>
    </row>
    <row r="15" spans="2:8">
      <c r="B15" s="11"/>
      <c r="C15" s="20"/>
      <c r="D15" s="11"/>
      <c r="E15" s="19"/>
      <c r="F15" s="11"/>
      <c r="G15" s="19"/>
      <c r="H15" s="24" t="str">
        <f>IFERROR(CONCATENATE(VLOOKUP(C15,счетанаимен,2,FALSE)," = ",VLOOKUP(Лист2!E15,счетанаимен,2,FALSE)," = ",VLOOKUP(Лист2!G15,счетанаимен,2,FALSE))," ")</f>
        <v xml:space="preserve"> </v>
      </c>
    </row>
    <row r="16" spans="2:8">
      <c r="B16" s="11"/>
      <c r="C16" s="20"/>
      <c r="D16" s="11"/>
      <c r="E16" s="19"/>
      <c r="F16" s="11"/>
      <c r="G16" s="19"/>
      <c r="H16" s="24" t="str">
        <f>IFERROR(CONCATENATE(VLOOKUP(C16,счетанаимен,2,FALSE)," = ",VLOOKUP(Лист2!E16,счетанаимен,2,FALSE)," = ",VLOOKUP(Лист2!G16,счетанаимен,2,FALSE))," ")</f>
        <v xml:space="preserve"> </v>
      </c>
    </row>
    <row r="17" spans="2:8">
      <c r="B17" s="11"/>
      <c r="C17" s="20"/>
      <c r="D17" s="11"/>
      <c r="E17" s="19"/>
      <c r="F17" s="11"/>
      <c r="G17" s="19"/>
      <c r="H17" s="24" t="str">
        <f>IFERROR(CONCATENATE(VLOOKUP(C17,счетанаимен,2,FALSE)," = ",VLOOKUP(Лист2!E17,счетанаимен,2,FALSE)," = ",VLOOKUP(Лист2!G17,счетанаимен,2,FALSE))," ")</f>
        <v xml:space="preserve"> </v>
      </c>
    </row>
    <row r="18" spans="2:8">
      <c r="B18" s="11"/>
      <c r="C18" s="20"/>
      <c r="D18" s="11"/>
      <c r="E18" s="19"/>
      <c r="F18" s="11"/>
      <c r="G18" s="19"/>
      <c r="H18" s="24" t="str">
        <f>IFERROR(CONCATENATE(VLOOKUP(C18,счетанаимен,2,FALSE)," = ",VLOOKUP(Лист2!E18,счетанаимен,2,FALSE)," = ",VLOOKUP(Лист2!G18,счетанаимен,2,FALSE))," ")</f>
        <v xml:space="preserve"> </v>
      </c>
    </row>
    <row r="19" spans="2:8">
      <c r="B19" s="11"/>
      <c r="C19" s="20"/>
      <c r="D19" s="11"/>
      <c r="E19" s="19"/>
      <c r="F19" s="11"/>
      <c r="G19" s="19"/>
      <c r="H19" s="24" t="str">
        <f>IFERROR(CONCATENATE(VLOOKUP(C19,счетанаимен,2,FALSE)," = ",VLOOKUP(Лист2!E19,счетанаимен,2,FALSE)," = ",VLOOKUP(Лист2!G19,счетанаимен,2,FALSE))," ")</f>
        <v xml:space="preserve"> </v>
      </c>
    </row>
    <row r="20" spans="2:8">
      <c r="B20" s="11"/>
      <c r="C20" s="20"/>
      <c r="D20" s="11"/>
      <c r="E20" s="19"/>
      <c r="F20" s="11"/>
      <c r="G20" s="19"/>
      <c r="H20" s="24" t="str">
        <f>IFERROR(CONCATENATE(VLOOKUP(C20,счетанаимен,2,FALSE)," = ",VLOOKUP(Лист2!E20,счетанаимен,2,FALSE)," = ",VLOOKUP(Лист2!G20,счетанаимен,2,FALSE))," ")</f>
        <v xml:space="preserve"> </v>
      </c>
    </row>
    <row r="21" spans="2:8">
      <c r="B21" s="11"/>
      <c r="C21" s="20"/>
      <c r="D21" s="11"/>
      <c r="E21" s="19"/>
      <c r="F21" s="11"/>
      <c r="G21" s="19"/>
      <c r="H21" s="24" t="str">
        <f>IFERROR(CONCATENATE(VLOOKUP(C21,счетанаимен,2,FALSE)," = ",VLOOKUP(Лист2!E21,счетанаимен,2,FALSE)," = ",VLOOKUP(Лист2!G21,счетанаимен,2,FALSE))," ")</f>
        <v xml:space="preserve"> </v>
      </c>
    </row>
    <row r="22" spans="2:8">
      <c r="B22" s="11"/>
      <c r="C22" s="20"/>
      <c r="D22" s="11"/>
      <c r="E22" s="19"/>
      <c r="F22" s="11"/>
      <c r="G22" s="19"/>
      <c r="H22" s="24" t="str">
        <f>IFERROR(CONCATENATE(VLOOKUP(C22,счетанаимен,2,FALSE)," = ",VLOOKUP(Лист2!E22,счетанаимен,2,FALSE)," = ",VLOOKUP(Лист2!G22,счетанаимен,2,FALSE))," ")</f>
        <v xml:space="preserve"> </v>
      </c>
    </row>
    <row r="23" spans="2:8">
      <c r="B23" s="11"/>
      <c r="C23" s="20"/>
      <c r="D23" s="11"/>
      <c r="E23" s="19"/>
      <c r="F23" s="11"/>
      <c r="G23" s="19"/>
      <c r="H23" s="24" t="str">
        <f>IFERROR(CONCATENATE(VLOOKUP(C23,счетанаимен,2,FALSE)," = ",VLOOKUP(Лист2!E23,счетанаимен,2,FALSE)," = ",VLOOKUP(Лист2!G23,счетанаимен,2,FALSE))," ")</f>
        <v xml:space="preserve"> </v>
      </c>
    </row>
    <row r="24" spans="2:8">
      <c r="B24" s="11"/>
      <c r="C24" s="20"/>
      <c r="D24" s="11"/>
      <c r="E24" s="19"/>
      <c r="F24" s="11"/>
      <c r="G24" s="19"/>
      <c r="H24" s="24" t="str">
        <f>IFERROR(CONCATENATE(VLOOKUP(C24,счетанаимен,2,FALSE)," = ",VLOOKUP(Лист2!E24,счетанаимен,2,FALSE)," = ",VLOOKUP(Лист2!G24,счетанаимен,2,FALSE))," ")</f>
        <v xml:space="preserve"> </v>
      </c>
    </row>
  </sheetData>
  <mergeCells count="5">
    <mergeCell ref="D2:E2"/>
    <mergeCell ref="F2:G2"/>
    <mergeCell ref="B2:B3"/>
    <mergeCell ref="H2:H3"/>
    <mergeCell ref="C2:C3"/>
  </mergeCells>
  <dataValidations count="2">
    <dataValidation type="list" allowBlank="1" showInputMessage="1" showErrorMessage="1" sqref="B3:B24">
      <formula1>список</formula1>
    </dataValidation>
    <dataValidation type="list" allowBlank="1" showInputMessage="1" showErrorMessage="1" sqref="E4:E24 G4:G24 C4:C24">
      <formula1>счета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1"/>
  <sheetViews>
    <sheetView zoomScale="80" zoomScaleNormal="80" workbookViewId="0">
      <selection activeCell="B21" sqref="B21"/>
    </sheetView>
  </sheetViews>
  <sheetFormatPr defaultRowHeight="12.75"/>
  <cols>
    <col min="1" max="1" width="9.140625" style="1"/>
    <col min="2" max="2" width="66" style="4" customWidth="1"/>
    <col min="3" max="3" width="13.7109375" style="3" customWidth="1"/>
    <col min="4" max="4" width="13.5703125" style="3" bestFit="1" customWidth="1"/>
    <col min="5" max="5" width="19" style="3" customWidth="1"/>
    <col min="6" max="6" width="14.42578125" style="3" customWidth="1"/>
    <col min="7" max="7" width="13" style="3" customWidth="1"/>
    <col min="8" max="8" width="13.42578125" style="3" customWidth="1"/>
    <col min="9" max="9" width="10.7109375" style="3" customWidth="1"/>
    <col min="10" max="10" width="12.7109375" style="3" customWidth="1"/>
    <col min="11" max="11" width="11.140625" style="3" customWidth="1"/>
    <col min="12" max="12" width="13" style="3" customWidth="1"/>
    <col min="13" max="13" width="12.7109375" style="3" customWidth="1"/>
    <col min="14" max="14" width="11.5703125" style="3" customWidth="1"/>
    <col min="15" max="15" width="10.85546875" style="3" bestFit="1" customWidth="1"/>
    <col min="16" max="16" width="4.28515625" style="3" customWidth="1"/>
    <col min="17" max="17" width="13.5703125" style="3" bestFit="1" customWidth="1"/>
    <col min="18" max="18" width="18.140625" style="2" customWidth="1"/>
    <col min="19" max="19" width="13.140625" style="2" customWidth="1"/>
    <col min="20" max="29" width="9.140625" style="2"/>
    <col min="30" max="16384" width="9.140625" style="1"/>
  </cols>
  <sheetData>
    <row r="1" spans="1:19" s="2" customFormat="1" ht="21.75" customHeigh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9" s="2" customFormat="1" ht="18" customHeight="1">
      <c r="B2" s="16" t="s">
        <v>49</v>
      </c>
      <c r="C2" s="40" t="s">
        <v>61</v>
      </c>
      <c r="D2" s="40"/>
      <c r="E2" s="15" t="s">
        <v>50</v>
      </c>
      <c r="F2" s="41" t="str">
        <f>VLOOKUP(C2,счетанаимен,2,FALSE)</f>
        <v>Поставщики и Подрядчики</v>
      </c>
      <c r="G2" s="41"/>
      <c r="H2" s="41"/>
      <c r="I2" s="41"/>
      <c r="J2" s="41"/>
      <c r="K2" s="41"/>
      <c r="L2" s="41"/>
      <c r="M2" s="41"/>
      <c r="N2" s="41"/>
      <c r="O2" s="41"/>
      <c r="P2" s="15"/>
      <c r="Q2" s="15"/>
    </row>
    <row r="3" spans="1:19" s="2" customFormat="1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s="2" customFormat="1" ht="31.5" customHeight="1">
      <c r="A4" s="42" t="s">
        <v>21</v>
      </c>
      <c r="B4" s="32" t="s">
        <v>5</v>
      </c>
      <c r="C4" s="34" t="s">
        <v>6</v>
      </c>
      <c r="D4" s="35"/>
      <c r="E4" s="36" t="s">
        <v>4</v>
      </c>
      <c r="F4" s="37"/>
      <c r="G4" s="37"/>
      <c r="H4" s="37"/>
      <c r="I4" s="38" t="s">
        <v>2</v>
      </c>
      <c r="J4" s="36" t="s">
        <v>3</v>
      </c>
      <c r="K4" s="37"/>
      <c r="L4" s="37"/>
      <c r="M4" s="37"/>
      <c r="N4" s="37"/>
      <c r="O4" s="38" t="s">
        <v>2</v>
      </c>
      <c r="P4" s="34" t="s">
        <v>7</v>
      </c>
      <c r="Q4" s="35"/>
    </row>
    <row r="5" spans="1:19" s="2" customFormat="1" ht="20.25" customHeight="1">
      <c r="A5" s="43"/>
      <c r="B5" s="33"/>
      <c r="C5" s="6" t="s">
        <v>1</v>
      </c>
      <c r="D5" s="6" t="s">
        <v>0</v>
      </c>
      <c r="E5" s="8" t="s">
        <v>51</v>
      </c>
      <c r="F5" s="8" t="s">
        <v>52</v>
      </c>
      <c r="G5" s="8" t="s">
        <v>53</v>
      </c>
      <c r="H5" s="8" t="s">
        <v>54</v>
      </c>
      <c r="I5" s="39"/>
      <c r="J5" s="8" t="s">
        <v>55</v>
      </c>
      <c r="K5" s="8" t="s">
        <v>56</v>
      </c>
      <c r="L5" s="8" t="s">
        <v>57</v>
      </c>
      <c r="M5" s="8" t="s">
        <v>58</v>
      </c>
      <c r="N5" s="8" t="s">
        <v>59</v>
      </c>
      <c r="O5" s="39"/>
      <c r="P5" s="6" t="s">
        <v>1</v>
      </c>
      <c r="Q5" s="6" t="s">
        <v>0</v>
      </c>
    </row>
    <row r="6" spans="1:19" s="2" customFormat="1" ht="31.5" customHeight="1">
      <c r="A6" s="9">
        <v>1</v>
      </c>
      <c r="B6" s="7" t="str">
        <f>IF(C2=Лист2!C4,Лист2!B4," ")</f>
        <v xml:space="preserve"> </v>
      </c>
      <c r="C6" s="6"/>
      <c r="D6" s="6"/>
      <c r="E6" s="45">
        <f>IF(Лист2!E4='63185100'!$E$5,Лист2!D4," ")</f>
        <v>64564</v>
      </c>
      <c r="F6" s="8" t="str">
        <f>IF(Лист2!E4='63185100'!$F$5,Лист2!D4," ")</f>
        <v xml:space="preserve"> </v>
      </c>
      <c r="G6" s="8" t="str">
        <f>IF(Лист2!E4='63185100'!$G$5,Лист2!D4," ")</f>
        <v xml:space="preserve"> </v>
      </c>
      <c r="H6" s="8" t="str">
        <f>IF(Лист2!E4='63185100'!$H$5,Лист2!D4," ")</f>
        <v xml:space="preserve"> </v>
      </c>
      <c r="I6" s="6">
        <f>SUM(E6:H6)</f>
        <v>64564</v>
      </c>
      <c r="J6" s="21" t="str">
        <f>IF(Лист2!G4='63185100'!$J$5,Лист2!F4," ")</f>
        <v xml:space="preserve"> </v>
      </c>
      <c r="K6" s="21" t="str">
        <f>IF(Лист2!G4='63185100'!$K$5,Лист2!F4," ")</f>
        <v xml:space="preserve"> </v>
      </c>
      <c r="L6" s="21" t="str">
        <f>IF(Лист2!G4='63185100'!$L$5,Лист2!F4," ")</f>
        <v xml:space="preserve"> </v>
      </c>
      <c r="M6" s="21" t="str">
        <f>IF(Лист2!G4='63185100'!$M$5,Лист2!F4," ")</f>
        <v xml:space="preserve"> </v>
      </c>
      <c r="N6" s="21" t="str">
        <f>IF(Лист2!G4='63185100'!$N$5,Лист2!F4," ")</f>
        <v xml:space="preserve"> </v>
      </c>
      <c r="O6" s="6">
        <f>SUM(J6:N6)</f>
        <v>0</v>
      </c>
      <c r="P6" s="6"/>
      <c r="Q6" s="6">
        <f>D6+O6-I6</f>
        <v>-64564</v>
      </c>
    </row>
    <row r="7" spans="1:19" s="2" customFormat="1" ht="33" customHeight="1">
      <c r="A7" s="9">
        <v>2</v>
      </c>
      <c r="B7" s="7" t="str">
        <f>IF($C$2=Лист2!C5,Лист2!B5," ")</f>
        <v xml:space="preserve"> </v>
      </c>
      <c r="C7" s="6"/>
      <c r="D7" s="6"/>
      <c r="E7" s="23" t="str">
        <f>IF(Лист2!E5='63185100'!$E$5,Лист2!D5," ")</f>
        <v xml:space="preserve"> </v>
      </c>
      <c r="F7" s="8" t="str">
        <f>IF(Лист2!E5='63185100'!$F$5,Лист2!D5," ")</f>
        <v xml:space="preserve"> </v>
      </c>
      <c r="G7" s="8" t="str">
        <f>IF(Лист2!E5='63185100'!$G$5,Лист2!D5," ")</f>
        <v xml:space="preserve"> </v>
      </c>
      <c r="H7" s="8" t="str">
        <f>IF(Лист2!E5='63185100'!$H$5,Лист2!D5," ")</f>
        <v xml:space="preserve"> </v>
      </c>
      <c r="I7" s="6">
        <f t="shared" ref="I7:I11" si="0">SUM(E7:H7)</f>
        <v>0</v>
      </c>
      <c r="J7" s="21" t="str">
        <f>IF(Лист2!G5='63185100'!$J$5,Лист2!F5," ")</f>
        <v xml:space="preserve"> </v>
      </c>
      <c r="K7" s="21" t="str">
        <f>IF(Лист2!G5='63185100'!$K$5,Лист2!F5," ")</f>
        <v xml:space="preserve"> </v>
      </c>
      <c r="L7" s="21" t="str">
        <f>IF(Лист2!G5='63185100'!$L$5,Лист2!F5," ")</f>
        <v xml:space="preserve"> </v>
      </c>
      <c r="M7" s="21" t="str">
        <f>IF(Лист2!G5='63185100'!$M$5,Лист2!F5," ")</f>
        <v xml:space="preserve"> </v>
      </c>
      <c r="N7" s="21" t="str">
        <f>IF(Лист2!G5='63185100'!$N$5,Лист2!F5," ")</f>
        <v xml:space="preserve"> </v>
      </c>
      <c r="O7" s="6">
        <f>SUM(J7:N7)</f>
        <v>0</v>
      </c>
      <c r="P7" s="6"/>
      <c r="Q7" s="6">
        <f t="shared" ref="Q7:Q11" si="1">D7+O7-I7</f>
        <v>0</v>
      </c>
    </row>
    <row r="8" spans="1:19" s="2" customFormat="1" ht="21.95" customHeight="1">
      <c r="A8" s="9">
        <v>3</v>
      </c>
      <c r="B8" s="7" t="str">
        <f>IF($C$2=Лист2!E6,Лист2!B6," ")</f>
        <v xml:space="preserve"> </v>
      </c>
      <c r="C8" s="6"/>
      <c r="D8" s="6"/>
      <c r="E8" s="23" t="str">
        <f>IF(Лист2!E6='63185100'!$E$5,Лист2!D6," ")</f>
        <v xml:space="preserve"> </v>
      </c>
      <c r="F8" s="8" t="str">
        <f>IF(Лист2!E6='63185100'!$F$5,Лист2!D6," ")</f>
        <v xml:space="preserve"> </v>
      </c>
      <c r="G8" s="8" t="str">
        <f>IF(Лист2!E6='63185100'!$G$5,Лист2!D6," ")</f>
        <v xml:space="preserve"> </v>
      </c>
      <c r="H8" s="8" t="str">
        <f>IF(Лист2!E6='63185100'!$H$5,Лист2!D6," ")</f>
        <v xml:space="preserve"> </v>
      </c>
      <c r="I8" s="6">
        <f t="shared" si="0"/>
        <v>0</v>
      </c>
      <c r="J8" s="21" t="str">
        <f>IF(Лист2!G6='63185100'!$J$5,Лист2!F6," ")</f>
        <v xml:space="preserve"> </v>
      </c>
      <c r="K8" s="21" t="str">
        <f>IF(Лист2!G6='63185100'!$K$5,Лист2!F6," ")</f>
        <v xml:space="preserve"> </v>
      </c>
      <c r="L8" s="21" t="str">
        <f>IF(Лист2!G6='63185100'!$L$5,Лист2!F6," ")</f>
        <v xml:space="preserve"> </v>
      </c>
      <c r="M8" s="21" t="str">
        <f>IF(Лист2!G6='63185100'!$M$5,Лист2!F6," ")</f>
        <v xml:space="preserve"> </v>
      </c>
      <c r="N8" s="21" t="str">
        <f>IF(Лист2!G6='63185100'!$N$5,Лист2!F6," ")</f>
        <v xml:space="preserve"> </v>
      </c>
      <c r="O8" s="6">
        <f t="shared" ref="O8:O11" si="2">SUM(J8:N8)</f>
        <v>0</v>
      </c>
      <c r="P8" s="6"/>
      <c r="Q8" s="6">
        <f t="shared" si="1"/>
        <v>0</v>
      </c>
      <c r="S8" s="5"/>
    </row>
    <row r="9" spans="1:19" s="2" customFormat="1" ht="33" customHeight="1">
      <c r="A9" s="9">
        <v>4</v>
      </c>
      <c r="B9" s="7" t="str">
        <f>IF($C$2=Лист2!E7,Лист2!B7," ")</f>
        <v xml:space="preserve"> </v>
      </c>
      <c r="C9" s="6"/>
      <c r="D9" s="6"/>
      <c r="E9" s="23" t="str">
        <f>IF(Лист2!E7='63185100'!$E$5,Лист2!D7," ")</f>
        <v xml:space="preserve"> </v>
      </c>
      <c r="F9" s="8" t="str">
        <f>IF(Лист2!E7='63185100'!$F$5,Лист2!D7," ")</f>
        <v xml:space="preserve"> </v>
      </c>
      <c r="G9" s="8" t="str">
        <f>IF(Лист2!E7='63185100'!$G$5,Лист2!D7," ")</f>
        <v xml:space="preserve"> </v>
      </c>
      <c r="H9" s="8" t="str">
        <f>IF(Лист2!E7='63185100'!$H$5,Лист2!D7," ")</f>
        <v xml:space="preserve"> </v>
      </c>
      <c r="I9" s="6">
        <f t="shared" si="0"/>
        <v>0</v>
      </c>
      <c r="J9" s="21" t="str">
        <f>IF(Лист2!G7='63185100'!$J$5,Лист2!F7," ")</f>
        <v xml:space="preserve"> </v>
      </c>
      <c r="K9" s="21" t="str">
        <f>IF(Лист2!G7='63185100'!$K$5,Лист2!F7," ")</f>
        <v xml:space="preserve"> </v>
      </c>
      <c r="L9" s="21" t="str">
        <f>IF(Лист2!G7='63185100'!$L$5,Лист2!F7," ")</f>
        <v xml:space="preserve"> </v>
      </c>
      <c r="M9" s="21" t="str">
        <f>IF(Лист2!G7='63185100'!$M$5,Лист2!F7," ")</f>
        <v xml:space="preserve"> </v>
      </c>
      <c r="N9" s="21" t="str">
        <f>IF(Лист2!G7='63185100'!$N$5,Лист2!F7," ")</f>
        <v xml:space="preserve"> </v>
      </c>
      <c r="O9" s="6">
        <f t="shared" si="2"/>
        <v>0</v>
      </c>
      <c r="P9" s="6"/>
      <c r="Q9" s="6">
        <f t="shared" si="1"/>
        <v>0</v>
      </c>
      <c r="R9" s="5"/>
    </row>
    <row r="10" spans="1:19" s="2" customFormat="1" ht="21.95" customHeight="1">
      <c r="A10" s="9">
        <v>5</v>
      </c>
      <c r="B10" s="7" t="str">
        <f>IF($C$2=Лист2!E8,Лист2!B8," ")</f>
        <v xml:space="preserve"> </v>
      </c>
      <c r="C10" s="6"/>
      <c r="D10" s="6"/>
      <c r="E10" s="23" t="str">
        <f>IF(Лист2!E8='63185100'!$E$5,Лист2!D8," ")</f>
        <v xml:space="preserve"> </v>
      </c>
      <c r="F10" s="8" t="str">
        <f>IF(Лист2!E8='63185100'!$F$5,Лист2!D8," ")</f>
        <v xml:space="preserve"> </v>
      </c>
      <c r="G10" s="8" t="str">
        <f>IF(Лист2!E8='63185100'!$G$5,Лист2!D8," ")</f>
        <v xml:space="preserve"> </v>
      </c>
      <c r="H10" s="8" t="str">
        <f>IF(Лист2!E8='63185100'!$H$5,Лист2!D8," ")</f>
        <v xml:space="preserve"> </v>
      </c>
      <c r="I10" s="6">
        <f t="shared" si="0"/>
        <v>0</v>
      </c>
      <c r="J10" s="21" t="str">
        <f>IF(Лист2!G8='63185100'!$J$5,Лист2!F8," ")</f>
        <v xml:space="preserve"> </v>
      </c>
      <c r="K10" s="21" t="str">
        <f>IF(Лист2!G8='63185100'!$K$5,Лист2!F8," ")</f>
        <v xml:space="preserve"> </v>
      </c>
      <c r="L10" s="21" t="str">
        <f>IF(Лист2!G8='63185100'!$L$5,Лист2!F8," ")</f>
        <v xml:space="preserve"> </v>
      </c>
      <c r="M10" s="21" t="str">
        <f>IF(Лист2!G8='63185100'!$M$5,Лист2!F8," ")</f>
        <v xml:space="preserve"> </v>
      </c>
      <c r="N10" s="21" t="str">
        <f>IF(Лист2!G8='63185100'!$N$5,Лист2!F8," ")</f>
        <v xml:space="preserve"> </v>
      </c>
      <c r="O10" s="6">
        <f t="shared" si="2"/>
        <v>0</v>
      </c>
      <c r="P10" s="6"/>
      <c r="Q10" s="6">
        <f t="shared" si="1"/>
        <v>0</v>
      </c>
    </row>
    <row r="11" spans="1:19" s="2" customFormat="1" ht="22.5" customHeight="1">
      <c r="A11" s="9">
        <v>6</v>
      </c>
      <c r="B11" s="7" t="str">
        <f>IF($C$2=Лист2!E9,Лист2!B9," ")</f>
        <v xml:space="preserve"> </v>
      </c>
      <c r="C11" s="6"/>
      <c r="D11" s="6"/>
      <c r="E11" s="23" t="str">
        <f>IF(Лист2!E9='63185100'!$E$5,Лист2!D9," ")</f>
        <v xml:space="preserve"> </v>
      </c>
      <c r="F11" s="8" t="str">
        <f>IF(Лист2!E9='63185100'!$F$5,Лист2!D9," ")</f>
        <v xml:space="preserve"> </v>
      </c>
      <c r="G11" s="8" t="str">
        <f>IF(Лист2!E9='63185100'!$G$5,Лист2!D9," ")</f>
        <v xml:space="preserve"> </v>
      </c>
      <c r="H11" s="8" t="str">
        <f>IF(Лист2!E9='63185100'!$H$5,Лист2!D9," ")</f>
        <v xml:space="preserve"> </v>
      </c>
      <c r="I11" s="6">
        <f t="shared" si="0"/>
        <v>0</v>
      </c>
      <c r="J11" s="21" t="str">
        <f>IF(Лист2!G9='63185100'!$J$5,Лист2!F9," ")</f>
        <v xml:space="preserve"> </v>
      </c>
      <c r="K11" s="21" t="str">
        <f>IF(Лист2!G9='63185100'!$K$5,Лист2!F9," ")</f>
        <v xml:space="preserve"> </v>
      </c>
      <c r="L11" s="21" t="str">
        <f>IF(Лист2!G9='63185100'!$L$5,Лист2!F9," ")</f>
        <v xml:space="preserve"> </v>
      </c>
      <c r="M11" s="21" t="str">
        <f>IF(Лист2!G9='63185100'!$M$5,Лист2!F9," ")</f>
        <v xml:space="preserve"> </v>
      </c>
      <c r="N11" s="21" t="str">
        <f>IF(Лист2!G9='63185100'!$N$5,Лист2!F9," ")</f>
        <v xml:space="preserve"> </v>
      </c>
      <c r="O11" s="6">
        <f t="shared" si="2"/>
        <v>0</v>
      </c>
      <c r="P11" s="6"/>
      <c r="Q11" s="6">
        <f t="shared" si="1"/>
        <v>0</v>
      </c>
    </row>
  </sheetData>
  <mergeCells count="11">
    <mergeCell ref="A4:A5"/>
    <mergeCell ref="B1:Q1"/>
    <mergeCell ref="B4:B5"/>
    <mergeCell ref="C4:D4"/>
    <mergeCell ref="E4:H4"/>
    <mergeCell ref="I4:I5"/>
    <mergeCell ref="J4:N4"/>
    <mergeCell ref="O4:O5"/>
    <mergeCell ref="P4:Q4"/>
    <mergeCell ref="C2:D2"/>
    <mergeCell ref="F2:O2"/>
  </mergeCells>
  <conditionalFormatting sqref="E6">
    <cfRule type="expression" priority="1">
      <formula>ISBLANK($B$6)</formula>
    </cfRule>
  </conditionalFormatting>
  <dataValidations disablePrompts="1" count="1">
    <dataValidation type="list" allowBlank="1" showInputMessage="1" showErrorMessage="1" sqref="C2:D2">
      <formula1>счета</formula1>
    </dataValidation>
  </dataValidations>
  <pageMargins left="0.19685039370078741" right="0.2" top="0.19685039370078741" bottom="0.19685039370078741" header="0.19685039370078741" footer="0.19685039370078741"/>
  <pageSetup paperSize="9" scale="80" orientation="landscape" r:id="rId1"/>
  <ignoredErrors>
    <ignoredError sqref="B8:B11 F2 O8:O11 Q6:Q11 F6 G6:H6 B6:B7 D8:N11" emptyCellReference="1"/>
    <ignoredError sqref="E5:H5 J5:K5 L5:N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2"/>
  <sheetViews>
    <sheetView tabSelected="1" zoomScaleNormal="100" workbookViewId="0">
      <selection activeCell="B1" sqref="B1:V1"/>
    </sheetView>
  </sheetViews>
  <sheetFormatPr defaultRowHeight="12.75"/>
  <cols>
    <col min="1" max="1" width="9.140625" style="1"/>
    <col min="2" max="2" width="66" style="4" customWidth="1"/>
    <col min="3" max="3" width="13.7109375" style="3" customWidth="1"/>
    <col min="4" max="4" width="13.5703125" style="3" bestFit="1" customWidth="1"/>
    <col min="5" max="5" width="19" style="3" customWidth="1"/>
    <col min="6" max="6" width="14.42578125" style="3" customWidth="1"/>
    <col min="7" max="7" width="13" style="3" customWidth="1"/>
    <col min="8" max="8" width="13.42578125" style="3" customWidth="1"/>
    <col min="9" max="9" width="10.7109375" style="3" customWidth="1"/>
    <col min="10" max="10" width="12.7109375" style="3" customWidth="1"/>
    <col min="11" max="11" width="11.140625" style="3" customWidth="1"/>
    <col min="12" max="12" width="13" style="3" customWidth="1"/>
    <col min="13" max="13" width="12.7109375" style="3" customWidth="1"/>
    <col min="14" max="19" width="11.5703125" style="3" customWidth="1"/>
    <col min="20" max="20" width="10.85546875" style="3" bestFit="1" customWidth="1"/>
    <col min="21" max="21" width="4.28515625" style="3" customWidth="1"/>
    <col min="22" max="22" width="13.5703125" style="3" bestFit="1" customWidth="1"/>
    <col min="23" max="23" width="18.140625" style="2" customWidth="1"/>
    <col min="24" max="24" width="13.140625" style="2" customWidth="1"/>
    <col min="25" max="34" width="9.140625" style="2"/>
    <col min="35" max="16384" width="9.140625" style="1"/>
  </cols>
  <sheetData>
    <row r="1" spans="1:24" s="2" customFormat="1" ht="21.75" customHeigh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4" s="2" customFormat="1" ht="18" customHeight="1">
      <c r="B2" s="16" t="s">
        <v>49</v>
      </c>
      <c r="C2" s="40">
        <v>63185700</v>
      </c>
      <c r="D2" s="40"/>
      <c r="E2" s="15" t="s">
        <v>50</v>
      </c>
      <c r="F2" s="41" t="str">
        <f>VLOOKUP(C2,счетанаимен,2,FALSE)</f>
        <v>Прочие краткосрочная кредиторская задолженность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15"/>
      <c r="V2" s="15"/>
    </row>
    <row r="3" spans="1:24" s="2" customFormat="1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4" s="2" customFormat="1" ht="31.5" customHeight="1">
      <c r="A4" s="42" t="s">
        <v>21</v>
      </c>
      <c r="B4" s="32" t="s">
        <v>5</v>
      </c>
      <c r="C4" s="34" t="s">
        <v>6</v>
      </c>
      <c r="D4" s="35"/>
      <c r="E4" s="36" t="s">
        <v>4</v>
      </c>
      <c r="F4" s="37"/>
      <c r="G4" s="37"/>
      <c r="H4" s="37"/>
      <c r="I4" s="38" t="s">
        <v>2</v>
      </c>
      <c r="J4" s="44" t="s">
        <v>3</v>
      </c>
      <c r="K4" s="44"/>
      <c r="L4" s="44"/>
      <c r="M4" s="44"/>
      <c r="N4" s="44"/>
      <c r="O4" s="44"/>
      <c r="P4" s="44"/>
      <c r="Q4" s="44"/>
      <c r="R4" s="44"/>
      <c r="S4" s="44"/>
      <c r="T4" s="38" t="s">
        <v>2</v>
      </c>
      <c r="U4" s="34" t="s">
        <v>7</v>
      </c>
      <c r="V4" s="35"/>
    </row>
    <row r="5" spans="1:24" s="2" customFormat="1" ht="20.25" customHeight="1">
      <c r="A5" s="43"/>
      <c r="B5" s="33"/>
      <c r="C5" s="6" t="s">
        <v>1</v>
      </c>
      <c r="D5" s="6" t="s">
        <v>0</v>
      </c>
      <c r="E5" s="8" t="s">
        <v>51</v>
      </c>
      <c r="F5" s="8" t="s">
        <v>52</v>
      </c>
      <c r="G5" s="8" t="s">
        <v>53</v>
      </c>
      <c r="H5" s="8" t="s">
        <v>54</v>
      </c>
      <c r="I5" s="39"/>
      <c r="J5" s="22" t="s">
        <v>64</v>
      </c>
      <c r="K5" s="22" t="s">
        <v>65</v>
      </c>
      <c r="L5" s="22" t="s">
        <v>22</v>
      </c>
      <c r="M5" s="22" t="s">
        <v>66</v>
      </c>
      <c r="N5" s="22" t="s">
        <v>67</v>
      </c>
      <c r="O5" s="22" t="s">
        <v>68</v>
      </c>
      <c r="P5" s="22" t="s">
        <v>69</v>
      </c>
      <c r="Q5" s="22" t="s">
        <v>23</v>
      </c>
      <c r="R5" s="22" t="s">
        <v>70</v>
      </c>
      <c r="S5" s="22" t="s">
        <v>60</v>
      </c>
      <c r="T5" s="39"/>
      <c r="U5" s="6" t="s">
        <v>1</v>
      </c>
      <c r="V5" s="6" t="s">
        <v>0</v>
      </c>
    </row>
    <row r="6" spans="1:24" s="2" customFormat="1" ht="31.5" customHeight="1">
      <c r="A6" s="9">
        <v>1</v>
      </c>
      <c r="B6" s="7" t="str">
        <f>IF(C2=Лист2!C4,Лист2!B4," ")</f>
        <v>П-"Demirýollary</v>
      </c>
      <c r="C6" s="6"/>
      <c r="D6" s="6"/>
      <c r="E6" s="6">
        <f>IF(Лист2!E4='63185700'!$E$5,Лист2!D4," ")</f>
        <v>64564</v>
      </c>
      <c r="F6" s="6" t="str">
        <f>IF(Лист2!E4='63185700'!$F$5,Лист2!D4," ")</f>
        <v xml:space="preserve"> </v>
      </c>
      <c r="G6" s="6" t="str">
        <f>IF(Лист2!E4='63185700'!$G$5,Лист2!D4," ")</f>
        <v xml:space="preserve"> </v>
      </c>
      <c r="H6" s="6" t="str">
        <f>IF(Лист2!E4='63185700'!$H$5,Лист2!D4," ")</f>
        <v xml:space="preserve"> </v>
      </c>
      <c r="I6" s="6">
        <f>SUM(E6:H6)</f>
        <v>64564</v>
      </c>
      <c r="J6" s="21" t="str">
        <f>IF(Лист2!G4='63185700'!$J$5,Лист2!F4," ")</f>
        <v xml:space="preserve"> </v>
      </c>
      <c r="K6" s="21" t="str">
        <f>IF(Лист2!G4='63185700'!$K$5,Лист2!F4," ")</f>
        <v xml:space="preserve"> </v>
      </c>
      <c r="L6" s="23">
        <f>IF(Лист2!G4='63185700'!L5,Лист2!F4," ")</f>
        <v>554523</v>
      </c>
      <c r="M6" s="21" t="str">
        <f>IF(Лист2!G4='63185700'!$M$5,Лист2!F4," ")</f>
        <v xml:space="preserve"> </v>
      </c>
      <c r="N6" s="21" t="str">
        <f>IF(Лист2!G4='63185700'!$N$5,Лист2!F4," ")</f>
        <v xml:space="preserve"> </v>
      </c>
      <c r="O6" s="21" t="str">
        <f>IF(Лист2!G4='63185700'!$O$5,Лист2!F4," ")</f>
        <v xml:space="preserve"> </v>
      </c>
      <c r="P6" s="21" t="str">
        <f>IF(Лист2!G4='63185700'!$P$5,Лист2!F4," ")</f>
        <v xml:space="preserve"> </v>
      </c>
      <c r="Q6" s="21" t="str">
        <f>IF(Лист2!G4='63185700'!$Q$5,Лист2!F4," ")</f>
        <v xml:space="preserve"> </v>
      </c>
      <c r="R6" s="21" t="str">
        <f>IF(Лист2!G4='63185700'!$R$5,Лист2!F4," ")</f>
        <v xml:space="preserve"> </v>
      </c>
      <c r="S6" s="21" t="str">
        <f>IF(Лист2!G4='63185700'!$S$5,Лист2!F4," ")</f>
        <v xml:space="preserve"> </v>
      </c>
      <c r="T6" s="6">
        <f>SUM(J6:S6)</f>
        <v>554523</v>
      </c>
      <c r="U6" s="6"/>
      <c r="V6" s="6">
        <f>D6+T6-I6</f>
        <v>489959</v>
      </c>
    </row>
    <row r="7" spans="1:24" s="2" customFormat="1" ht="33" customHeight="1">
      <c r="A7" s="9">
        <v>2</v>
      </c>
      <c r="B7" s="7" t="str">
        <f>IF(C2=Лист2!C5,Лист2!B5," ")</f>
        <v xml:space="preserve"> </v>
      </c>
      <c r="C7" s="6"/>
      <c r="D7" s="6"/>
      <c r="E7" s="6" t="str">
        <f>IF(Лист2!E5='63185700'!$E$5,Лист2!D5," ")</f>
        <v xml:space="preserve"> </v>
      </c>
      <c r="F7" s="6" t="str">
        <f>IF(Лист2!E5='63185700'!$F$5,Лист2!D5," ")</f>
        <v xml:space="preserve"> </v>
      </c>
      <c r="G7" s="6" t="str">
        <f>IF(Лист2!E5='63185700'!$G$5,Лист2!D5," ")</f>
        <v xml:space="preserve"> </v>
      </c>
      <c r="H7" s="6" t="str">
        <f>IF(Лист2!E5='63185700'!$H$5,Лист2!D5," ")</f>
        <v xml:space="preserve"> </v>
      </c>
      <c r="I7" s="6">
        <f t="shared" ref="I7:I12" si="0">SUM(E7:H7)</f>
        <v>0</v>
      </c>
      <c r="J7" s="21" t="str">
        <f>IF(Лист2!G5='63185700'!$J$5,Лист2!F5," ")</f>
        <v xml:space="preserve"> </v>
      </c>
      <c r="K7" s="21" t="str">
        <f>IF(Лист2!G5='63185700'!$K$5,Лист2!F5," ")</f>
        <v xml:space="preserve"> </v>
      </c>
      <c r="L7" s="21" t="str">
        <f>IF(Лист2!G5='63185700'!$L$5,Лист2!F5," ")</f>
        <v xml:space="preserve"> </v>
      </c>
      <c r="M7" s="21" t="str">
        <f>IF(Лист2!G5='63185700'!$M$5,Лист2!F5," ")</f>
        <v xml:space="preserve"> </v>
      </c>
      <c r="N7" s="21" t="str">
        <f>IF(Лист2!G5='63185700'!$N$5,Лист2!F5," ")</f>
        <v xml:space="preserve"> </v>
      </c>
      <c r="O7" s="21" t="str">
        <f>IF(Лист2!G5='63185700'!$O$5,Лист2!F5," ")</f>
        <v xml:space="preserve"> </v>
      </c>
      <c r="P7" s="21" t="str">
        <f>IF(Лист2!G5='63185700'!$P$5,Лист2!F5," ")</f>
        <v xml:space="preserve"> </v>
      </c>
      <c r="Q7" s="21" t="str">
        <f>IF(Лист2!G5='63185700'!$Q$5,Лист2!F5," ")</f>
        <v xml:space="preserve"> </v>
      </c>
      <c r="R7" s="21" t="str">
        <f>IF(Лист2!G5='63185700'!$R$5,Лист2!F5," ")</f>
        <v xml:space="preserve"> </v>
      </c>
      <c r="S7" s="21" t="str">
        <f>IF(Лист2!G5='63185700'!$S$5,Лист2!F5," ")</f>
        <v xml:space="preserve"> </v>
      </c>
      <c r="T7" s="6">
        <f t="shared" ref="T7:T12" si="1">SUM(J7:N7)</f>
        <v>0</v>
      </c>
      <c r="U7" s="6"/>
      <c r="V7" s="6">
        <f t="shared" ref="V7:V12" si="2">D7+T7-I7</f>
        <v>0</v>
      </c>
    </row>
    <row r="8" spans="1:24" s="2" customFormat="1" ht="21.95" customHeight="1">
      <c r="A8" s="9">
        <v>3</v>
      </c>
      <c r="B8" s="7" t="str">
        <f>IF(C4=Лист2!C6,Лист2!B6," ")</f>
        <v xml:space="preserve"> </v>
      </c>
      <c r="C8" s="6"/>
      <c r="D8" s="6"/>
      <c r="E8" s="6" t="str">
        <f>IF(Лист2!E6='63185700'!$E$5,Лист2!D6," ")</f>
        <v xml:space="preserve"> </v>
      </c>
      <c r="F8" s="6" t="str">
        <f>IF(Лист2!E6='63185700'!$F$5,Лист2!D6," ")</f>
        <v xml:space="preserve"> </v>
      </c>
      <c r="G8" s="6" t="str">
        <f>IF(Лист2!E6='63185700'!$G$5,Лист2!D6," ")</f>
        <v xml:space="preserve"> </v>
      </c>
      <c r="H8" s="6" t="str">
        <f>IF(Лист2!E6='63185700'!$H$5,Лист2!D6," ")</f>
        <v xml:space="preserve"> </v>
      </c>
      <c r="I8" s="6">
        <f t="shared" si="0"/>
        <v>0</v>
      </c>
      <c r="J8" s="21" t="str">
        <f>IF(Лист2!G6='63185700'!$J$5,Лист2!F6," ")</f>
        <v xml:space="preserve"> </v>
      </c>
      <c r="K8" s="21" t="str">
        <f>IF(Лист2!G6='63185700'!$K$5,Лист2!F6," ")</f>
        <v xml:space="preserve"> </v>
      </c>
      <c r="L8" s="21" t="str">
        <f>IF(Лист2!G6='63185700'!$L$5,Лист2!F6," ")</f>
        <v xml:space="preserve"> </v>
      </c>
      <c r="M8" s="21" t="str">
        <f>IF(Лист2!G6='63185700'!$M$5,Лист2!F6," ")</f>
        <v xml:space="preserve"> </v>
      </c>
      <c r="N8" s="21" t="str">
        <f>IF(Лист2!G6='63185700'!$N$5,Лист2!F6," ")</f>
        <v xml:space="preserve"> </v>
      </c>
      <c r="O8" s="21" t="str">
        <f>IF(Лист2!G6='63185700'!$O$5,Лист2!F6," ")</f>
        <v xml:space="preserve"> </v>
      </c>
      <c r="P8" s="21" t="str">
        <f>IF(Лист2!G6='63185700'!$P$5,Лист2!F6," ")</f>
        <v xml:space="preserve"> </v>
      </c>
      <c r="Q8" s="21" t="str">
        <f>IF(Лист2!G6='63185700'!$Q$5,Лист2!F6," ")</f>
        <v xml:space="preserve"> </v>
      </c>
      <c r="R8" s="21" t="str">
        <f>IF(Лист2!G6='63185700'!$R$5,Лист2!F6," ")</f>
        <v xml:space="preserve"> </v>
      </c>
      <c r="S8" s="21" t="str">
        <f>IF(Лист2!G6='63185700'!$S$5,Лист2!F6," ")</f>
        <v xml:space="preserve"> </v>
      </c>
      <c r="T8" s="6">
        <f t="shared" si="1"/>
        <v>0</v>
      </c>
      <c r="U8" s="6"/>
      <c r="V8" s="6">
        <f t="shared" si="2"/>
        <v>0</v>
      </c>
      <c r="X8" s="5"/>
    </row>
    <row r="9" spans="1:24" s="2" customFormat="1" ht="33" customHeight="1">
      <c r="A9" s="9">
        <v>4</v>
      </c>
      <c r="B9" s="7" t="str">
        <f>IF(C5=Лист2!C7,Лист2!B7," ")</f>
        <v xml:space="preserve"> </v>
      </c>
      <c r="C9" s="6"/>
      <c r="D9" s="6"/>
      <c r="E9" s="6" t="str">
        <f>IF(Лист2!E7='63185700'!$E$5,Лист2!D7," ")</f>
        <v xml:space="preserve"> </v>
      </c>
      <c r="F9" s="6" t="str">
        <f>IF(Лист2!E7='63185700'!$F$5,Лист2!D7," ")</f>
        <v xml:space="preserve"> </v>
      </c>
      <c r="G9" s="6" t="str">
        <f>IF(Лист2!E7='63185700'!$G$5,Лист2!D7," ")</f>
        <v xml:space="preserve"> </v>
      </c>
      <c r="H9" s="6" t="str">
        <f>IF(Лист2!E7='63185700'!$H$5,Лист2!D7," ")</f>
        <v xml:space="preserve"> </v>
      </c>
      <c r="I9" s="6">
        <f t="shared" si="0"/>
        <v>0</v>
      </c>
      <c r="J9" s="21" t="str">
        <f>IF(Лист2!G7='63185700'!$J$5,Лист2!F7," ")</f>
        <v xml:space="preserve"> </v>
      </c>
      <c r="K9" s="21" t="str">
        <f>IF(Лист2!G7='63185700'!$K$5,Лист2!F7," ")</f>
        <v xml:space="preserve"> </v>
      </c>
      <c r="L9" s="21" t="str">
        <f>IF(Лист2!G7='63185700'!$L$5,Лист2!F7," ")</f>
        <v xml:space="preserve"> </v>
      </c>
      <c r="M9" s="21" t="str">
        <f>IF(Лист2!G7='63185700'!$M$5,Лист2!F7," ")</f>
        <v xml:space="preserve"> </v>
      </c>
      <c r="N9" s="21" t="str">
        <f>IF(Лист2!G7='63185700'!$N$5,Лист2!F7," ")</f>
        <v xml:space="preserve"> </v>
      </c>
      <c r="O9" s="21" t="str">
        <f>IF(Лист2!G7='63185700'!$O$5,Лист2!F7," ")</f>
        <v xml:space="preserve"> </v>
      </c>
      <c r="P9" s="21" t="str">
        <f>IF(Лист2!G7='63185700'!$P$5,Лист2!F7," ")</f>
        <v xml:space="preserve"> </v>
      </c>
      <c r="Q9" s="21" t="str">
        <f>IF(Лист2!G7='63185700'!$Q$5,Лист2!F7," ")</f>
        <v xml:space="preserve"> </v>
      </c>
      <c r="R9" s="21" t="str">
        <f>IF(Лист2!G7='63185700'!$R$5,Лист2!F7," ")</f>
        <v xml:space="preserve"> </v>
      </c>
      <c r="S9" s="21" t="str">
        <f>IF(Лист2!G7='63185700'!$S$5,Лист2!F7," ")</f>
        <v xml:space="preserve"> </v>
      </c>
      <c r="T9" s="6">
        <f t="shared" si="1"/>
        <v>0</v>
      </c>
      <c r="U9" s="6"/>
      <c r="V9" s="6">
        <f t="shared" si="2"/>
        <v>0</v>
      </c>
      <c r="W9" s="5"/>
    </row>
    <row r="10" spans="1:24" s="2" customFormat="1" ht="21.95" customHeight="1">
      <c r="A10" s="9">
        <v>5</v>
      </c>
      <c r="B10" s="7" t="str">
        <f>IF($C$2=Лист2!E8,Лист2!B8," ")</f>
        <v xml:space="preserve"> </v>
      </c>
      <c r="C10" s="6"/>
      <c r="D10" s="6"/>
      <c r="E10" s="6" t="str">
        <f>IF(Лист2!E8='63185700'!$E$5,Лист2!D8," ")</f>
        <v xml:space="preserve"> </v>
      </c>
      <c r="F10" s="6" t="str">
        <f>IF(Лист2!E8='63185700'!$F$5,Лист2!D8," ")</f>
        <v xml:space="preserve"> </v>
      </c>
      <c r="G10" s="6" t="str">
        <f>IF(Лист2!E8='63185700'!$G$5,Лист2!D8," ")</f>
        <v xml:space="preserve"> </v>
      </c>
      <c r="H10" s="6" t="str">
        <f>IF(Лист2!E8='63185700'!$H$5,Лист2!D8," ")</f>
        <v xml:space="preserve"> </v>
      </c>
      <c r="I10" s="6">
        <f t="shared" si="0"/>
        <v>0</v>
      </c>
      <c r="J10" s="21" t="str">
        <f>IF(Лист2!G8='63185700'!$J$5,Лист2!F8," ")</f>
        <v xml:space="preserve"> </v>
      </c>
      <c r="K10" s="21" t="str">
        <f>IF(Лист2!G8='63185700'!$K$5,Лист2!F8," ")</f>
        <v xml:space="preserve"> </v>
      </c>
      <c r="L10" s="21" t="str">
        <f>IF(Лист2!G8='63185700'!$L$5,Лист2!F8," ")</f>
        <v xml:space="preserve"> </v>
      </c>
      <c r="M10" s="21" t="str">
        <f>IF(Лист2!G8='63185700'!$M$5,Лист2!F8," ")</f>
        <v xml:space="preserve"> </v>
      </c>
      <c r="N10" s="21" t="str">
        <f>IF(Лист2!G8='63185700'!$N$5,Лист2!F8," ")</f>
        <v xml:space="preserve"> </v>
      </c>
      <c r="O10" s="21" t="str">
        <f>IF(Лист2!G8='63185700'!$O$5,Лист2!F8," ")</f>
        <v xml:space="preserve"> </v>
      </c>
      <c r="P10" s="21" t="str">
        <f>IF(Лист2!G8='63185700'!$P$5,Лист2!F8," ")</f>
        <v xml:space="preserve"> </v>
      </c>
      <c r="Q10" s="21" t="str">
        <f>IF(Лист2!G8='63185700'!$Q$5,Лист2!F8," ")</f>
        <v xml:space="preserve"> </v>
      </c>
      <c r="R10" s="21" t="str">
        <f>IF(Лист2!G8='63185700'!$R$5,Лист2!F8," ")</f>
        <v xml:space="preserve"> </v>
      </c>
      <c r="S10" s="21" t="str">
        <f>IF(Лист2!G8='63185700'!$S$5,Лист2!F8," ")</f>
        <v xml:space="preserve"> </v>
      </c>
      <c r="T10" s="6">
        <f t="shared" si="1"/>
        <v>0</v>
      </c>
      <c r="U10" s="6"/>
      <c r="V10" s="6">
        <f t="shared" si="2"/>
        <v>0</v>
      </c>
    </row>
    <row r="11" spans="1:24" s="2" customFormat="1" ht="22.5" customHeight="1">
      <c r="A11" s="9">
        <v>6</v>
      </c>
      <c r="B11" s="7" t="str">
        <f>IF($C$2=Лист2!E9,Лист2!B9," ")</f>
        <v xml:space="preserve"> </v>
      </c>
      <c r="C11" s="6"/>
      <c r="D11" s="6"/>
      <c r="E11" s="6" t="str">
        <f>IF(Лист2!E9='63185700'!$E$5,Лист2!D9," ")</f>
        <v xml:space="preserve"> </v>
      </c>
      <c r="F11" s="6" t="str">
        <f>IF(Лист2!E9='63185700'!$F$5,Лист2!D9," ")</f>
        <v xml:space="preserve"> </v>
      </c>
      <c r="G11" s="6" t="str">
        <f>IF(Лист2!E9='63185700'!$G$5,Лист2!D9," ")</f>
        <v xml:space="preserve"> </v>
      </c>
      <c r="H11" s="6" t="str">
        <f>IF(Лист2!E9='63185700'!$H$5,Лист2!D9," ")</f>
        <v xml:space="preserve"> </v>
      </c>
      <c r="I11" s="6">
        <f t="shared" si="0"/>
        <v>0</v>
      </c>
      <c r="J11" s="21" t="str">
        <f>IF(Лист2!G9='63185700'!$J$5,Лист2!F9," ")</f>
        <v xml:space="preserve"> </v>
      </c>
      <c r="K11" s="21" t="str">
        <f>IF(Лист2!G9='63185700'!$K$5,Лист2!F9," ")</f>
        <v xml:space="preserve"> </v>
      </c>
      <c r="L11" s="21" t="str">
        <f>IF(Лист2!G9='63185700'!$L$5,Лист2!F9," ")</f>
        <v xml:space="preserve"> </v>
      </c>
      <c r="M11" s="21" t="str">
        <f>IF(Лист2!G9='63185700'!$M$5,Лист2!F9," ")</f>
        <v xml:space="preserve"> </v>
      </c>
      <c r="N11" s="21" t="str">
        <f>IF(Лист2!G9='63185700'!$N$5,Лист2!F9," ")</f>
        <v xml:space="preserve"> </v>
      </c>
      <c r="O11" s="21" t="str">
        <f>IF(Лист2!G9='63185700'!$O$5,Лист2!F9," ")</f>
        <v xml:space="preserve"> </v>
      </c>
      <c r="P11" s="21" t="str">
        <f>IF(Лист2!G9='63185700'!$P$5,Лист2!F9," ")</f>
        <v xml:space="preserve"> </v>
      </c>
      <c r="Q11" s="21" t="str">
        <f>IF(Лист2!G9='63185700'!$Q$5,Лист2!F9," ")</f>
        <v xml:space="preserve"> </v>
      </c>
      <c r="R11" s="21" t="str">
        <f>IF(Лист2!G9='63185700'!$R$5,Лист2!F9," ")</f>
        <v xml:space="preserve"> </v>
      </c>
      <c r="S11" s="21" t="str">
        <f>IF(Лист2!G9='63185700'!$S$5,Лист2!F9," ")</f>
        <v xml:space="preserve"> </v>
      </c>
      <c r="T11" s="6">
        <f t="shared" si="1"/>
        <v>0</v>
      </c>
      <c r="U11" s="6"/>
      <c r="V11" s="6">
        <f t="shared" si="2"/>
        <v>0</v>
      </c>
    </row>
    <row r="12" spans="1:24" s="2" customFormat="1" ht="33" customHeight="1">
      <c r="A12" s="9">
        <v>7</v>
      </c>
      <c r="B12" s="7" t="str">
        <f>IF($C$2=Лист2!E10,Лист2!B10," ")</f>
        <v xml:space="preserve"> </v>
      </c>
      <c r="C12" s="6"/>
      <c r="D12" s="6"/>
      <c r="E12" s="6" t="str">
        <f>IF(Лист2!E10='63185700'!$E$5,Лист2!D10," ")</f>
        <v xml:space="preserve"> </v>
      </c>
      <c r="F12" s="6" t="str">
        <f>IF(Лист2!E10='63185700'!$F$5,Лист2!D10," ")</f>
        <v xml:space="preserve"> </v>
      </c>
      <c r="G12" s="6" t="str">
        <f>IF(Лист2!E10='63185700'!$G$5,Лист2!D10," ")</f>
        <v xml:space="preserve"> </v>
      </c>
      <c r="H12" s="6" t="str">
        <f>IF(Лист2!E10='63185700'!$H$5,Лист2!D10," ")</f>
        <v xml:space="preserve"> </v>
      </c>
      <c r="I12" s="6">
        <f t="shared" si="0"/>
        <v>0</v>
      </c>
      <c r="J12" s="21" t="str">
        <f>IF(Лист2!G10='63185700'!$J$5,Лист2!F10," ")</f>
        <v xml:space="preserve"> </v>
      </c>
      <c r="K12" s="21" t="str">
        <f>IF(Лист2!G10='63185700'!$K$5,Лист2!F10," ")</f>
        <v xml:space="preserve"> </v>
      </c>
      <c r="L12" s="21" t="str">
        <f>IF(Лист2!G10='63185700'!$L$5,Лист2!F10," ")</f>
        <v xml:space="preserve"> </v>
      </c>
      <c r="M12" s="21" t="str">
        <f>IF(Лист2!G10='63185700'!$M$5,Лист2!F10," ")</f>
        <v xml:space="preserve"> </v>
      </c>
      <c r="N12" s="21" t="str">
        <f>IF(Лист2!G10='63185700'!$N$5,Лист2!F10," ")</f>
        <v xml:space="preserve"> </v>
      </c>
      <c r="O12" s="21" t="str">
        <f>IF(Лист2!G10='63185700'!$O$5,Лист2!F10," ")</f>
        <v xml:space="preserve"> </v>
      </c>
      <c r="P12" s="21" t="str">
        <f>IF(Лист2!G10='63185700'!$P$5,Лист2!F10," ")</f>
        <v xml:space="preserve"> </v>
      </c>
      <c r="Q12" s="21" t="str">
        <f>IF(Лист2!G10='63185700'!$Q$5,Лист2!F10," ")</f>
        <v xml:space="preserve"> </v>
      </c>
      <c r="R12" s="21" t="str">
        <f>IF(Лист2!G10='63185700'!$R$5,Лист2!F10," ")</f>
        <v xml:space="preserve"> </v>
      </c>
      <c r="S12" s="21" t="str">
        <f>IF(Лист2!G10='63185700'!$S$5,Лист2!F10," ")</f>
        <v xml:space="preserve"> </v>
      </c>
      <c r="T12" s="6">
        <f t="shared" si="1"/>
        <v>0</v>
      </c>
      <c r="U12" s="6"/>
      <c r="V12" s="6">
        <f t="shared" si="2"/>
        <v>0</v>
      </c>
    </row>
  </sheetData>
  <mergeCells count="11">
    <mergeCell ref="B1:V1"/>
    <mergeCell ref="C2:D2"/>
    <mergeCell ref="F2:T2"/>
    <mergeCell ref="A4:A5"/>
    <mergeCell ref="B4:B5"/>
    <mergeCell ref="C4:D4"/>
    <mergeCell ref="E4:H4"/>
    <mergeCell ref="I4:I5"/>
    <mergeCell ref="T4:T5"/>
    <mergeCell ref="J4:S4"/>
    <mergeCell ref="U4:V4"/>
  </mergeCells>
  <dataValidations disablePrompts="1" count="1">
    <dataValidation type="list" allowBlank="1" showInputMessage="1" showErrorMessage="1" sqref="C2:D2">
      <formula1>счета</formula1>
    </dataValidation>
  </dataValidations>
  <pageMargins left="0.19685039370078741" right="0.2" top="0.19685039370078741" bottom="0.19685039370078741" header="0.19685039370078741" footer="0.19685039370078741"/>
  <pageSetup paperSize="9" scale="80" orientation="landscape" r:id="rId1"/>
  <ignoredErrors>
    <ignoredError sqref="O5:P5 E5:H5 G6 Q5:S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2:A14"/>
  <sheetViews>
    <sheetView topLeftCell="A4" workbookViewId="0">
      <selection activeCell="A27" sqref="A27"/>
    </sheetView>
  </sheetViews>
  <sheetFormatPr defaultRowHeight="15"/>
  <cols>
    <col min="1" max="1" width="39.7109375" customWidth="1"/>
    <col min="2" max="2" width="21.7109375" customWidth="1"/>
    <col min="3" max="3" width="30.5703125" customWidth="1"/>
  </cols>
  <sheetData>
    <row r="2" spans="1:1">
      <c r="A2" s="10" t="s">
        <v>8</v>
      </c>
    </row>
    <row r="3" spans="1:1">
      <c r="A3" s="10" t="s">
        <v>9</v>
      </c>
    </row>
    <row r="4" spans="1:1">
      <c r="A4" s="10" t="s">
        <v>10</v>
      </c>
    </row>
    <row r="5" spans="1:1">
      <c r="A5" s="10" t="s">
        <v>11</v>
      </c>
    </row>
    <row r="6" spans="1:1">
      <c r="A6" s="10" t="s">
        <v>12</v>
      </c>
    </row>
    <row r="7" spans="1:1">
      <c r="A7" s="10" t="s">
        <v>13</v>
      </c>
    </row>
    <row r="8" spans="1:1">
      <c r="A8" s="10" t="s">
        <v>14</v>
      </c>
    </row>
    <row r="9" spans="1:1">
      <c r="A9" s="10" t="s">
        <v>15</v>
      </c>
    </row>
    <row r="10" spans="1:1">
      <c r="A10" s="10" t="s">
        <v>16</v>
      </c>
    </row>
    <row r="11" spans="1:1">
      <c r="A11" s="10" t="s">
        <v>17</v>
      </c>
    </row>
    <row r="12" spans="1:1">
      <c r="A12" s="10" t="s">
        <v>18</v>
      </c>
    </row>
    <row r="13" spans="1:1">
      <c r="A13" s="10" t="s">
        <v>19</v>
      </c>
    </row>
    <row r="14" spans="1:1">
      <c r="A14" s="10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B23"/>
  <sheetViews>
    <sheetView workbookViewId="0">
      <selection activeCell="A6" sqref="A6"/>
    </sheetView>
  </sheetViews>
  <sheetFormatPr defaultRowHeight="15"/>
  <cols>
    <col min="1" max="1" width="13.42578125" customWidth="1"/>
    <col min="2" max="2" width="29.140625" customWidth="1"/>
    <col min="5" max="5" width="16.140625" customWidth="1"/>
  </cols>
  <sheetData>
    <row r="2" spans="1:2">
      <c r="A2" s="17" t="s">
        <v>61</v>
      </c>
      <c r="B2" t="s">
        <v>28</v>
      </c>
    </row>
    <row r="3" spans="1:2">
      <c r="A3" s="17" t="s">
        <v>51</v>
      </c>
      <c r="B3" t="s">
        <v>29</v>
      </c>
    </row>
    <row r="4" spans="1:2">
      <c r="A4" s="17" t="s">
        <v>52</v>
      </c>
      <c r="B4" t="s">
        <v>30</v>
      </c>
    </row>
    <row r="5" spans="1:2">
      <c r="A5" s="17" t="s">
        <v>53</v>
      </c>
      <c r="B5" t="s">
        <v>31</v>
      </c>
    </row>
    <row r="6" spans="1:2">
      <c r="A6" s="17" t="s">
        <v>54</v>
      </c>
      <c r="B6" t="s">
        <v>32</v>
      </c>
    </row>
    <row r="7" spans="1:2">
      <c r="A7" s="17" t="s">
        <v>55</v>
      </c>
      <c r="B7" t="s">
        <v>35</v>
      </c>
    </row>
    <row r="8" spans="1:2">
      <c r="A8" s="17" t="s">
        <v>56</v>
      </c>
      <c r="B8" t="s">
        <v>33</v>
      </c>
    </row>
    <row r="9" spans="1:2">
      <c r="A9" s="17" t="s">
        <v>57</v>
      </c>
      <c r="B9" t="s">
        <v>34</v>
      </c>
    </row>
    <row r="10" spans="1:2">
      <c r="A10" s="17" t="s">
        <v>58</v>
      </c>
      <c r="B10" t="s">
        <v>36</v>
      </c>
    </row>
    <row r="11" spans="1:2">
      <c r="A11" s="17" t="s">
        <v>59</v>
      </c>
      <c r="B11" t="s">
        <v>37</v>
      </c>
    </row>
    <row r="12" spans="1:2">
      <c r="A12" s="18">
        <v>22130100</v>
      </c>
      <c r="B12" t="s">
        <v>39</v>
      </c>
    </row>
    <row r="13" spans="1:2">
      <c r="A13" s="18" t="s">
        <v>65</v>
      </c>
      <c r="B13" t="s">
        <v>40</v>
      </c>
    </row>
    <row r="14" spans="1:2">
      <c r="A14" s="18" t="s">
        <v>22</v>
      </c>
      <c r="B14" t="s">
        <v>41</v>
      </c>
    </row>
    <row r="15" spans="1:2">
      <c r="A15" s="18">
        <v>22150100</v>
      </c>
      <c r="B15" t="s">
        <v>42</v>
      </c>
    </row>
    <row r="16" spans="1:2">
      <c r="A16" s="18">
        <v>22150200</v>
      </c>
      <c r="B16" t="s">
        <v>43</v>
      </c>
    </row>
    <row r="17" spans="1:2">
      <c r="A17" s="18">
        <v>22150300</v>
      </c>
      <c r="B17" t="s">
        <v>44</v>
      </c>
    </row>
    <row r="18" spans="1:2">
      <c r="A18" s="18">
        <v>22150400</v>
      </c>
      <c r="B18" t="s">
        <v>45</v>
      </c>
    </row>
    <row r="19" spans="1:2">
      <c r="A19" s="18">
        <v>22160400</v>
      </c>
      <c r="B19" t="s">
        <v>46</v>
      </c>
    </row>
    <row r="20" spans="1:2">
      <c r="A20" s="18">
        <v>80007500</v>
      </c>
      <c r="B20" t="s">
        <v>47</v>
      </c>
    </row>
    <row r="21" spans="1:2">
      <c r="A21" s="18" t="s">
        <v>60</v>
      </c>
      <c r="B21" t="s">
        <v>48</v>
      </c>
    </row>
    <row r="22" spans="1:2">
      <c r="A22" s="14">
        <v>63185700</v>
      </c>
      <c r="B22" t="s">
        <v>63</v>
      </c>
    </row>
    <row r="23" spans="1:2">
      <c r="A23" s="14"/>
    </row>
  </sheetData>
  <pageMargins left="0.7" right="0.7" top="0.75" bottom="0.75" header="0.3" footer="0.3"/>
  <ignoredErrors>
    <ignoredError sqref="A2: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Лист2</vt:lpstr>
      <vt:lpstr>63185100</vt:lpstr>
      <vt:lpstr>63185700</vt:lpstr>
      <vt:lpstr>Лист1</vt:lpstr>
      <vt:lpstr>Лист3</vt:lpstr>
      <vt:lpstr>список</vt:lpstr>
      <vt:lpstr>счета</vt:lpstr>
      <vt:lpstr>счетанаимен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Ровшан</cp:lastModifiedBy>
  <cp:lastPrinted>2020-07-28T03:48:43Z</cp:lastPrinted>
  <dcterms:created xsi:type="dcterms:W3CDTF">2019-02-18T07:26:29Z</dcterms:created>
  <dcterms:modified xsi:type="dcterms:W3CDTF">2020-07-28T15:30:22Z</dcterms:modified>
</cp:coreProperties>
</file>